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8559\CL 85 - CR 59B\2016\CL 85 - CR 59B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AD21" i="4688" l="1"/>
  <c r="AO21" i="4688" s="1"/>
  <c r="M21" i="4688"/>
  <c r="Z21" i="4688" s="1"/>
  <c r="B21" i="4688"/>
  <c r="J21" i="4688" s="1"/>
  <c r="G21" i="4688" l="1"/>
  <c r="U21" i="4688"/>
  <c r="AK21" i="4688"/>
  <c r="D21" i="4688"/>
  <c r="P21" i="4688"/>
  <c r="AF21" i="4688"/>
  <c r="I27" i="4689" l="1"/>
  <c r="J27" i="4689" s="1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J21" i="4689" s="1"/>
  <c r="I20" i="4689"/>
  <c r="J20" i="4689" s="1"/>
  <c r="I19" i="4689"/>
  <c r="J19" i="4689" s="1"/>
  <c r="I18" i="4689"/>
  <c r="I17" i="4689"/>
  <c r="I16" i="4689"/>
  <c r="J16" i="4689" s="1"/>
  <c r="I15" i="4689"/>
  <c r="I14" i="4689"/>
  <c r="I13" i="4689"/>
  <c r="I12" i="4689"/>
  <c r="I11" i="4689"/>
  <c r="I10" i="4689"/>
  <c r="J10" i="4689" s="1"/>
  <c r="M22" i="4678"/>
  <c r="F22" i="4678"/>
  <c r="O13" i="4688" s="1"/>
  <c r="T21" i="4678"/>
  <c r="AO13" i="4688" s="1"/>
  <c r="M21" i="4678"/>
  <c r="AA13" i="4688" s="1"/>
  <c r="F21" i="4678"/>
  <c r="T20" i="4678"/>
  <c r="AN13" i="4688" s="1"/>
  <c r="M20" i="4678"/>
  <c r="F20" i="4678"/>
  <c r="M13" i="4688" s="1"/>
  <c r="T19" i="4678"/>
  <c r="AM13" i="4688" s="1"/>
  <c r="M19" i="4678"/>
  <c r="Y13" i="4688" s="1"/>
  <c r="F19" i="4678"/>
  <c r="K13" i="4688" s="1"/>
  <c r="T18" i="4678"/>
  <c r="M18" i="4678"/>
  <c r="F18" i="4678"/>
  <c r="J13" i="4688" s="1"/>
  <c r="T17" i="4678"/>
  <c r="AK13" i="4688" s="1"/>
  <c r="M17" i="4678"/>
  <c r="W13" i="4688" s="1"/>
  <c r="F17" i="4678"/>
  <c r="I13" i="4688" s="1"/>
  <c r="T16" i="4678"/>
  <c r="M16" i="4678"/>
  <c r="V13" i="4688" s="1"/>
  <c r="F16" i="4678"/>
  <c r="H13" i="4688" s="1"/>
  <c r="T15" i="4678"/>
  <c r="M15" i="4678"/>
  <c r="F15" i="4678"/>
  <c r="T14" i="4678"/>
  <c r="M14" i="4678"/>
  <c r="T13" i="4688" s="1"/>
  <c r="F14" i="4678"/>
  <c r="F13" i="4688" s="1"/>
  <c r="T13" i="4678"/>
  <c r="M13" i="4678"/>
  <c r="F13" i="4678"/>
  <c r="T12" i="4678"/>
  <c r="M12" i="4678"/>
  <c r="F12" i="4678"/>
  <c r="T11" i="4678"/>
  <c r="M11" i="4678"/>
  <c r="F11" i="4678"/>
  <c r="T10" i="4678"/>
  <c r="M10" i="4678"/>
  <c r="F10" i="4678"/>
  <c r="I36" i="4689"/>
  <c r="I35" i="4689"/>
  <c r="J35" i="4689" s="1"/>
  <c r="I34" i="4689"/>
  <c r="J34" i="4689" s="1"/>
  <c r="I33" i="4689"/>
  <c r="I32" i="4689"/>
  <c r="J31" i="4689"/>
  <c r="I30" i="4689"/>
  <c r="I29" i="4689"/>
  <c r="I28" i="4689"/>
  <c r="J28" i="4689" s="1"/>
  <c r="I38" i="4689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AJ8" i="4688"/>
  <c r="O8" i="4688"/>
  <c r="Y8" i="4688"/>
  <c r="S6" i="4681"/>
  <c r="S6" i="4686"/>
  <c r="Z13" i="4688"/>
  <c r="AB13" i="4688"/>
  <c r="X13" i="4688"/>
  <c r="AE13" i="4688"/>
  <c r="R13" i="4688"/>
  <c r="P13" i="4688"/>
  <c r="N13" i="4688"/>
  <c r="X19" i="4688"/>
  <c r="BM18" i="4688" s="1"/>
  <c r="V19" i="4688"/>
  <c r="BK18" i="4688" s="1"/>
  <c r="T19" i="4688"/>
  <c r="BI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AN29" i="4688"/>
  <c r="CB19" i="4688" s="1"/>
  <c r="AL29" i="4688"/>
  <c r="BZ19" i="4688" s="1"/>
  <c r="L6" i="4681"/>
  <c r="D6" i="4681"/>
  <c r="E5" i="4681"/>
  <c r="J29" i="4689" l="1"/>
  <c r="J18" i="4689"/>
  <c r="J14" i="4689"/>
  <c r="U15" i="4688" s="1"/>
  <c r="J15" i="4689"/>
  <c r="J12" i="4689"/>
  <c r="U21" i="4678"/>
  <c r="G15" i="4678"/>
  <c r="U13" i="4678"/>
  <c r="U19" i="4678"/>
  <c r="U15" i="4678"/>
  <c r="U17" i="4678"/>
  <c r="AH13" i="4688"/>
  <c r="AH33" i="4688" s="1"/>
  <c r="AL13" i="4688"/>
  <c r="AO14" i="4688" s="1"/>
  <c r="CC12" i="4688" s="1"/>
  <c r="N16" i="4678"/>
  <c r="N22" i="4678"/>
  <c r="N18" i="4678"/>
  <c r="N15" i="4678"/>
  <c r="N14" i="4678"/>
  <c r="N13" i="4678"/>
  <c r="G13" i="4678"/>
  <c r="G18" i="4678"/>
  <c r="G16" i="4678"/>
  <c r="D13" i="4688"/>
  <c r="D33" i="4688" s="1"/>
  <c r="G14" i="4678"/>
  <c r="AD13" i="4688"/>
  <c r="AD33" i="4688" s="1"/>
  <c r="AF13" i="4688"/>
  <c r="AJ13" i="4688"/>
  <c r="AJ33" i="4688" s="1"/>
  <c r="U14" i="4678"/>
  <c r="U16" i="4678"/>
  <c r="U18" i="4678"/>
  <c r="Q13" i="4688"/>
  <c r="R14" i="4688" s="1"/>
  <c r="BG12" i="4688" s="1"/>
  <c r="N10" i="4678"/>
  <c r="N11" i="4678"/>
  <c r="N12" i="4678"/>
  <c r="N17" i="4678"/>
  <c r="N19" i="4678"/>
  <c r="N21" i="4678"/>
  <c r="G17" i="4678"/>
  <c r="G19" i="4678"/>
  <c r="J30" i="4689"/>
  <c r="J25" i="4688" s="1"/>
  <c r="J33" i="4689"/>
  <c r="Z25" i="4688" s="1"/>
  <c r="J32" i="4689"/>
  <c r="J36" i="4689"/>
  <c r="AO25" i="4688" s="1"/>
  <c r="J17" i="4689"/>
  <c r="J13" i="4689"/>
  <c r="P15" i="4688" s="1"/>
  <c r="J11" i="4689"/>
  <c r="N20" i="4678"/>
  <c r="U20" i="4678"/>
  <c r="B13" i="4688"/>
  <c r="B33" i="4688" s="1"/>
  <c r="G13" i="4688"/>
  <c r="J14" i="4688" s="1"/>
  <c r="AZ12" i="4688" s="1"/>
  <c r="E13" i="4688"/>
  <c r="C13" i="4688"/>
  <c r="C33" i="4688" s="1"/>
  <c r="S13" i="4688"/>
  <c r="T14" i="4688" s="1"/>
  <c r="BI12" i="4688" s="1"/>
  <c r="U13" i="4688"/>
  <c r="AG13" i="4688"/>
  <c r="AI13" i="4688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U25" i="4688"/>
  <c r="P25" i="4688"/>
  <c r="D25" i="4688"/>
  <c r="AK20" i="4688"/>
  <c r="AF20" i="4688"/>
  <c r="P20" i="4688"/>
  <c r="Z20" i="4688"/>
  <c r="U20" i="4688"/>
  <c r="G20" i="4688"/>
  <c r="AF15" i="4688"/>
  <c r="D15" i="4688"/>
  <c r="AG29" i="4688"/>
  <c r="BU19" i="4688" s="1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AU19" i="4688" s="1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U18" i="4688" s="1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BE19" i="4688" s="1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F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N33" i="4688"/>
  <c r="K33" i="4688"/>
  <c r="I33" i="4688"/>
  <c r="AL33" i="4688"/>
  <c r="AE33" i="4688"/>
  <c r="AG33" i="4688"/>
  <c r="AM33" i="4688"/>
  <c r="AK33" i="4688"/>
  <c r="R33" i="4688"/>
  <c r="T33" i="4688"/>
  <c r="V33" i="4688"/>
  <c r="Y14" i="4688"/>
  <c r="BN12" i="4688" s="1"/>
  <c r="AA14" i="4688"/>
  <c r="BP12" i="4688" s="1"/>
  <c r="AA33" i="4688"/>
  <c r="AB14" i="4688"/>
  <c r="BQ12" i="4688" s="1"/>
  <c r="Q33" i="4688"/>
  <c r="W33" i="4688"/>
  <c r="Z14" i="4688"/>
  <c r="BO12" i="4688" s="1"/>
  <c r="O33" i="4688"/>
  <c r="M33" i="4688"/>
  <c r="P14" i="4688"/>
  <c r="K14" i="4688"/>
  <c r="BA12" i="4688" s="1"/>
  <c r="H33" i="4688"/>
  <c r="E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20" i="4688" l="1"/>
  <c r="AD26" i="4688"/>
  <c r="BE20" i="4688"/>
  <c r="M26" i="4688"/>
  <c r="AU20" i="4688"/>
  <c r="B26" i="4688"/>
  <c r="BE12" i="4688"/>
  <c r="I14" i="4688"/>
  <c r="AY12" i="4688" s="1"/>
  <c r="G33" i="4688"/>
  <c r="I34" i="4688" s="1"/>
  <c r="AY22" i="4688" s="1"/>
  <c r="H14" i="4688"/>
  <c r="AX12" i="4688" s="1"/>
  <c r="AK14" i="4688"/>
  <c r="BY12" i="4688" s="1"/>
  <c r="AH14" i="4688"/>
  <c r="BV12" i="4688" s="1"/>
  <c r="AG14" i="4688"/>
  <c r="AN14" i="4688"/>
  <c r="CB12" i="4688" s="1"/>
  <c r="AL14" i="4688"/>
  <c r="BZ12" i="4688" s="1"/>
  <c r="AJ14" i="4688"/>
  <c r="BX12" i="4688" s="1"/>
  <c r="S33" i="4688"/>
  <c r="T34" i="4688" s="1"/>
  <c r="BI22" i="4688" s="1"/>
  <c r="Q14" i="4688"/>
  <c r="BF12" i="4688" s="1"/>
  <c r="U14" i="4688"/>
  <c r="BJ12" i="4688" s="1"/>
  <c r="U33" i="4688"/>
  <c r="W14" i="4688"/>
  <c r="BL12" i="4688" s="1"/>
  <c r="S14" i="4688"/>
  <c r="BH12" i="4688" s="1"/>
  <c r="V14" i="4688"/>
  <c r="BK12" i="4688" s="1"/>
  <c r="F14" i="4688"/>
  <c r="AV12" i="4688" s="1"/>
  <c r="G14" i="4688"/>
  <c r="AW12" i="4688" s="1"/>
  <c r="E14" i="4688"/>
  <c r="AK34" i="4688"/>
  <c r="BY22" i="4688" s="1"/>
  <c r="AI14" i="4688"/>
  <c r="BW12" i="4688" s="1"/>
  <c r="AM14" i="4688"/>
  <c r="CA12" i="4688" s="1"/>
  <c r="X14" i="4688"/>
  <c r="BM12" i="4688" s="1"/>
  <c r="AH34" i="4688"/>
  <c r="BV22" i="4688" s="1"/>
  <c r="R34" i="4688"/>
  <c r="BG22" i="4688" s="1"/>
  <c r="Z34" i="4688"/>
  <c r="BO22" i="4688" s="1"/>
  <c r="W34" i="4688"/>
  <c r="BL22" i="4688" s="1"/>
  <c r="U23" i="4678"/>
  <c r="AI34" i="4688"/>
  <c r="BW22" i="4688" s="1"/>
  <c r="S34" i="4688"/>
  <c r="BH22" i="4688" s="1"/>
  <c r="AA34" i="4688"/>
  <c r="BP22" i="4688" s="1"/>
  <c r="AL34" i="4688"/>
  <c r="BZ22" i="4688" s="1"/>
  <c r="AM34" i="4688"/>
  <c r="CA22" i="4688" s="1"/>
  <c r="AO34" i="4688"/>
  <c r="CC22" i="4688" s="1"/>
  <c r="AJ34" i="4688"/>
  <c r="BX22" i="4688" s="1"/>
  <c r="E34" i="4688"/>
  <c r="AU22" i="4688" s="1"/>
  <c r="Y34" i="4688"/>
  <c r="BN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G34" i="4688"/>
  <c r="AW22" i="4688" s="1"/>
  <c r="AN34" i="4688"/>
  <c r="CB22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J26" i="4688"/>
  <c r="G26" i="4688"/>
  <c r="D26" i="4688"/>
  <c r="Z26" i="4688"/>
  <c r="P26" i="4688"/>
  <c r="U26" i="4688"/>
  <c r="BU12" i="4688"/>
  <c r="AD16" i="4688"/>
  <c r="M16" i="4688"/>
  <c r="Z16" i="4688" s="1"/>
  <c r="AU12" i="4688"/>
  <c r="B16" i="4688"/>
  <c r="J34" i="4688"/>
  <c r="AZ22" i="4688" s="1"/>
  <c r="H34" i="4688"/>
  <c r="AX22" i="4688" s="1"/>
  <c r="V34" i="4688"/>
  <c r="BK22" i="4688" s="1"/>
  <c r="X34" i="4688"/>
  <c r="BM22" i="4688" s="1"/>
  <c r="U34" i="4688"/>
  <c r="BJ22" i="4688" s="1"/>
  <c r="N23" i="4681"/>
  <c r="U23" i="4681"/>
  <c r="G23" i="4681"/>
  <c r="U16" i="4688" l="1"/>
  <c r="P16" i="4688"/>
  <c r="AO16" i="4688"/>
  <c r="AK16" i="4688"/>
  <c r="AF16" i="4688"/>
  <c r="J16" i="4688"/>
  <c r="G16" i="4688"/>
  <c r="D16" i="4688"/>
</calcChain>
</file>

<file path=xl/sharedStrings.xml><?xml version="1.0" encoding="utf-8"?>
<sst xmlns="http://schemas.openxmlformats.org/spreadsheetml/2006/main" count="549" uniqueCount="154">
  <si>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</si>
  <si>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</si>
  <si>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</si>
  <si>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</si>
  <si>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</si>
  <si>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</si>
  <si>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</si>
  <si>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</si>
  <si>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</si>
  <si>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</si>
  <si>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</si>
  <si>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</si>
  <si>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</si>
  <si>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</si>
  <si>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</si>
  <si>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</si>
  <si>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</si>
  <si>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</si>
  <si>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</si>
  <si>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</si>
  <si>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</si>
  <si>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</si>
  <si>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</si>
  <si>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</si>
  <si>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</si>
  <si>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</si>
  <si>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</si>
  <si>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</si>
  <si>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</si>
  <si>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</si>
  <si>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</si>
  <si>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</si>
  <si>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</si>
  <si>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</si>
  <si>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</si>
  <si>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</si>
  <si>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</si>
  <si>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</si>
  <si>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</si>
  <si>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</si>
  <si>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</si>
  <si>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</si>
  <si>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</si>
  <si>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</si>
  <si>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</si>
  <si>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</si>
  <si>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</si>
  <si>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</si>
  <si>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</si>
  <si>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</si>
  <si>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</si>
  <si>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</si>
  <si>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</si>
  <si>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</si>
  <si>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</si>
  <si>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</si>
  <si>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</si>
  <si>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</si>
  <si>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</si>
  <si>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</si>
  <si>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</si>
  <si>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</si>
  <si>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</si>
  <si>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</si>
  <si>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</si>
  <si>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</si>
  <si>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</si>
  <si>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</si>
  <si>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</si>
  <si>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</si>
  <si>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</si>
  <si>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</si>
  <si>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</si>
  <si>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</si>
  <si>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</si>
  <si>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</si>
  <si>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</si>
  <si>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</si>
  <si>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</si>
  <si>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</si>
  <si>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</si>
  <si>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</si>
  <si>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</si>
  <si>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</si>
  <si>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</si>
  <si>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</si>
  <si>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</si>
  <si>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</si>
  <si>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</si>
  <si>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</si>
  <si>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</si>
  <si>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</si>
  <si>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</si>
  <si>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</si>
  <si>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</si>
  <si>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</si>
  <si>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</si>
  <si>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</si>
  <si>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</si>
  <si>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</si>
  <si>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</si>
  <si>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</si>
  <si>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</si>
  <si>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</si>
  <si>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</si>
  <si>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</si>
  <si>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</si>
  <si>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</si>
  <si>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</si>
  <si>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</si>
  <si>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</si>
  <si>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</si>
  <si>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</si>
  <si>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</si>
  <si>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</si>
  <si>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</si>
  <si>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</si>
  <si>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</si>
  <si>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</si>
  <si>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</si>
  <si>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</si>
  <si>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</si>
  <si>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</si>
  <si>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</si>
  <si>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</si>
  <si>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</si>
  <si>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</si>
  <si>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</si>
  <si>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</si>
  <si>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</si>
  <si>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</si>
  <si>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</si>
  <si>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</si>
  <si>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</si>
  <si>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</si>
  <si>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</si>
  <si>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</si>
  <si>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</si>
  <si>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</si>
  <si>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</si>
  <si>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</si>
  <si>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</si>
  <si>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</si>
  <si>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</si>
  <si>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</si>
  <si>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</si>
  <si>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</si>
  <si>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85 X CARRERA 59B</t>
  </si>
  <si>
    <t>IVAN FONSECA</t>
  </si>
  <si>
    <t xml:space="preserve">VOL MAX </t>
  </si>
  <si>
    <t xml:space="preserve"> (N-S)</t>
  </si>
  <si>
    <t>JHONY NAVARRO</t>
  </si>
  <si>
    <t xml:space="preserve">13:45 - 14:45 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</si>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</sst>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0" xfId="0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321.5</c:v>
                </c:pt>
                <c:pt idx="1">
                  <c:v>340.5</c:v>
                </c:pt>
                <c:pt idx="2">
                  <c:v>325</c:v>
                </c:pt>
                <c:pt idx="3">
                  <c:v>264</c:v>
                </c:pt>
                <c:pt idx="4">
                  <c:v>253.5</c:v>
                </c:pt>
                <c:pt idx="5">
                  <c:v>293</c:v>
                </c:pt>
                <c:pt idx="6">
                  <c:v>223</c:v>
                </c:pt>
                <c:pt idx="7">
                  <c:v>212</c:v>
                </c:pt>
                <c:pt idx="8">
                  <c:v>214.5</c:v>
                </c:pt>
                <c:pt idx="9">
                  <c:v>232.5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494520"/>
        <c:axId val="154541656"/>
      </c:barChart>
      <c:catAx>
        <c:axId val="154494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4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541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541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94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1251</c:v>
                </c:pt>
                <c:pt idx="4">
                  <c:v>1183</c:v>
                </c:pt>
                <c:pt idx="5">
                  <c:v>1135.5</c:v>
                </c:pt>
                <c:pt idx="6">
                  <c:v>1033.5</c:v>
                </c:pt>
                <c:pt idx="7">
                  <c:v>981.5</c:v>
                </c:pt>
                <c:pt idx="8">
                  <c:v>942.5</c:v>
                </c:pt>
                <c:pt idx="9">
                  <c:v>882</c:v>
                </c:pt>
                <c:pt idx="13">
                  <c:v>1073</c:v>
                </c:pt>
                <c:pt idx="14">
                  <c:v>945</c:v>
                </c:pt>
                <c:pt idx="15">
                  <c:v>858.5</c:v>
                </c:pt>
                <c:pt idx="16">
                  <c:v>862.5</c:v>
                </c:pt>
                <c:pt idx="17">
                  <c:v>916</c:v>
                </c:pt>
                <c:pt idx="18">
                  <c:v>949</c:v>
                </c:pt>
                <c:pt idx="19">
                  <c:v>988.5</c:v>
                </c:pt>
                <c:pt idx="20">
                  <c:v>1017</c:v>
                </c:pt>
                <c:pt idx="21">
                  <c:v>1059.5</c:v>
                </c:pt>
                <c:pt idx="22">
                  <c:v>1086</c:v>
                </c:pt>
                <c:pt idx="23">
                  <c:v>1059.5</c:v>
                </c:pt>
                <c:pt idx="24">
                  <c:v>1041</c:v>
                </c:pt>
                <c:pt idx="25">
                  <c:v>963</c:v>
                </c:pt>
                <c:pt idx="29">
                  <c:v>1033</c:v>
                </c:pt>
                <c:pt idx="30">
                  <c:v>1011</c:v>
                </c:pt>
                <c:pt idx="31">
                  <c:v>1008</c:v>
                </c:pt>
                <c:pt idx="32">
                  <c:v>1081</c:v>
                </c:pt>
                <c:pt idx="33">
                  <c:v>1158</c:v>
                </c:pt>
                <c:pt idx="34">
                  <c:v>1225</c:v>
                </c:pt>
                <c:pt idx="35">
                  <c:v>1213</c:v>
                </c:pt>
                <c:pt idx="36">
                  <c:v>1156</c:v>
                </c:pt>
                <c:pt idx="37">
                  <c:v>1068.5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852</c:v>
                </c:pt>
                <c:pt idx="4">
                  <c:v>818</c:v>
                </c:pt>
                <c:pt idx="5">
                  <c:v>781</c:v>
                </c:pt>
                <c:pt idx="6">
                  <c:v>720</c:v>
                </c:pt>
                <c:pt idx="7">
                  <c:v>659.5</c:v>
                </c:pt>
                <c:pt idx="8">
                  <c:v>644.5</c:v>
                </c:pt>
                <c:pt idx="9">
                  <c:v>618</c:v>
                </c:pt>
                <c:pt idx="13">
                  <c:v>406.5</c:v>
                </c:pt>
                <c:pt idx="14">
                  <c:v>406</c:v>
                </c:pt>
                <c:pt idx="15">
                  <c:v>396.5</c:v>
                </c:pt>
                <c:pt idx="16">
                  <c:v>383</c:v>
                </c:pt>
                <c:pt idx="17">
                  <c:v>391.5</c:v>
                </c:pt>
                <c:pt idx="18">
                  <c:v>378</c:v>
                </c:pt>
                <c:pt idx="19">
                  <c:v>351.5</c:v>
                </c:pt>
                <c:pt idx="20">
                  <c:v>348</c:v>
                </c:pt>
                <c:pt idx="21">
                  <c:v>361.5</c:v>
                </c:pt>
                <c:pt idx="22">
                  <c:v>435.5</c:v>
                </c:pt>
                <c:pt idx="23">
                  <c:v>510.5</c:v>
                </c:pt>
                <c:pt idx="24">
                  <c:v>576</c:v>
                </c:pt>
                <c:pt idx="25">
                  <c:v>619</c:v>
                </c:pt>
                <c:pt idx="29">
                  <c:v>472</c:v>
                </c:pt>
                <c:pt idx="30">
                  <c:v>471.5</c:v>
                </c:pt>
                <c:pt idx="31">
                  <c:v>470</c:v>
                </c:pt>
                <c:pt idx="32">
                  <c:v>481.5</c:v>
                </c:pt>
                <c:pt idx="33">
                  <c:v>474</c:v>
                </c:pt>
                <c:pt idx="34">
                  <c:v>474.5</c:v>
                </c:pt>
                <c:pt idx="35">
                  <c:v>450</c:v>
                </c:pt>
                <c:pt idx="36">
                  <c:v>422</c:v>
                </c:pt>
                <c:pt idx="37">
                  <c:v>391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2103</c:v>
                </c:pt>
                <c:pt idx="4">
                  <c:v>2001</c:v>
                </c:pt>
                <c:pt idx="5">
                  <c:v>1916.5</c:v>
                </c:pt>
                <c:pt idx="6">
                  <c:v>1753.5</c:v>
                </c:pt>
                <c:pt idx="7">
                  <c:v>1641</c:v>
                </c:pt>
                <c:pt idx="8">
                  <c:v>1587</c:v>
                </c:pt>
                <c:pt idx="9">
                  <c:v>1500</c:v>
                </c:pt>
                <c:pt idx="13">
                  <c:v>1479.5</c:v>
                </c:pt>
                <c:pt idx="14">
                  <c:v>1351</c:v>
                </c:pt>
                <c:pt idx="15">
                  <c:v>1255</c:v>
                </c:pt>
                <c:pt idx="16">
                  <c:v>1245.5</c:v>
                </c:pt>
                <c:pt idx="17">
                  <c:v>1307.5</c:v>
                </c:pt>
                <c:pt idx="18">
                  <c:v>1327</c:v>
                </c:pt>
                <c:pt idx="19">
                  <c:v>1340</c:v>
                </c:pt>
                <c:pt idx="20">
                  <c:v>1365</c:v>
                </c:pt>
                <c:pt idx="21">
                  <c:v>1421</c:v>
                </c:pt>
                <c:pt idx="22">
                  <c:v>1521.5</c:v>
                </c:pt>
                <c:pt idx="23">
                  <c:v>1570</c:v>
                </c:pt>
                <c:pt idx="24">
                  <c:v>1617</c:v>
                </c:pt>
                <c:pt idx="25">
                  <c:v>1582</c:v>
                </c:pt>
                <c:pt idx="29">
                  <c:v>1505</c:v>
                </c:pt>
                <c:pt idx="30">
                  <c:v>1482.5</c:v>
                </c:pt>
                <c:pt idx="31">
                  <c:v>1478</c:v>
                </c:pt>
                <c:pt idx="32">
                  <c:v>1562.5</c:v>
                </c:pt>
                <c:pt idx="33">
                  <c:v>1632</c:v>
                </c:pt>
                <c:pt idx="34">
                  <c:v>1699.5</c:v>
                </c:pt>
                <c:pt idx="35">
                  <c:v>1663</c:v>
                </c:pt>
                <c:pt idx="36">
                  <c:v>1578</c:v>
                </c:pt>
                <c:pt idx="37">
                  <c:v>1459.5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580080"/>
        <c:axId val="155580472"/>
      </c:lineChart>
      <c:catAx>
        <c:axId val="1555800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5580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5804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55800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66" r="0.750000000000003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338.5</c:v>
                </c:pt>
                <c:pt idx="1">
                  <c:v>307</c:v>
                </c:pt>
                <c:pt idx="2">
                  <c:v>235</c:v>
                </c:pt>
                <c:pt idx="3">
                  <c:v>192.5</c:v>
                </c:pt>
                <c:pt idx="4">
                  <c:v>210.5</c:v>
                </c:pt>
                <c:pt idx="5">
                  <c:v>220.5</c:v>
                </c:pt>
                <c:pt idx="6">
                  <c:v>239</c:v>
                </c:pt>
                <c:pt idx="7">
                  <c:v>246</c:v>
                </c:pt>
                <c:pt idx="8">
                  <c:v>243.5</c:v>
                </c:pt>
                <c:pt idx="9">
                  <c:v>260</c:v>
                </c:pt>
                <c:pt idx="10">
                  <c:v>267.5</c:v>
                </c:pt>
                <c:pt idx="11">
                  <c:v>288.5</c:v>
                </c:pt>
                <c:pt idx="12">
                  <c:v>270</c:v>
                </c:pt>
                <c:pt idx="13">
                  <c:v>233.5</c:v>
                </c:pt>
                <c:pt idx="14">
                  <c:v>249</c:v>
                </c:pt>
                <c:pt idx="15">
                  <c:v>210.5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012336"/>
        <c:axId val="154077992"/>
      </c:barChart>
      <c:catAx>
        <c:axId val="15501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77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077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012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266</c:v>
                </c:pt>
                <c:pt idx="1">
                  <c:v>269.5</c:v>
                </c:pt>
                <c:pt idx="2">
                  <c:v>245</c:v>
                </c:pt>
                <c:pt idx="3">
                  <c:v>252.5</c:v>
                </c:pt>
                <c:pt idx="4">
                  <c:v>244</c:v>
                </c:pt>
                <c:pt idx="5">
                  <c:v>266.5</c:v>
                </c:pt>
                <c:pt idx="6">
                  <c:v>318</c:v>
                </c:pt>
                <c:pt idx="7">
                  <c:v>329.5</c:v>
                </c:pt>
                <c:pt idx="8">
                  <c:v>311</c:v>
                </c:pt>
                <c:pt idx="9">
                  <c:v>254.5</c:v>
                </c:pt>
                <c:pt idx="10">
                  <c:v>261</c:v>
                </c:pt>
                <c:pt idx="11">
                  <c:v>242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637880"/>
        <c:axId val="154638264"/>
      </c:barChart>
      <c:catAx>
        <c:axId val="154637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638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638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637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205</c:v>
                </c:pt>
                <c:pt idx="1">
                  <c:v>202.5</c:v>
                </c:pt>
                <c:pt idx="2">
                  <c:v>233</c:v>
                </c:pt>
                <c:pt idx="3">
                  <c:v>211.5</c:v>
                </c:pt>
                <c:pt idx="4">
                  <c:v>171</c:v>
                </c:pt>
                <c:pt idx="5">
                  <c:v>165.5</c:v>
                </c:pt>
                <c:pt idx="6">
                  <c:v>172</c:v>
                </c:pt>
                <c:pt idx="7">
                  <c:v>151</c:v>
                </c:pt>
                <c:pt idx="8">
                  <c:v>156</c:v>
                </c:pt>
                <c:pt idx="9">
                  <c:v>139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328056"/>
        <c:axId val="154986144"/>
      </c:barChart>
      <c:catAx>
        <c:axId val="155328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98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986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328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115.5</c:v>
                </c:pt>
                <c:pt idx="1">
                  <c:v>127.5</c:v>
                </c:pt>
                <c:pt idx="2">
                  <c:v>106</c:v>
                </c:pt>
                <c:pt idx="3">
                  <c:v>123</c:v>
                </c:pt>
                <c:pt idx="4">
                  <c:v>115</c:v>
                </c:pt>
                <c:pt idx="5">
                  <c:v>126</c:v>
                </c:pt>
                <c:pt idx="6">
                  <c:v>117.5</c:v>
                </c:pt>
                <c:pt idx="7">
                  <c:v>115.5</c:v>
                </c:pt>
                <c:pt idx="8">
                  <c:v>115.5</c:v>
                </c:pt>
                <c:pt idx="9">
                  <c:v>101.5</c:v>
                </c:pt>
                <c:pt idx="10">
                  <c:v>89.5</c:v>
                </c:pt>
                <c:pt idx="11">
                  <c:v>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850816"/>
        <c:axId val="154967704"/>
      </c:barChart>
      <c:catAx>
        <c:axId val="15485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967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967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50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7"/>
          <c:y val="3.2258064516129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9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98</c:v>
                </c:pt>
                <c:pt idx="1">
                  <c:v>117.5</c:v>
                </c:pt>
                <c:pt idx="2">
                  <c:v>108.5</c:v>
                </c:pt>
                <c:pt idx="3">
                  <c:v>82.5</c:v>
                </c:pt>
                <c:pt idx="4">
                  <c:v>97.5</c:v>
                </c:pt>
                <c:pt idx="5">
                  <c:v>108</c:v>
                </c:pt>
                <c:pt idx="6">
                  <c:v>95</c:v>
                </c:pt>
                <c:pt idx="7">
                  <c:v>91</c:v>
                </c:pt>
                <c:pt idx="8">
                  <c:v>84</c:v>
                </c:pt>
                <c:pt idx="9">
                  <c:v>81.5</c:v>
                </c:pt>
                <c:pt idx="10">
                  <c:v>91.5</c:v>
                </c:pt>
                <c:pt idx="11">
                  <c:v>104.5</c:v>
                </c:pt>
                <c:pt idx="12">
                  <c:v>158</c:v>
                </c:pt>
                <c:pt idx="13">
                  <c:v>156.5</c:v>
                </c:pt>
                <c:pt idx="14">
                  <c:v>157</c:v>
                </c:pt>
                <c:pt idx="15">
                  <c:v>147.5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296448"/>
        <c:axId val="153296056"/>
      </c:barChart>
      <c:catAx>
        <c:axId val="15329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96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296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96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79E-2"/>
          <c:y val="0.22875963005278591"/>
          <c:w val="0.908471157348180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526.5</c:v>
                </c:pt>
                <c:pt idx="1">
                  <c:v>543</c:v>
                </c:pt>
                <c:pt idx="2">
                  <c:v>558</c:v>
                </c:pt>
                <c:pt idx="3">
                  <c:v>475.5</c:v>
                </c:pt>
                <c:pt idx="4">
                  <c:v>424.5</c:v>
                </c:pt>
                <c:pt idx="5">
                  <c:v>458.5</c:v>
                </c:pt>
                <c:pt idx="6">
                  <c:v>395</c:v>
                </c:pt>
                <c:pt idx="7">
                  <c:v>363</c:v>
                </c:pt>
                <c:pt idx="8">
                  <c:v>370.5</c:v>
                </c:pt>
                <c:pt idx="9">
                  <c:v>371.5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296840"/>
        <c:axId val="153295272"/>
      </c:barChart>
      <c:catAx>
        <c:axId val="153296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95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295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96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381.5</c:v>
                </c:pt>
                <c:pt idx="1">
                  <c:v>397</c:v>
                </c:pt>
                <c:pt idx="2">
                  <c:v>351</c:v>
                </c:pt>
                <c:pt idx="3">
                  <c:v>375.5</c:v>
                </c:pt>
                <c:pt idx="4">
                  <c:v>359</c:v>
                </c:pt>
                <c:pt idx="5">
                  <c:v>392.5</c:v>
                </c:pt>
                <c:pt idx="6">
                  <c:v>435.5</c:v>
                </c:pt>
                <c:pt idx="7">
                  <c:v>445</c:v>
                </c:pt>
                <c:pt idx="8">
                  <c:v>426.5</c:v>
                </c:pt>
                <c:pt idx="9">
                  <c:v>356</c:v>
                </c:pt>
                <c:pt idx="10">
                  <c:v>350.5</c:v>
                </c:pt>
                <c:pt idx="11">
                  <c:v>326.5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297624"/>
        <c:axId val="155578120"/>
      </c:barChart>
      <c:catAx>
        <c:axId val="153297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578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578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97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436.5</c:v>
                </c:pt>
                <c:pt idx="1">
                  <c:v>424.5</c:v>
                </c:pt>
                <c:pt idx="2">
                  <c:v>343.5</c:v>
                </c:pt>
                <c:pt idx="3">
                  <c:v>275</c:v>
                </c:pt>
                <c:pt idx="4">
                  <c:v>308</c:v>
                </c:pt>
                <c:pt idx="5">
                  <c:v>328.5</c:v>
                </c:pt>
                <c:pt idx="6">
                  <c:v>334</c:v>
                </c:pt>
                <c:pt idx="7">
                  <c:v>337</c:v>
                </c:pt>
                <c:pt idx="8">
                  <c:v>327.5</c:v>
                </c:pt>
                <c:pt idx="9">
                  <c:v>341.5</c:v>
                </c:pt>
                <c:pt idx="10">
                  <c:v>359</c:v>
                </c:pt>
                <c:pt idx="11">
                  <c:v>393</c:v>
                </c:pt>
                <c:pt idx="12">
                  <c:v>428</c:v>
                </c:pt>
                <c:pt idx="13">
                  <c:v>390</c:v>
                </c:pt>
                <c:pt idx="14">
                  <c:v>406</c:v>
                </c:pt>
                <c:pt idx="15">
                  <c:v>358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578904"/>
        <c:axId val="155579296"/>
      </c:barChart>
      <c:catAx>
        <c:axId val="155578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9"/>
              <c:y val="0.866244732299754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57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579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578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92071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D13" zoomScaleNormal="100" workbookViewId="0">
      <selection activeCell="U26" sqref="U2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1" t="s">
        <v>54</v>
      </c>
      <c r="B4" s="181"/>
      <c r="C4" s="181"/>
      <c r="D4" s="26"/>
      <c r="E4" s="186" t="s">
        <v>60</v>
      </c>
      <c r="F4" s="186"/>
      <c r="G4" s="186"/>
      <c r="H4" s="18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2" t="s">
        <v>56</v>
      </c>
      <c r="B5" s="182"/>
      <c r="C5" s="182"/>
      <c r="D5" s="186" t="s">
        <v>147</v>
      </c>
      <c r="E5" s="186"/>
      <c r="F5" s="186"/>
      <c r="G5" s="186"/>
      <c r="H5" s="186"/>
      <c r="I5" s="182" t="s">
        <v>53</v>
      </c>
      <c r="J5" s="182"/>
      <c r="K5" s="182"/>
      <c r="L5" s="187">
        <v>8559</v>
      </c>
      <c r="M5" s="187"/>
      <c r="N5" s="187"/>
      <c r="O5" s="12"/>
      <c r="P5" s="182" t="s">
        <v>57</v>
      </c>
      <c r="Q5" s="182"/>
      <c r="R5" s="182"/>
      <c r="S5" s="185" t="s">
        <v>150</v>
      </c>
      <c r="T5" s="185"/>
      <c r="U5" s="185"/>
    </row>
    <row r="6" spans="1:28" ht="12.75" customHeight="1" x14ac:dyDescent="0.2">
      <c r="A6" s="182" t="s">
        <v>55</v>
      </c>
      <c r="B6" s="182"/>
      <c r="C6" s="182"/>
      <c r="D6" s="183" t="s">
        <v>148</v>
      </c>
      <c r="E6" s="183"/>
      <c r="F6" s="183"/>
      <c r="G6" s="183"/>
      <c r="H6" s="183"/>
      <c r="I6" s="182" t="s">
        <v>59</v>
      </c>
      <c r="J6" s="182"/>
      <c r="K6" s="182"/>
      <c r="L6" s="188">
        <v>2</v>
      </c>
      <c r="M6" s="188"/>
      <c r="N6" s="188"/>
      <c r="O6" s="42"/>
      <c r="P6" s="182" t="s">
        <v>58</v>
      </c>
      <c r="Q6" s="182"/>
      <c r="R6" s="182"/>
      <c r="S6" s="195">
        <v>42698</v>
      </c>
      <c r="T6" s="195"/>
      <c r="U6" s="195"/>
    </row>
    <row r="7" spans="1:28" ht="7.5" customHeight="1" x14ac:dyDescent="0.2">
      <c r="A7" s="13"/>
      <c r="B7" s="11"/>
      <c r="C7" s="11"/>
      <c r="D7" s="11"/>
      <c r="E7" s="194"/>
      <c r="F7" s="194"/>
      <c r="G7" s="194"/>
      <c r="H7" s="194"/>
      <c r="I7" s="194"/>
      <c r="J7" s="194"/>
      <c r="K7" s="19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15" t="s">
        <v>52</v>
      </c>
      <c r="C9" s="15" t="s">
        <v>0</v>
      </c>
      <c r="D9" s="15" t="s">
        <v>2</v>
      </c>
      <c r="E9" s="16" t="s">
        <v>3</v>
      </c>
      <c r="F9" s="190"/>
      <c r="G9" s="190"/>
      <c r="H9" s="190"/>
      <c r="I9" s="17" t="s">
        <v>52</v>
      </c>
      <c r="J9" s="17" t="s">
        <v>0</v>
      </c>
      <c r="K9" s="15" t="s">
        <v>2</v>
      </c>
      <c r="L9" s="16" t="s">
        <v>3</v>
      </c>
      <c r="M9" s="190"/>
      <c r="N9" s="190"/>
      <c r="O9" s="190"/>
      <c r="P9" s="17" t="s">
        <v>52</v>
      </c>
      <c r="Q9" s="17" t="s">
        <v>0</v>
      </c>
      <c r="R9" s="15" t="s">
        <v>2</v>
      </c>
      <c r="S9" s="16" t="s">
        <v>3</v>
      </c>
      <c r="T9" s="190"/>
      <c r="U9" s="190"/>
    </row>
    <row r="10" spans="1:28" ht="24" customHeight="1" x14ac:dyDescent="0.2">
      <c r="A10" s="18" t="s">
        <v>11</v>
      </c>
      <c r="B10" s="46">
        <v>49</v>
      </c>
      <c r="C10" s="46">
        <v>292</v>
      </c>
      <c r="D10" s="46">
        <v>0</v>
      </c>
      <c r="E10" s="46">
        <v>2</v>
      </c>
      <c r="F10" s="6">
        <f t="shared" ref="F10:F22" si="0">B10*0.5+C10*1+D10*2+E10*2.5</f>
        <v>321.5</v>
      </c>
      <c r="G10" s="2"/>
      <c r="H10" s="19" t="s">
        <v>4</v>
      </c>
      <c r="I10" s="46">
        <v>39</v>
      </c>
      <c r="J10" s="46">
        <v>163</v>
      </c>
      <c r="K10" s="46">
        <v>0</v>
      </c>
      <c r="L10" s="46">
        <v>4</v>
      </c>
      <c r="M10" s="6">
        <f t="shared" ref="M10:M22" si="1">I10*0.5+J10*1+K10*2+L10*2.5</f>
        <v>192.5</v>
      </c>
      <c r="N10" s="9">
        <f>F20+F21+F22+M10</f>
        <v>1073</v>
      </c>
      <c r="O10" s="19" t="s">
        <v>43</v>
      </c>
      <c r="P10" s="46">
        <v>49</v>
      </c>
      <c r="Q10" s="46">
        <v>224</v>
      </c>
      <c r="R10" s="46">
        <v>0</v>
      </c>
      <c r="S10" s="46">
        <v>7</v>
      </c>
      <c r="T10" s="6">
        <f t="shared" ref="T10:T21" si="2">P10*0.5+Q10*1+R10*2+S10*2.5</f>
        <v>266</v>
      </c>
      <c r="U10" s="10"/>
      <c r="AB10" s="1"/>
    </row>
    <row r="11" spans="1:28" ht="24" customHeight="1" x14ac:dyDescent="0.2">
      <c r="A11" s="18" t="s">
        <v>14</v>
      </c>
      <c r="B11" s="46">
        <v>59</v>
      </c>
      <c r="C11" s="46">
        <v>301</v>
      </c>
      <c r="D11" s="46">
        <v>0</v>
      </c>
      <c r="E11" s="46">
        <v>4</v>
      </c>
      <c r="F11" s="6">
        <f t="shared" si="0"/>
        <v>340.5</v>
      </c>
      <c r="G11" s="2"/>
      <c r="H11" s="19" t="s">
        <v>5</v>
      </c>
      <c r="I11" s="46">
        <v>34</v>
      </c>
      <c r="J11" s="46">
        <v>176</v>
      </c>
      <c r="K11" s="46">
        <v>0</v>
      </c>
      <c r="L11" s="46">
        <v>7</v>
      </c>
      <c r="M11" s="6">
        <f t="shared" si="1"/>
        <v>210.5</v>
      </c>
      <c r="N11" s="9">
        <f>F21+F22+M10+M11</f>
        <v>945</v>
      </c>
      <c r="O11" s="19" t="s">
        <v>44</v>
      </c>
      <c r="P11" s="46">
        <v>56</v>
      </c>
      <c r="Q11" s="46">
        <v>219</v>
      </c>
      <c r="R11" s="46">
        <v>0</v>
      </c>
      <c r="S11" s="46">
        <v>9</v>
      </c>
      <c r="T11" s="6">
        <f t="shared" si="2"/>
        <v>269.5</v>
      </c>
      <c r="U11" s="2"/>
      <c r="AB11" s="1"/>
    </row>
    <row r="12" spans="1:28" ht="24" customHeight="1" x14ac:dyDescent="0.2">
      <c r="A12" s="18" t="s">
        <v>17</v>
      </c>
      <c r="B12" s="46">
        <v>46</v>
      </c>
      <c r="C12" s="46">
        <v>297</v>
      </c>
      <c r="D12" s="46">
        <v>0</v>
      </c>
      <c r="E12" s="46">
        <v>2</v>
      </c>
      <c r="F12" s="6">
        <f t="shared" si="0"/>
        <v>325</v>
      </c>
      <c r="G12" s="2"/>
      <c r="H12" s="19" t="s">
        <v>6</v>
      </c>
      <c r="I12" s="46">
        <v>38</v>
      </c>
      <c r="J12" s="46">
        <v>189</v>
      </c>
      <c r="K12" s="46">
        <v>0</v>
      </c>
      <c r="L12" s="46">
        <v>5</v>
      </c>
      <c r="M12" s="6">
        <f t="shared" si="1"/>
        <v>220.5</v>
      </c>
      <c r="N12" s="2">
        <f>F22+M10+M11+M12</f>
        <v>858.5</v>
      </c>
      <c r="O12" s="19" t="s">
        <v>32</v>
      </c>
      <c r="P12" s="46">
        <v>44</v>
      </c>
      <c r="Q12" s="46">
        <v>208</v>
      </c>
      <c r="R12" s="46">
        <v>0</v>
      </c>
      <c r="S12" s="46">
        <v>6</v>
      </c>
      <c r="T12" s="6">
        <f t="shared" si="2"/>
        <v>245</v>
      </c>
      <c r="U12" s="2"/>
      <c r="AB12" s="1"/>
    </row>
    <row r="13" spans="1:28" ht="24" customHeight="1" x14ac:dyDescent="0.2">
      <c r="A13" s="18" t="s">
        <v>19</v>
      </c>
      <c r="B13" s="46">
        <v>47</v>
      </c>
      <c r="C13" s="46">
        <v>233</v>
      </c>
      <c r="D13" s="46">
        <v>0</v>
      </c>
      <c r="E13" s="46">
        <v>3</v>
      </c>
      <c r="F13" s="6">
        <f t="shared" si="0"/>
        <v>264</v>
      </c>
      <c r="G13" s="2">
        <f t="shared" ref="G13:G19" si="3">F10+F11+F12+F13</f>
        <v>1251</v>
      </c>
      <c r="H13" s="19" t="s">
        <v>7</v>
      </c>
      <c r="I13" s="46">
        <v>50</v>
      </c>
      <c r="J13" s="46">
        <v>204</v>
      </c>
      <c r="K13" s="46">
        <v>0</v>
      </c>
      <c r="L13" s="46">
        <v>4</v>
      </c>
      <c r="M13" s="6">
        <f t="shared" si="1"/>
        <v>239</v>
      </c>
      <c r="N13" s="2">
        <f t="shared" ref="N13:N18" si="4">M10+M11+M12+M13</f>
        <v>862.5</v>
      </c>
      <c r="O13" s="19" t="s">
        <v>33</v>
      </c>
      <c r="P13" s="46">
        <v>36</v>
      </c>
      <c r="Q13" s="46">
        <v>217</v>
      </c>
      <c r="R13" s="46">
        <v>0</v>
      </c>
      <c r="S13" s="46">
        <v>7</v>
      </c>
      <c r="T13" s="6">
        <f t="shared" si="2"/>
        <v>252.5</v>
      </c>
      <c r="U13" s="2">
        <f t="shared" ref="U13:U21" si="5">T10+T11+T12+T13</f>
        <v>1033</v>
      </c>
      <c r="AB13" s="81">
        <v>241</v>
      </c>
    </row>
    <row r="14" spans="1:28" ht="24" customHeight="1" x14ac:dyDescent="0.2">
      <c r="A14" s="18" t="s">
        <v>21</v>
      </c>
      <c r="B14" s="46">
        <v>30</v>
      </c>
      <c r="C14" s="46">
        <v>231</v>
      </c>
      <c r="D14" s="46">
        <v>0</v>
      </c>
      <c r="E14" s="46">
        <v>3</v>
      </c>
      <c r="F14" s="6">
        <f t="shared" si="0"/>
        <v>253.5</v>
      </c>
      <c r="G14" s="2">
        <f t="shared" si="3"/>
        <v>1183</v>
      </c>
      <c r="H14" s="19" t="s">
        <v>9</v>
      </c>
      <c r="I14" s="46">
        <v>44</v>
      </c>
      <c r="J14" s="46">
        <v>219</v>
      </c>
      <c r="K14" s="46">
        <v>0</v>
      </c>
      <c r="L14" s="46">
        <v>2</v>
      </c>
      <c r="M14" s="6">
        <f t="shared" si="1"/>
        <v>246</v>
      </c>
      <c r="N14" s="2">
        <f t="shared" si="4"/>
        <v>916</v>
      </c>
      <c r="O14" s="19" t="s">
        <v>29</v>
      </c>
      <c r="P14" s="45">
        <v>31</v>
      </c>
      <c r="Q14" s="45">
        <v>215</v>
      </c>
      <c r="R14" s="45">
        <v>3</v>
      </c>
      <c r="S14" s="45">
        <v>3</v>
      </c>
      <c r="T14" s="6">
        <f t="shared" si="2"/>
        <v>244</v>
      </c>
      <c r="U14" s="2">
        <f t="shared" si="5"/>
        <v>1011</v>
      </c>
      <c r="AB14" s="81">
        <v>250</v>
      </c>
    </row>
    <row r="15" spans="1:28" ht="24" customHeight="1" x14ac:dyDescent="0.2">
      <c r="A15" s="18" t="s">
        <v>23</v>
      </c>
      <c r="B15" s="46">
        <v>42</v>
      </c>
      <c r="C15" s="46">
        <v>252</v>
      </c>
      <c r="D15" s="46">
        <v>0</v>
      </c>
      <c r="E15" s="46">
        <v>8</v>
      </c>
      <c r="F15" s="6">
        <f t="shared" si="0"/>
        <v>293</v>
      </c>
      <c r="G15" s="2">
        <f t="shared" si="3"/>
        <v>1135.5</v>
      </c>
      <c r="H15" s="19" t="s">
        <v>12</v>
      </c>
      <c r="I15" s="46">
        <v>42</v>
      </c>
      <c r="J15" s="46">
        <v>220</v>
      </c>
      <c r="K15" s="46">
        <v>0</v>
      </c>
      <c r="L15" s="46">
        <v>1</v>
      </c>
      <c r="M15" s="6">
        <f t="shared" si="1"/>
        <v>243.5</v>
      </c>
      <c r="N15" s="2">
        <f t="shared" si="4"/>
        <v>949</v>
      </c>
      <c r="O15" s="18" t="s">
        <v>30</v>
      </c>
      <c r="P15" s="46">
        <v>52</v>
      </c>
      <c r="Q15" s="46">
        <v>233</v>
      </c>
      <c r="R15" s="46">
        <v>0</v>
      </c>
      <c r="S15" s="46">
        <v>3</v>
      </c>
      <c r="T15" s="6">
        <f t="shared" si="2"/>
        <v>266.5</v>
      </c>
      <c r="U15" s="2">
        <f t="shared" si="5"/>
        <v>1008</v>
      </c>
      <c r="AB15" s="81">
        <v>262</v>
      </c>
    </row>
    <row r="16" spans="1:28" ht="24" customHeight="1" x14ac:dyDescent="0.2">
      <c r="A16" s="18" t="s">
        <v>39</v>
      </c>
      <c r="B16" s="46">
        <v>36</v>
      </c>
      <c r="C16" s="46">
        <v>193</v>
      </c>
      <c r="D16" s="46">
        <v>1</v>
      </c>
      <c r="E16" s="46">
        <v>4</v>
      </c>
      <c r="F16" s="6">
        <f t="shared" si="0"/>
        <v>223</v>
      </c>
      <c r="G16" s="2">
        <f t="shared" si="3"/>
        <v>1033.5</v>
      </c>
      <c r="H16" s="19" t="s">
        <v>15</v>
      </c>
      <c r="I16" s="46">
        <v>40</v>
      </c>
      <c r="J16" s="46">
        <v>235</v>
      </c>
      <c r="K16" s="46">
        <v>0</v>
      </c>
      <c r="L16" s="46">
        <v>2</v>
      </c>
      <c r="M16" s="6">
        <f t="shared" si="1"/>
        <v>260</v>
      </c>
      <c r="N16" s="2">
        <f t="shared" si="4"/>
        <v>988.5</v>
      </c>
      <c r="O16" s="19" t="s">
        <v>8</v>
      </c>
      <c r="P16" s="46">
        <v>39</v>
      </c>
      <c r="Q16" s="46">
        <v>289</v>
      </c>
      <c r="R16" s="46">
        <v>1</v>
      </c>
      <c r="S16" s="46">
        <v>3</v>
      </c>
      <c r="T16" s="6">
        <f t="shared" si="2"/>
        <v>318</v>
      </c>
      <c r="U16" s="2">
        <f t="shared" si="5"/>
        <v>1081</v>
      </c>
      <c r="AB16" s="81">
        <v>270.5</v>
      </c>
    </row>
    <row r="17" spans="1:28" ht="24" customHeight="1" x14ac:dyDescent="0.2">
      <c r="A17" s="18" t="s">
        <v>40</v>
      </c>
      <c r="B17" s="46">
        <v>38</v>
      </c>
      <c r="C17" s="46">
        <v>186</v>
      </c>
      <c r="D17" s="46">
        <v>1</v>
      </c>
      <c r="E17" s="46">
        <v>2</v>
      </c>
      <c r="F17" s="6">
        <f t="shared" si="0"/>
        <v>212</v>
      </c>
      <c r="G17" s="2">
        <f t="shared" si="3"/>
        <v>981.5</v>
      </c>
      <c r="H17" s="19" t="s">
        <v>18</v>
      </c>
      <c r="I17" s="46">
        <v>33</v>
      </c>
      <c r="J17" s="46">
        <v>241</v>
      </c>
      <c r="K17" s="46">
        <v>0</v>
      </c>
      <c r="L17" s="46">
        <v>4</v>
      </c>
      <c r="M17" s="6">
        <f t="shared" si="1"/>
        <v>267.5</v>
      </c>
      <c r="N17" s="2">
        <f t="shared" si="4"/>
        <v>1017</v>
      </c>
      <c r="O17" s="19" t="s">
        <v>10</v>
      </c>
      <c r="P17" s="46">
        <v>47</v>
      </c>
      <c r="Q17" s="46">
        <v>294</v>
      </c>
      <c r="R17" s="46">
        <v>1</v>
      </c>
      <c r="S17" s="46">
        <v>4</v>
      </c>
      <c r="T17" s="6">
        <f t="shared" si="2"/>
        <v>329.5</v>
      </c>
      <c r="U17" s="2">
        <f t="shared" si="5"/>
        <v>1158</v>
      </c>
      <c r="AB17" s="81">
        <v>289.5</v>
      </c>
    </row>
    <row r="18" spans="1:28" ht="24" customHeight="1" x14ac:dyDescent="0.2">
      <c r="A18" s="18" t="s">
        <v>41</v>
      </c>
      <c r="B18" s="46">
        <v>31</v>
      </c>
      <c r="C18" s="46">
        <v>194</v>
      </c>
      <c r="D18" s="46">
        <v>0</v>
      </c>
      <c r="E18" s="46">
        <v>2</v>
      </c>
      <c r="F18" s="6">
        <f t="shared" si="0"/>
        <v>214.5</v>
      </c>
      <c r="G18" s="2">
        <f t="shared" si="3"/>
        <v>942.5</v>
      </c>
      <c r="H18" s="19" t="s">
        <v>20</v>
      </c>
      <c r="I18" s="46">
        <v>49</v>
      </c>
      <c r="J18" s="46">
        <v>249</v>
      </c>
      <c r="K18" s="46">
        <v>0</v>
      </c>
      <c r="L18" s="46">
        <v>6</v>
      </c>
      <c r="M18" s="6">
        <f t="shared" si="1"/>
        <v>288.5</v>
      </c>
      <c r="N18" s="2">
        <f t="shared" si="4"/>
        <v>1059.5</v>
      </c>
      <c r="O18" s="19" t="s">
        <v>13</v>
      </c>
      <c r="P18" s="46">
        <v>59</v>
      </c>
      <c r="Q18" s="46">
        <v>267</v>
      </c>
      <c r="R18" s="46">
        <v>1</v>
      </c>
      <c r="S18" s="46">
        <v>5</v>
      </c>
      <c r="T18" s="6">
        <f t="shared" si="2"/>
        <v>311</v>
      </c>
      <c r="U18" s="2">
        <f t="shared" si="5"/>
        <v>1225</v>
      </c>
      <c r="AB18" s="81">
        <v>291</v>
      </c>
    </row>
    <row r="19" spans="1:28" ht="24" customHeight="1" thickBot="1" x14ac:dyDescent="0.25">
      <c r="A19" s="21" t="s">
        <v>42</v>
      </c>
      <c r="B19" s="47">
        <v>34</v>
      </c>
      <c r="C19" s="47">
        <v>203</v>
      </c>
      <c r="D19" s="47">
        <v>0</v>
      </c>
      <c r="E19" s="47">
        <v>5</v>
      </c>
      <c r="F19" s="7">
        <f t="shared" si="0"/>
        <v>232.5</v>
      </c>
      <c r="G19" s="3">
        <f t="shared" si="3"/>
        <v>882</v>
      </c>
      <c r="H19" s="20" t="s">
        <v>22</v>
      </c>
      <c r="I19" s="45">
        <v>39</v>
      </c>
      <c r="J19" s="45">
        <v>238</v>
      </c>
      <c r="K19" s="45">
        <v>0</v>
      </c>
      <c r="L19" s="45">
        <v>5</v>
      </c>
      <c r="M19" s="6">
        <f t="shared" si="1"/>
        <v>270</v>
      </c>
      <c r="N19" s="2">
        <f>M16+M17+M18+M19</f>
        <v>1086</v>
      </c>
      <c r="O19" s="19" t="s">
        <v>16</v>
      </c>
      <c r="P19" s="46">
        <v>39</v>
      </c>
      <c r="Q19" s="46">
        <v>228</v>
      </c>
      <c r="R19" s="46">
        <v>1</v>
      </c>
      <c r="S19" s="46">
        <v>2</v>
      </c>
      <c r="T19" s="6">
        <f t="shared" si="2"/>
        <v>254.5</v>
      </c>
      <c r="U19" s="2">
        <f t="shared" si="5"/>
        <v>1213</v>
      </c>
      <c r="AB19" s="81">
        <v>294</v>
      </c>
    </row>
    <row r="20" spans="1:28" ht="24" customHeight="1" x14ac:dyDescent="0.2">
      <c r="A20" s="19" t="s">
        <v>27</v>
      </c>
      <c r="B20" s="45">
        <v>59</v>
      </c>
      <c r="C20" s="45">
        <v>299</v>
      </c>
      <c r="D20" s="45">
        <v>0</v>
      </c>
      <c r="E20" s="45">
        <v>4</v>
      </c>
      <c r="F20" s="8">
        <f t="shared" si="0"/>
        <v>338.5</v>
      </c>
      <c r="G20" s="35"/>
      <c r="H20" s="19" t="s">
        <v>24</v>
      </c>
      <c r="I20" s="46">
        <v>35</v>
      </c>
      <c r="J20" s="46">
        <v>201</v>
      </c>
      <c r="K20" s="46">
        <v>0</v>
      </c>
      <c r="L20" s="46">
        <v>6</v>
      </c>
      <c r="M20" s="8">
        <f t="shared" si="1"/>
        <v>233.5</v>
      </c>
      <c r="N20" s="2">
        <f>M17+M18+M19+M20</f>
        <v>1059.5</v>
      </c>
      <c r="O20" s="19" t="s">
        <v>45</v>
      </c>
      <c r="P20" s="45">
        <v>35</v>
      </c>
      <c r="Q20" s="45">
        <v>236</v>
      </c>
      <c r="R20" s="45">
        <v>0</v>
      </c>
      <c r="S20" s="45">
        <v>3</v>
      </c>
      <c r="T20" s="8">
        <f t="shared" si="2"/>
        <v>261</v>
      </c>
      <c r="U20" s="2">
        <f t="shared" si="5"/>
        <v>1156</v>
      </c>
      <c r="AB20" s="81">
        <v>299</v>
      </c>
    </row>
    <row r="21" spans="1:28" ht="24" customHeight="1" thickBot="1" x14ac:dyDescent="0.25">
      <c r="A21" s="19" t="s">
        <v>28</v>
      </c>
      <c r="B21" s="46">
        <v>41</v>
      </c>
      <c r="C21" s="46">
        <v>269</v>
      </c>
      <c r="D21" s="46">
        <v>0</v>
      </c>
      <c r="E21" s="46">
        <v>7</v>
      </c>
      <c r="F21" s="6">
        <f t="shared" si="0"/>
        <v>307</v>
      </c>
      <c r="G21" s="36"/>
      <c r="H21" s="20" t="s">
        <v>25</v>
      </c>
      <c r="I21" s="46">
        <v>29</v>
      </c>
      <c r="J21" s="46">
        <v>222</v>
      </c>
      <c r="K21" s="46">
        <v>0</v>
      </c>
      <c r="L21" s="46">
        <v>5</v>
      </c>
      <c r="M21" s="6">
        <f t="shared" si="1"/>
        <v>249</v>
      </c>
      <c r="N21" s="2">
        <f>M18+M19+M20+M21</f>
        <v>1041</v>
      </c>
      <c r="O21" s="21" t="s">
        <v>46</v>
      </c>
      <c r="P21" s="47">
        <v>31</v>
      </c>
      <c r="Q21" s="47">
        <v>224</v>
      </c>
      <c r="R21" s="47">
        <v>0</v>
      </c>
      <c r="S21" s="47">
        <v>1</v>
      </c>
      <c r="T21" s="7">
        <f t="shared" si="2"/>
        <v>242</v>
      </c>
      <c r="U21" s="3">
        <f t="shared" si="5"/>
        <v>1068.5</v>
      </c>
      <c r="AB21" s="81">
        <v>299.5</v>
      </c>
    </row>
    <row r="22" spans="1:28" ht="24" customHeight="1" thickBot="1" x14ac:dyDescent="0.25">
      <c r="A22" s="19" t="s">
        <v>1</v>
      </c>
      <c r="B22" s="46">
        <v>30</v>
      </c>
      <c r="C22" s="46">
        <v>205</v>
      </c>
      <c r="D22" s="46">
        <v>0</v>
      </c>
      <c r="E22" s="46">
        <v>6</v>
      </c>
      <c r="F22" s="6">
        <f t="shared" si="0"/>
        <v>235</v>
      </c>
      <c r="G22" s="2"/>
      <c r="H22" s="21" t="s">
        <v>26</v>
      </c>
      <c r="I22" s="47">
        <v>33</v>
      </c>
      <c r="J22" s="47">
        <v>189</v>
      </c>
      <c r="K22" s="47">
        <v>0</v>
      </c>
      <c r="L22" s="47">
        <v>2</v>
      </c>
      <c r="M22" s="6">
        <f t="shared" si="1"/>
        <v>210.5</v>
      </c>
      <c r="N22" s="3">
        <f>M19+M20+M21+M22</f>
        <v>963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1" t="s">
        <v>47</v>
      </c>
      <c r="B23" s="172"/>
      <c r="C23" s="177" t="s">
        <v>50</v>
      </c>
      <c r="D23" s="178"/>
      <c r="E23" s="178"/>
      <c r="F23" s="179"/>
      <c r="G23" s="84">
        <f>MAX(G13:G19)</f>
        <v>1251</v>
      </c>
      <c r="H23" s="175" t="s">
        <v>48</v>
      </c>
      <c r="I23" s="176"/>
      <c r="J23" s="168" t="s">
        <v>50</v>
      </c>
      <c r="K23" s="169"/>
      <c r="L23" s="169"/>
      <c r="M23" s="170"/>
      <c r="N23" s="85">
        <f>MAX(N10:N22)</f>
        <v>1086</v>
      </c>
      <c r="O23" s="171" t="s">
        <v>49</v>
      </c>
      <c r="P23" s="172"/>
      <c r="Q23" s="177" t="s">
        <v>50</v>
      </c>
      <c r="R23" s="178"/>
      <c r="S23" s="178"/>
      <c r="T23" s="179"/>
      <c r="U23" s="84">
        <f>MAX(U13:U21)</f>
        <v>1225</v>
      </c>
      <c r="AB23" s="1"/>
    </row>
    <row r="24" spans="1:28" ht="13.5" customHeight="1" x14ac:dyDescent="0.2">
      <c r="A24" s="173"/>
      <c r="B24" s="174"/>
      <c r="C24" s="82" t="s">
        <v>71</v>
      </c>
      <c r="D24" s="86"/>
      <c r="E24" s="86"/>
      <c r="F24" s="87" t="s">
        <v>63</v>
      </c>
      <c r="G24" s="88"/>
      <c r="H24" s="173"/>
      <c r="I24" s="174"/>
      <c r="J24" s="82" t="s">
        <v>71</v>
      </c>
      <c r="K24" s="86"/>
      <c r="L24" s="86"/>
      <c r="M24" s="87" t="s">
        <v>88</v>
      </c>
      <c r="N24" s="88"/>
      <c r="O24" s="173"/>
      <c r="P24" s="174"/>
      <c r="Q24" s="82" t="s">
        <v>71</v>
      </c>
      <c r="R24" s="86"/>
      <c r="S24" s="86"/>
      <c r="T24" s="87" t="s">
        <v>67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0" t="s">
        <v>51</v>
      </c>
      <c r="B26" s="180"/>
      <c r="C26" s="180"/>
      <c r="D26" s="180"/>
      <c r="E26" s="18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6" zoomScaleNormal="100" workbookViewId="0">
      <selection activeCell="S27" sqref="S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1" t="s">
        <v>38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8" t="s">
        <v>54</v>
      </c>
      <c r="B4" s="208"/>
      <c r="C4" s="208"/>
      <c r="D4" s="51"/>
      <c r="E4" s="212" t="str">
        <f>'G-1'!E4:H4</f>
        <v>DE OBRA</v>
      </c>
      <c r="F4" s="212"/>
      <c r="G4" s="212"/>
      <c r="H4" s="212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9" t="s">
        <v>56</v>
      </c>
      <c r="B5" s="209"/>
      <c r="C5" s="209"/>
      <c r="D5" s="212" t="str">
        <f>'G-1'!D5:H5</f>
        <v>CALLE 85 X CARRERA 59B</v>
      </c>
      <c r="E5" s="212"/>
      <c r="F5" s="212"/>
      <c r="G5" s="212"/>
      <c r="H5" s="212"/>
      <c r="I5" s="209" t="s">
        <v>53</v>
      </c>
      <c r="J5" s="209"/>
      <c r="K5" s="209"/>
      <c r="L5" s="187">
        <f>'G-1'!L5:N5</f>
        <v>8559</v>
      </c>
      <c r="M5" s="187"/>
      <c r="N5" s="187"/>
      <c r="O5" s="50"/>
      <c r="P5" s="209" t="s">
        <v>57</v>
      </c>
      <c r="Q5" s="209"/>
      <c r="R5" s="209"/>
      <c r="S5" s="187" t="s">
        <v>132</v>
      </c>
      <c r="T5" s="187"/>
      <c r="U5" s="187"/>
    </row>
    <row r="6" spans="1:28" ht="12.75" customHeight="1" x14ac:dyDescent="0.2">
      <c r="A6" s="209" t="s">
        <v>55</v>
      </c>
      <c r="B6" s="209"/>
      <c r="C6" s="209"/>
      <c r="D6" s="210" t="s">
        <v>151</v>
      </c>
      <c r="E6" s="210"/>
      <c r="F6" s="210"/>
      <c r="G6" s="210"/>
      <c r="H6" s="210"/>
      <c r="I6" s="209" t="s">
        <v>59</v>
      </c>
      <c r="J6" s="209"/>
      <c r="K6" s="209"/>
      <c r="L6" s="219">
        <v>2</v>
      </c>
      <c r="M6" s="219"/>
      <c r="N6" s="219"/>
      <c r="O6" s="54"/>
      <c r="P6" s="209" t="s">
        <v>58</v>
      </c>
      <c r="Q6" s="209"/>
      <c r="R6" s="209"/>
      <c r="S6" s="213">
        <f>'G-1'!S6:U6</f>
        <v>42698</v>
      </c>
      <c r="T6" s="213"/>
      <c r="U6" s="213"/>
    </row>
    <row r="7" spans="1:28" ht="7.5" customHeight="1" x14ac:dyDescent="0.2">
      <c r="A7" s="55"/>
      <c r="B7" s="49"/>
      <c r="C7" s="49"/>
      <c r="D7" s="49"/>
      <c r="E7" s="220"/>
      <c r="F7" s="220"/>
      <c r="G7" s="220"/>
      <c r="H7" s="220"/>
      <c r="I7" s="220"/>
      <c r="J7" s="220"/>
      <c r="K7" s="22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4" t="s">
        <v>36</v>
      </c>
      <c r="B8" s="216" t="s">
        <v>34</v>
      </c>
      <c r="C8" s="217"/>
      <c r="D8" s="217"/>
      <c r="E8" s="218"/>
      <c r="F8" s="214" t="s">
        <v>35</v>
      </c>
      <c r="G8" s="214" t="s">
        <v>37</v>
      </c>
      <c r="H8" s="214" t="s">
        <v>36</v>
      </c>
      <c r="I8" s="216" t="s">
        <v>34</v>
      </c>
      <c r="J8" s="217"/>
      <c r="K8" s="217"/>
      <c r="L8" s="218"/>
      <c r="M8" s="214" t="s">
        <v>35</v>
      </c>
      <c r="N8" s="214" t="s">
        <v>37</v>
      </c>
      <c r="O8" s="214" t="s">
        <v>36</v>
      </c>
      <c r="P8" s="216" t="s">
        <v>34</v>
      </c>
      <c r="Q8" s="217"/>
      <c r="R8" s="217"/>
      <c r="S8" s="218"/>
      <c r="T8" s="214" t="s">
        <v>35</v>
      </c>
      <c r="U8" s="214" t="s">
        <v>37</v>
      </c>
    </row>
    <row r="9" spans="1:28" ht="12" customHeight="1" x14ac:dyDescent="0.2">
      <c r="A9" s="215"/>
      <c r="B9" s="57" t="s">
        <v>52</v>
      </c>
      <c r="C9" s="57" t="s">
        <v>0</v>
      </c>
      <c r="D9" s="57" t="s">
        <v>2</v>
      </c>
      <c r="E9" s="58" t="s">
        <v>3</v>
      </c>
      <c r="F9" s="215"/>
      <c r="G9" s="215"/>
      <c r="H9" s="215"/>
      <c r="I9" s="59" t="s">
        <v>52</v>
      </c>
      <c r="J9" s="59" t="s">
        <v>0</v>
      </c>
      <c r="K9" s="57" t="s">
        <v>2</v>
      </c>
      <c r="L9" s="58" t="s">
        <v>3</v>
      </c>
      <c r="M9" s="215"/>
      <c r="N9" s="215"/>
      <c r="O9" s="215"/>
      <c r="P9" s="59" t="s">
        <v>52</v>
      </c>
      <c r="Q9" s="59" t="s">
        <v>0</v>
      </c>
      <c r="R9" s="57" t="s">
        <v>2</v>
      </c>
      <c r="S9" s="58" t="s">
        <v>3</v>
      </c>
      <c r="T9" s="215"/>
      <c r="U9" s="215"/>
    </row>
    <row r="10" spans="1:28" ht="24" customHeight="1" x14ac:dyDescent="0.2">
      <c r="A10" s="60" t="s">
        <v>11</v>
      </c>
      <c r="B10" s="61">
        <v>12</v>
      </c>
      <c r="C10" s="61">
        <v>199</v>
      </c>
      <c r="D10" s="61">
        <v>0</v>
      </c>
      <c r="E10" s="61">
        <v>0</v>
      </c>
      <c r="F10" s="62">
        <f t="shared" ref="F10:F22" si="0">B10*0.5+C10*1+D10*2+E10*2.5</f>
        <v>205</v>
      </c>
      <c r="G10" s="63"/>
      <c r="H10" s="64" t="s">
        <v>4</v>
      </c>
      <c r="I10" s="46">
        <v>12</v>
      </c>
      <c r="J10" s="46">
        <v>74</v>
      </c>
      <c r="K10" s="46">
        <v>0</v>
      </c>
      <c r="L10" s="46">
        <v>1</v>
      </c>
      <c r="M10" s="62">
        <f t="shared" ref="M10:M22" si="1">I10*0.5+J10*1+K10*2+L10*2.5</f>
        <v>82.5</v>
      </c>
      <c r="N10" s="65">
        <f>F20+F21+F22+M10</f>
        <v>406.5</v>
      </c>
      <c r="O10" s="64" t="s">
        <v>43</v>
      </c>
      <c r="P10" s="46">
        <v>16</v>
      </c>
      <c r="Q10" s="46">
        <v>105</v>
      </c>
      <c r="R10" s="46">
        <v>0</v>
      </c>
      <c r="S10" s="46">
        <v>1</v>
      </c>
      <c r="T10" s="62">
        <f t="shared" ref="T10:T21" si="2">P10*0.5+Q10*1+R10*2+S10*2.5</f>
        <v>115.5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15</v>
      </c>
      <c r="C11" s="61">
        <v>195</v>
      </c>
      <c r="D11" s="61">
        <v>0</v>
      </c>
      <c r="E11" s="61">
        <v>0</v>
      </c>
      <c r="F11" s="62">
        <f t="shared" si="0"/>
        <v>202.5</v>
      </c>
      <c r="G11" s="63"/>
      <c r="H11" s="64" t="s">
        <v>5</v>
      </c>
      <c r="I11" s="46">
        <v>4</v>
      </c>
      <c r="J11" s="46">
        <v>93</v>
      </c>
      <c r="K11" s="46">
        <v>0</v>
      </c>
      <c r="L11" s="46">
        <v>1</v>
      </c>
      <c r="M11" s="62">
        <f t="shared" si="1"/>
        <v>97.5</v>
      </c>
      <c r="N11" s="65">
        <f>F21+F22+M10+M11</f>
        <v>406</v>
      </c>
      <c r="O11" s="64" t="s">
        <v>44</v>
      </c>
      <c r="P11" s="46">
        <v>19</v>
      </c>
      <c r="Q11" s="46">
        <v>118</v>
      </c>
      <c r="R11" s="46">
        <v>0</v>
      </c>
      <c r="S11" s="46">
        <v>0</v>
      </c>
      <c r="T11" s="62">
        <f t="shared" si="2"/>
        <v>127.5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16</v>
      </c>
      <c r="C12" s="61">
        <v>220</v>
      </c>
      <c r="D12" s="61">
        <v>0</v>
      </c>
      <c r="E12" s="61">
        <v>2</v>
      </c>
      <c r="F12" s="62">
        <f t="shared" si="0"/>
        <v>233</v>
      </c>
      <c r="G12" s="63"/>
      <c r="H12" s="64" t="s">
        <v>6</v>
      </c>
      <c r="I12" s="46">
        <v>15</v>
      </c>
      <c r="J12" s="46">
        <v>98</v>
      </c>
      <c r="K12" s="46">
        <v>0</v>
      </c>
      <c r="L12" s="46">
        <v>1</v>
      </c>
      <c r="M12" s="62">
        <f t="shared" si="1"/>
        <v>108</v>
      </c>
      <c r="N12" s="63">
        <f>F22+M10+M11+M12</f>
        <v>396.5</v>
      </c>
      <c r="O12" s="64" t="s">
        <v>32</v>
      </c>
      <c r="P12" s="46">
        <v>20</v>
      </c>
      <c r="Q12" s="46">
        <v>96</v>
      </c>
      <c r="R12" s="46">
        <v>0</v>
      </c>
      <c r="S12" s="46">
        <v>0</v>
      </c>
      <c r="T12" s="62">
        <f t="shared" si="2"/>
        <v>106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17</v>
      </c>
      <c r="C13" s="61">
        <v>198</v>
      </c>
      <c r="D13" s="61">
        <v>0</v>
      </c>
      <c r="E13" s="61">
        <v>2</v>
      </c>
      <c r="F13" s="62">
        <f t="shared" si="0"/>
        <v>211.5</v>
      </c>
      <c r="G13" s="63">
        <f t="shared" ref="G13:G19" si="3">F10+F11+F12+F13</f>
        <v>852</v>
      </c>
      <c r="H13" s="64" t="s">
        <v>7</v>
      </c>
      <c r="I13" s="46">
        <v>8</v>
      </c>
      <c r="J13" s="46">
        <v>91</v>
      </c>
      <c r="K13" s="46">
        <v>0</v>
      </c>
      <c r="L13" s="46">
        <v>0</v>
      </c>
      <c r="M13" s="62">
        <f t="shared" si="1"/>
        <v>95</v>
      </c>
      <c r="N13" s="63">
        <f t="shared" ref="N13:N18" si="4">M10+M11+M12+M13</f>
        <v>383</v>
      </c>
      <c r="O13" s="64" t="s">
        <v>33</v>
      </c>
      <c r="P13" s="46">
        <v>16</v>
      </c>
      <c r="Q13" s="46">
        <v>113</v>
      </c>
      <c r="R13" s="46">
        <v>1</v>
      </c>
      <c r="S13" s="46">
        <v>0</v>
      </c>
      <c r="T13" s="62">
        <f t="shared" si="2"/>
        <v>123</v>
      </c>
      <c r="U13" s="63">
        <f t="shared" ref="U13:U21" si="5">T10+T11+T12+T13</f>
        <v>472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7</v>
      </c>
      <c r="C14" s="61">
        <v>160</v>
      </c>
      <c r="D14" s="61">
        <v>0</v>
      </c>
      <c r="E14" s="61">
        <v>3</v>
      </c>
      <c r="F14" s="62">
        <f t="shared" si="0"/>
        <v>171</v>
      </c>
      <c r="G14" s="63">
        <f t="shared" si="3"/>
        <v>818</v>
      </c>
      <c r="H14" s="64" t="s">
        <v>9</v>
      </c>
      <c r="I14" s="46">
        <v>5</v>
      </c>
      <c r="J14" s="46">
        <v>86</v>
      </c>
      <c r="K14" s="46">
        <v>0</v>
      </c>
      <c r="L14" s="46">
        <v>1</v>
      </c>
      <c r="M14" s="62">
        <f t="shared" si="1"/>
        <v>91</v>
      </c>
      <c r="N14" s="63">
        <f t="shared" si="4"/>
        <v>391.5</v>
      </c>
      <c r="O14" s="64" t="s">
        <v>29</v>
      </c>
      <c r="P14" s="45">
        <v>9</v>
      </c>
      <c r="Q14" s="45">
        <v>101</v>
      </c>
      <c r="R14" s="45">
        <v>1</v>
      </c>
      <c r="S14" s="45">
        <v>3</v>
      </c>
      <c r="T14" s="62">
        <f t="shared" si="2"/>
        <v>115</v>
      </c>
      <c r="U14" s="63">
        <f t="shared" si="5"/>
        <v>471.5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9</v>
      </c>
      <c r="C15" s="61">
        <v>156</v>
      </c>
      <c r="D15" s="61">
        <v>0</v>
      </c>
      <c r="E15" s="61">
        <v>2</v>
      </c>
      <c r="F15" s="62">
        <f t="shared" si="0"/>
        <v>165.5</v>
      </c>
      <c r="G15" s="63">
        <f t="shared" si="3"/>
        <v>781</v>
      </c>
      <c r="H15" s="64" t="s">
        <v>12</v>
      </c>
      <c r="I15" s="46">
        <v>4</v>
      </c>
      <c r="J15" s="46">
        <v>82</v>
      </c>
      <c r="K15" s="46">
        <v>0</v>
      </c>
      <c r="L15" s="46">
        <v>0</v>
      </c>
      <c r="M15" s="62">
        <f t="shared" si="1"/>
        <v>84</v>
      </c>
      <c r="N15" s="63">
        <f t="shared" si="4"/>
        <v>378</v>
      </c>
      <c r="O15" s="60" t="s">
        <v>30</v>
      </c>
      <c r="P15" s="46">
        <v>11</v>
      </c>
      <c r="Q15" s="46">
        <v>118</v>
      </c>
      <c r="R15" s="46">
        <v>0</v>
      </c>
      <c r="S15" s="46">
        <v>1</v>
      </c>
      <c r="T15" s="62">
        <f t="shared" si="2"/>
        <v>126</v>
      </c>
      <c r="U15" s="63">
        <f t="shared" si="5"/>
        <v>470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14</v>
      </c>
      <c r="C16" s="61">
        <v>160</v>
      </c>
      <c r="D16" s="61">
        <v>0</v>
      </c>
      <c r="E16" s="61">
        <v>2</v>
      </c>
      <c r="F16" s="62">
        <f t="shared" si="0"/>
        <v>172</v>
      </c>
      <c r="G16" s="63">
        <f t="shared" si="3"/>
        <v>720</v>
      </c>
      <c r="H16" s="64" t="s">
        <v>15</v>
      </c>
      <c r="I16" s="46">
        <v>6</v>
      </c>
      <c r="J16" s="46">
        <v>76</v>
      </c>
      <c r="K16" s="46">
        <v>0</v>
      </c>
      <c r="L16" s="46">
        <v>1</v>
      </c>
      <c r="M16" s="62">
        <f t="shared" si="1"/>
        <v>81.5</v>
      </c>
      <c r="N16" s="63">
        <f t="shared" si="4"/>
        <v>351.5</v>
      </c>
      <c r="O16" s="64" t="s">
        <v>8</v>
      </c>
      <c r="P16" s="46">
        <v>8</v>
      </c>
      <c r="Q16" s="46">
        <v>111</v>
      </c>
      <c r="R16" s="46">
        <v>0</v>
      </c>
      <c r="S16" s="46">
        <v>1</v>
      </c>
      <c r="T16" s="62">
        <f t="shared" si="2"/>
        <v>117.5</v>
      </c>
      <c r="U16" s="63">
        <f t="shared" si="5"/>
        <v>481.5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6</v>
      </c>
      <c r="C17" s="61">
        <v>148</v>
      </c>
      <c r="D17" s="61">
        <v>0</v>
      </c>
      <c r="E17" s="61">
        <v>0</v>
      </c>
      <c r="F17" s="62">
        <f t="shared" si="0"/>
        <v>151</v>
      </c>
      <c r="G17" s="63">
        <f t="shared" si="3"/>
        <v>659.5</v>
      </c>
      <c r="H17" s="64" t="s">
        <v>18</v>
      </c>
      <c r="I17" s="46">
        <v>7</v>
      </c>
      <c r="J17" s="46">
        <v>88</v>
      </c>
      <c r="K17" s="46">
        <v>0</v>
      </c>
      <c r="L17" s="46">
        <v>0</v>
      </c>
      <c r="M17" s="62">
        <f t="shared" si="1"/>
        <v>91.5</v>
      </c>
      <c r="N17" s="63">
        <f t="shared" si="4"/>
        <v>348</v>
      </c>
      <c r="O17" s="64" t="s">
        <v>10</v>
      </c>
      <c r="P17" s="46">
        <v>14</v>
      </c>
      <c r="Q17" s="46">
        <v>106</v>
      </c>
      <c r="R17" s="46">
        <v>0</v>
      </c>
      <c r="S17" s="46">
        <v>1</v>
      </c>
      <c r="T17" s="62">
        <f t="shared" si="2"/>
        <v>115.5</v>
      </c>
      <c r="U17" s="63">
        <f t="shared" si="5"/>
        <v>474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10</v>
      </c>
      <c r="C18" s="61">
        <v>151</v>
      </c>
      <c r="D18" s="61">
        <v>0</v>
      </c>
      <c r="E18" s="61">
        <v>0</v>
      </c>
      <c r="F18" s="62">
        <f t="shared" si="0"/>
        <v>156</v>
      </c>
      <c r="G18" s="63">
        <f t="shared" si="3"/>
        <v>644.5</v>
      </c>
      <c r="H18" s="64" t="s">
        <v>20</v>
      </c>
      <c r="I18" s="46">
        <v>9</v>
      </c>
      <c r="J18" s="46">
        <v>100</v>
      </c>
      <c r="K18" s="46">
        <v>0</v>
      </c>
      <c r="L18" s="46">
        <v>0</v>
      </c>
      <c r="M18" s="62">
        <f t="shared" si="1"/>
        <v>104.5</v>
      </c>
      <c r="N18" s="63">
        <f t="shared" si="4"/>
        <v>361.5</v>
      </c>
      <c r="O18" s="64" t="s">
        <v>13</v>
      </c>
      <c r="P18" s="46">
        <v>12</v>
      </c>
      <c r="Q18" s="46">
        <v>100</v>
      </c>
      <c r="R18" s="46">
        <v>1</v>
      </c>
      <c r="S18" s="46">
        <v>3</v>
      </c>
      <c r="T18" s="62">
        <f t="shared" si="2"/>
        <v>115.5</v>
      </c>
      <c r="U18" s="63">
        <f t="shared" si="5"/>
        <v>474.5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10</v>
      </c>
      <c r="C19" s="69">
        <v>124</v>
      </c>
      <c r="D19" s="69">
        <v>0</v>
      </c>
      <c r="E19" s="69">
        <v>4</v>
      </c>
      <c r="F19" s="70">
        <f t="shared" si="0"/>
        <v>139</v>
      </c>
      <c r="G19" s="71">
        <f t="shared" si="3"/>
        <v>618</v>
      </c>
      <c r="H19" s="72" t="s">
        <v>22</v>
      </c>
      <c r="I19" s="45">
        <v>6</v>
      </c>
      <c r="J19" s="45">
        <v>150</v>
      </c>
      <c r="K19" s="45">
        <v>0</v>
      </c>
      <c r="L19" s="45">
        <v>2</v>
      </c>
      <c r="M19" s="62">
        <f t="shared" si="1"/>
        <v>158</v>
      </c>
      <c r="N19" s="63">
        <f>M16+M17+M18+M19</f>
        <v>435.5</v>
      </c>
      <c r="O19" s="64" t="s">
        <v>16</v>
      </c>
      <c r="P19" s="46">
        <v>7</v>
      </c>
      <c r="Q19" s="46">
        <v>98</v>
      </c>
      <c r="R19" s="46">
        <v>0</v>
      </c>
      <c r="S19" s="46">
        <v>0</v>
      </c>
      <c r="T19" s="62">
        <f t="shared" si="2"/>
        <v>101.5</v>
      </c>
      <c r="U19" s="63">
        <f t="shared" si="5"/>
        <v>450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13</v>
      </c>
      <c r="C20" s="67">
        <v>84</v>
      </c>
      <c r="D20" s="67">
        <v>0</v>
      </c>
      <c r="E20" s="67">
        <v>3</v>
      </c>
      <c r="F20" s="73">
        <f t="shared" si="0"/>
        <v>98</v>
      </c>
      <c r="G20" s="74"/>
      <c r="H20" s="64" t="s">
        <v>24</v>
      </c>
      <c r="I20" s="46">
        <v>12</v>
      </c>
      <c r="J20" s="46">
        <v>148</v>
      </c>
      <c r="K20" s="46">
        <v>0</v>
      </c>
      <c r="L20" s="46">
        <v>1</v>
      </c>
      <c r="M20" s="73">
        <f t="shared" si="1"/>
        <v>156.5</v>
      </c>
      <c r="N20" s="63">
        <f>M17+M18+M19+M20</f>
        <v>510.5</v>
      </c>
      <c r="O20" s="64" t="s">
        <v>45</v>
      </c>
      <c r="P20" s="45">
        <v>5</v>
      </c>
      <c r="Q20" s="45">
        <v>87</v>
      </c>
      <c r="R20" s="45">
        <v>0</v>
      </c>
      <c r="S20" s="45">
        <v>0</v>
      </c>
      <c r="T20" s="73">
        <f t="shared" si="2"/>
        <v>89.5</v>
      </c>
      <c r="U20" s="63">
        <f t="shared" si="5"/>
        <v>422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18</v>
      </c>
      <c r="C21" s="61">
        <v>96</v>
      </c>
      <c r="D21" s="61">
        <v>0</v>
      </c>
      <c r="E21" s="61">
        <v>5</v>
      </c>
      <c r="F21" s="62">
        <f t="shared" si="0"/>
        <v>117.5</v>
      </c>
      <c r="G21" s="75"/>
      <c r="H21" s="72" t="s">
        <v>25</v>
      </c>
      <c r="I21" s="46">
        <v>7</v>
      </c>
      <c r="J21" s="46">
        <v>151</v>
      </c>
      <c r="K21" s="46">
        <v>0</v>
      </c>
      <c r="L21" s="46">
        <v>1</v>
      </c>
      <c r="M21" s="62">
        <f t="shared" si="1"/>
        <v>157</v>
      </c>
      <c r="N21" s="63">
        <f>M18+M19+M20+M21</f>
        <v>576</v>
      </c>
      <c r="O21" s="68" t="s">
        <v>46</v>
      </c>
      <c r="P21" s="47">
        <v>7</v>
      </c>
      <c r="Q21" s="47">
        <v>81</v>
      </c>
      <c r="R21" s="47">
        <v>0</v>
      </c>
      <c r="S21" s="47">
        <v>0</v>
      </c>
      <c r="T21" s="70">
        <f t="shared" si="2"/>
        <v>84.5</v>
      </c>
      <c r="U21" s="71">
        <f t="shared" si="5"/>
        <v>391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12</v>
      </c>
      <c r="C22" s="61">
        <v>85</v>
      </c>
      <c r="D22" s="61">
        <v>0</v>
      </c>
      <c r="E22" s="61">
        <v>7</v>
      </c>
      <c r="F22" s="62">
        <f t="shared" si="0"/>
        <v>108.5</v>
      </c>
      <c r="G22" s="63"/>
      <c r="H22" s="68" t="s">
        <v>26</v>
      </c>
      <c r="I22" s="47">
        <v>15</v>
      </c>
      <c r="J22" s="47">
        <v>140</v>
      </c>
      <c r="K22" s="47">
        <v>0</v>
      </c>
      <c r="L22" s="47">
        <v>0</v>
      </c>
      <c r="M22" s="62">
        <f t="shared" si="1"/>
        <v>147.5</v>
      </c>
      <c r="N22" s="71">
        <f>M19+M20+M21+M22</f>
        <v>619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9" t="s">
        <v>47</v>
      </c>
      <c r="B23" s="200"/>
      <c r="C23" s="205" t="s">
        <v>50</v>
      </c>
      <c r="D23" s="206"/>
      <c r="E23" s="206"/>
      <c r="F23" s="207"/>
      <c r="G23" s="89">
        <f>MAX(G13:G19)</f>
        <v>852</v>
      </c>
      <c r="H23" s="203" t="s">
        <v>48</v>
      </c>
      <c r="I23" s="204"/>
      <c r="J23" s="196" t="s">
        <v>50</v>
      </c>
      <c r="K23" s="197"/>
      <c r="L23" s="197"/>
      <c r="M23" s="198"/>
      <c r="N23" s="90">
        <f>MAX(N10:N22)</f>
        <v>619</v>
      </c>
      <c r="O23" s="199" t="s">
        <v>49</v>
      </c>
      <c r="P23" s="200"/>
      <c r="Q23" s="205" t="s">
        <v>50</v>
      </c>
      <c r="R23" s="206"/>
      <c r="S23" s="206"/>
      <c r="T23" s="207"/>
      <c r="U23" s="89">
        <f>MAX(U13:U21)</f>
        <v>481.5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1"/>
      <c r="B24" s="202"/>
      <c r="C24" s="83" t="s">
        <v>71</v>
      </c>
      <c r="D24" s="86"/>
      <c r="E24" s="86"/>
      <c r="F24" s="87" t="s">
        <v>63</v>
      </c>
      <c r="G24" s="88"/>
      <c r="H24" s="201"/>
      <c r="I24" s="202"/>
      <c r="J24" s="83" t="s">
        <v>71</v>
      </c>
      <c r="K24" s="86"/>
      <c r="L24" s="86"/>
      <c r="M24" s="87" t="s">
        <v>91</v>
      </c>
      <c r="N24" s="88"/>
      <c r="O24" s="201"/>
      <c r="P24" s="202"/>
      <c r="Q24" s="83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0" t="s">
        <v>51</v>
      </c>
      <c r="B26" s="180"/>
      <c r="C26" s="180"/>
      <c r="D26" s="180"/>
      <c r="E26" s="18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6" zoomScaleNormal="100" workbookViewId="0">
      <selection activeCell="T26" sqref="T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4" t="s">
        <v>61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1" t="s">
        <v>54</v>
      </c>
      <c r="B5" s="181"/>
      <c r="C5" s="181"/>
      <c r="D5" s="26"/>
      <c r="E5" s="186" t="str">
        <f>'G-1'!E4:H4</f>
        <v>DE OBRA</v>
      </c>
      <c r="F5" s="186"/>
      <c r="G5" s="186"/>
      <c r="H5" s="18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2" t="s">
        <v>56</v>
      </c>
      <c r="B6" s="182"/>
      <c r="C6" s="182"/>
      <c r="D6" s="186" t="str">
        <f>'G-1'!D5:H5</f>
        <v>CALLE 85 X CARRERA 59B</v>
      </c>
      <c r="E6" s="186"/>
      <c r="F6" s="186"/>
      <c r="G6" s="186"/>
      <c r="H6" s="186"/>
      <c r="I6" s="182" t="s">
        <v>53</v>
      </c>
      <c r="J6" s="182"/>
      <c r="K6" s="182"/>
      <c r="L6" s="187">
        <f>'G-1'!L5:N5</f>
        <v>8559</v>
      </c>
      <c r="M6" s="187"/>
      <c r="N6" s="187"/>
      <c r="O6" s="12"/>
      <c r="P6" s="182" t="s">
        <v>58</v>
      </c>
      <c r="Q6" s="182"/>
      <c r="R6" s="182"/>
      <c r="S6" s="221">
        <f>'G-1'!S6:U6</f>
        <v>42698</v>
      </c>
      <c r="T6" s="221"/>
      <c r="U6" s="221"/>
    </row>
    <row r="7" spans="1:28" ht="7.5" customHeight="1" x14ac:dyDescent="0.2">
      <c r="A7" s="13"/>
      <c r="B7" s="11"/>
      <c r="C7" s="11"/>
      <c r="D7" s="11"/>
      <c r="E7" s="194"/>
      <c r="F7" s="194"/>
      <c r="G7" s="194"/>
      <c r="H7" s="194"/>
      <c r="I7" s="194"/>
      <c r="J7" s="194"/>
      <c r="K7" s="19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15" t="s">
        <v>52</v>
      </c>
      <c r="C9" s="15" t="s">
        <v>0</v>
      </c>
      <c r="D9" s="15" t="s">
        <v>2</v>
      </c>
      <c r="E9" s="16" t="s">
        <v>3</v>
      </c>
      <c r="F9" s="190"/>
      <c r="G9" s="190"/>
      <c r="H9" s="190"/>
      <c r="I9" s="17" t="s">
        <v>52</v>
      </c>
      <c r="J9" s="17" t="s">
        <v>0</v>
      </c>
      <c r="K9" s="15" t="s">
        <v>2</v>
      </c>
      <c r="L9" s="16" t="s">
        <v>3</v>
      </c>
      <c r="M9" s="190"/>
      <c r="N9" s="190"/>
      <c r="O9" s="190"/>
      <c r="P9" s="17" t="s">
        <v>52</v>
      </c>
      <c r="Q9" s="17" t="s">
        <v>0</v>
      </c>
      <c r="R9" s="15" t="s">
        <v>2</v>
      </c>
      <c r="S9" s="16" t="s">
        <v>3</v>
      </c>
      <c r="T9" s="190"/>
      <c r="U9" s="190"/>
    </row>
    <row r="10" spans="1:28" ht="24" customHeight="1" x14ac:dyDescent="0.2">
      <c r="A10" s="18" t="s">
        <v>11</v>
      </c>
      <c r="B10" s="46">
        <f>'G-1'!B10+'G-3'!B10</f>
        <v>61</v>
      </c>
      <c r="C10" s="46">
        <f>'G-1'!C10+'G-3'!C10</f>
        <v>491</v>
      </c>
      <c r="D10" s="46">
        <f>'G-1'!D10+'G-3'!D10</f>
        <v>0</v>
      </c>
      <c r="E10" s="46">
        <f>'G-1'!E10+'G-3'!E10</f>
        <v>2</v>
      </c>
      <c r="F10" s="6">
        <f t="shared" ref="F10:F22" si="0">B10*0.5+C10*1+D10*2+E10*2.5</f>
        <v>526.5</v>
      </c>
      <c r="G10" s="2"/>
      <c r="H10" s="19" t="s">
        <v>4</v>
      </c>
      <c r="I10" s="46">
        <f>'G-1'!I10+'G-3'!I10</f>
        <v>51</v>
      </c>
      <c r="J10" s="46">
        <f>'G-1'!J10+'G-3'!J10</f>
        <v>237</v>
      </c>
      <c r="K10" s="46">
        <f>'G-1'!K10+'G-3'!K10</f>
        <v>0</v>
      </c>
      <c r="L10" s="46">
        <f>'G-1'!L10+'G-3'!L10</f>
        <v>5</v>
      </c>
      <c r="M10" s="6">
        <f t="shared" ref="M10:M22" si="1">I10*0.5+J10*1+K10*2+L10*2.5</f>
        <v>275</v>
      </c>
      <c r="N10" s="9">
        <f>F20+F21+F22+M10</f>
        <v>1479.5</v>
      </c>
      <c r="O10" s="19" t="s">
        <v>43</v>
      </c>
      <c r="P10" s="46">
        <f>'G-1'!P10+'G-3'!P10</f>
        <v>65</v>
      </c>
      <c r="Q10" s="46">
        <f>'G-1'!Q10+'G-3'!Q10</f>
        <v>329</v>
      </c>
      <c r="R10" s="46">
        <f>'G-1'!R10+'G-3'!R10</f>
        <v>0</v>
      </c>
      <c r="S10" s="46">
        <f>'G-1'!S10+'G-3'!S10</f>
        <v>8</v>
      </c>
      <c r="T10" s="6">
        <f t="shared" ref="T10:T21" si="2">P10*0.5+Q10*1+R10*2+S10*2.5</f>
        <v>381.5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74</v>
      </c>
      <c r="C11" s="46">
        <f>'G-1'!C11+'G-3'!C11</f>
        <v>496</v>
      </c>
      <c r="D11" s="46">
        <f>'G-1'!D11+'G-3'!D11</f>
        <v>0</v>
      </c>
      <c r="E11" s="46">
        <f>'G-1'!E11+'G-3'!E11</f>
        <v>4</v>
      </c>
      <c r="F11" s="6">
        <f t="shared" si="0"/>
        <v>543</v>
      </c>
      <c r="G11" s="2"/>
      <c r="H11" s="19" t="s">
        <v>5</v>
      </c>
      <c r="I11" s="46">
        <f>'G-1'!I11+'G-3'!I11</f>
        <v>38</v>
      </c>
      <c r="J11" s="46">
        <f>'G-1'!J11+'G-3'!J11</f>
        <v>269</v>
      </c>
      <c r="K11" s="46">
        <f>'G-1'!K11+'G-3'!K11</f>
        <v>0</v>
      </c>
      <c r="L11" s="46">
        <f>'G-1'!L11+'G-3'!L11</f>
        <v>8</v>
      </c>
      <c r="M11" s="6">
        <f t="shared" si="1"/>
        <v>308</v>
      </c>
      <c r="N11" s="9">
        <f>F21+F22+M10+M11</f>
        <v>1351</v>
      </c>
      <c r="O11" s="19" t="s">
        <v>44</v>
      </c>
      <c r="P11" s="46">
        <f>'G-1'!P11+'G-3'!P11</f>
        <v>75</v>
      </c>
      <c r="Q11" s="46">
        <f>'G-1'!Q11+'G-3'!Q11</f>
        <v>337</v>
      </c>
      <c r="R11" s="46">
        <f>'G-1'!R11+'G-3'!R11</f>
        <v>0</v>
      </c>
      <c r="S11" s="46">
        <f>'G-1'!S11+'G-3'!S11</f>
        <v>9</v>
      </c>
      <c r="T11" s="6">
        <f t="shared" si="2"/>
        <v>397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62</v>
      </c>
      <c r="C12" s="46">
        <f>'G-1'!C12+'G-3'!C12</f>
        <v>517</v>
      </c>
      <c r="D12" s="46">
        <f>'G-1'!D12+'G-3'!D12</f>
        <v>0</v>
      </c>
      <c r="E12" s="46">
        <f>'G-1'!E12+'G-3'!E12</f>
        <v>4</v>
      </c>
      <c r="F12" s="6">
        <f t="shared" si="0"/>
        <v>558</v>
      </c>
      <c r="G12" s="2"/>
      <c r="H12" s="19" t="s">
        <v>6</v>
      </c>
      <c r="I12" s="46">
        <f>'G-1'!I12+'G-3'!I12</f>
        <v>53</v>
      </c>
      <c r="J12" s="46">
        <f>'G-1'!J12+'G-3'!J12</f>
        <v>287</v>
      </c>
      <c r="K12" s="46">
        <f>'G-1'!K12+'G-3'!K12</f>
        <v>0</v>
      </c>
      <c r="L12" s="46">
        <f>'G-1'!L12+'G-3'!L12</f>
        <v>6</v>
      </c>
      <c r="M12" s="6">
        <f t="shared" si="1"/>
        <v>328.5</v>
      </c>
      <c r="N12" s="2">
        <f>F22+M10+M11+M12</f>
        <v>1255</v>
      </c>
      <c r="O12" s="19" t="s">
        <v>32</v>
      </c>
      <c r="P12" s="46">
        <f>'G-1'!P12+'G-3'!P12</f>
        <v>64</v>
      </c>
      <c r="Q12" s="46">
        <f>'G-1'!Q12+'G-3'!Q12</f>
        <v>304</v>
      </c>
      <c r="R12" s="46">
        <f>'G-1'!R12+'G-3'!R12</f>
        <v>0</v>
      </c>
      <c r="S12" s="46">
        <f>'G-1'!S12+'G-3'!S12</f>
        <v>6</v>
      </c>
      <c r="T12" s="6">
        <f t="shared" si="2"/>
        <v>351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64</v>
      </c>
      <c r="C13" s="46">
        <f>'G-1'!C13+'G-3'!C13</f>
        <v>431</v>
      </c>
      <c r="D13" s="46">
        <f>'G-1'!D13+'G-3'!D13</f>
        <v>0</v>
      </c>
      <c r="E13" s="46">
        <f>'G-1'!E13+'G-3'!E13</f>
        <v>5</v>
      </c>
      <c r="F13" s="6">
        <f t="shared" si="0"/>
        <v>475.5</v>
      </c>
      <c r="G13" s="2">
        <f t="shared" ref="G13:G19" si="3">F10+F11+F12+F13</f>
        <v>2103</v>
      </c>
      <c r="H13" s="19" t="s">
        <v>7</v>
      </c>
      <c r="I13" s="46">
        <f>'G-1'!I13+'G-3'!I13</f>
        <v>58</v>
      </c>
      <c r="J13" s="46">
        <f>'G-1'!J13+'G-3'!J13</f>
        <v>295</v>
      </c>
      <c r="K13" s="46">
        <f>'G-1'!K13+'G-3'!K13</f>
        <v>0</v>
      </c>
      <c r="L13" s="46">
        <f>'G-1'!L13+'G-3'!L13</f>
        <v>4</v>
      </c>
      <c r="M13" s="6">
        <f t="shared" si="1"/>
        <v>334</v>
      </c>
      <c r="N13" s="2">
        <f t="shared" ref="N13:N18" si="4">M10+M11+M12+M13</f>
        <v>1245.5</v>
      </c>
      <c r="O13" s="19" t="s">
        <v>33</v>
      </c>
      <c r="P13" s="46">
        <f>'G-1'!P13+'G-3'!P13</f>
        <v>52</v>
      </c>
      <c r="Q13" s="46">
        <f>'G-1'!Q13+'G-3'!Q13</f>
        <v>330</v>
      </c>
      <c r="R13" s="46">
        <f>'G-1'!R13+'G-3'!R13</f>
        <v>1</v>
      </c>
      <c r="S13" s="46">
        <f>'G-1'!S13+'G-3'!S13</f>
        <v>7</v>
      </c>
      <c r="T13" s="6">
        <f t="shared" si="2"/>
        <v>375.5</v>
      </c>
      <c r="U13" s="2">
        <f t="shared" ref="U13:U21" si="5">T10+T11+T12+T13</f>
        <v>1505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37</v>
      </c>
      <c r="C14" s="46">
        <f>'G-1'!C14+'G-3'!C14</f>
        <v>391</v>
      </c>
      <c r="D14" s="46">
        <f>'G-1'!D14+'G-3'!D14</f>
        <v>0</v>
      </c>
      <c r="E14" s="46">
        <f>'G-1'!E14+'G-3'!E14</f>
        <v>6</v>
      </c>
      <c r="F14" s="6">
        <f t="shared" si="0"/>
        <v>424.5</v>
      </c>
      <c r="G14" s="2">
        <f t="shared" si="3"/>
        <v>2001</v>
      </c>
      <c r="H14" s="19" t="s">
        <v>9</v>
      </c>
      <c r="I14" s="46">
        <f>'G-1'!I14+'G-3'!I14</f>
        <v>49</v>
      </c>
      <c r="J14" s="46">
        <f>'G-1'!J14+'G-3'!J14</f>
        <v>305</v>
      </c>
      <c r="K14" s="46">
        <f>'G-1'!K14+'G-3'!K14</f>
        <v>0</v>
      </c>
      <c r="L14" s="46">
        <f>'G-1'!L14+'G-3'!L14</f>
        <v>3</v>
      </c>
      <c r="M14" s="6">
        <f t="shared" si="1"/>
        <v>337</v>
      </c>
      <c r="N14" s="2">
        <f t="shared" si="4"/>
        <v>1307.5</v>
      </c>
      <c r="O14" s="19" t="s">
        <v>29</v>
      </c>
      <c r="P14" s="46">
        <f>'G-1'!P14+'G-3'!P14</f>
        <v>40</v>
      </c>
      <c r="Q14" s="46">
        <f>'G-1'!Q14+'G-3'!Q14</f>
        <v>316</v>
      </c>
      <c r="R14" s="46">
        <f>'G-1'!R14+'G-3'!R14</f>
        <v>4</v>
      </c>
      <c r="S14" s="46">
        <f>'G-1'!S14+'G-3'!S14</f>
        <v>6</v>
      </c>
      <c r="T14" s="6">
        <f t="shared" si="2"/>
        <v>359</v>
      </c>
      <c r="U14" s="2">
        <f t="shared" si="5"/>
        <v>1482.5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51</v>
      </c>
      <c r="C15" s="46">
        <f>'G-1'!C15+'G-3'!C15</f>
        <v>408</v>
      </c>
      <c r="D15" s="46">
        <f>'G-1'!D15+'G-3'!D15</f>
        <v>0</v>
      </c>
      <c r="E15" s="46">
        <f>'G-1'!E15+'G-3'!E15</f>
        <v>10</v>
      </c>
      <c r="F15" s="6">
        <f t="shared" si="0"/>
        <v>458.5</v>
      </c>
      <c r="G15" s="2">
        <f t="shared" si="3"/>
        <v>1916.5</v>
      </c>
      <c r="H15" s="19" t="s">
        <v>12</v>
      </c>
      <c r="I15" s="46">
        <f>'G-1'!I15+'G-3'!I15</f>
        <v>46</v>
      </c>
      <c r="J15" s="46">
        <f>'G-1'!J15+'G-3'!J15</f>
        <v>302</v>
      </c>
      <c r="K15" s="46">
        <f>'G-1'!K15+'G-3'!K15</f>
        <v>0</v>
      </c>
      <c r="L15" s="46">
        <f>'G-1'!L15+'G-3'!L15</f>
        <v>1</v>
      </c>
      <c r="M15" s="6">
        <f t="shared" si="1"/>
        <v>327.5</v>
      </c>
      <c r="N15" s="2">
        <f t="shared" si="4"/>
        <v>1327</v>
      </c>
      <c r="O15" s="18" t="s">
        <v>30</v>
      </c>
      <c r="P15" s="46">
        <f>'G-1'!P15+'G-3'!P15</f>
        <v>63</v>
      </c>
      <c r="Q15" s="46">
        <f>'G-1'!Q15+'G-3'!Q15</f>
        <v>351</v>
      </c>
      <c r="R15" s="46">
        <f>'G-1'!R15+'G-3'!R15</f>
        <v>0</v>
      </c>
      <c r="S15" s="46">
        <f>'G-1'!S15+'G-3'!S15</f>
        <v>4</v>
      </c>
      <c r="T15" s="6">
        <f t="shared" si="2"/>
        <v>392.5</v>
      </c>
      <c r="U15" s="2">
        <f t="shared" si="5"/>
        <v>1478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50</v>
      </c>
      <c r="C16" s="46">
        <f>'G-1'!C16+'G-3'!C16</f>
        <v>353</v>
      </c>
      <c r="D16" s="46">
        <f>'G-1'!D16+'G-3'!D16</f>
        <v>1</v>
      </c>
      <c r="E16" s="46">
        <f>'G-1'!E16+'G-3'!E16</f>
        <v>6</v>
      </c>
      <c r="F16" s="6">
        <f t="shared" si="0"/>
        <v>395</v>
      </c>
      <c r="G16" s="2">
        <f t="shared" si="3"/>
        <v>1753.5</v>
      </c>
      <c r="H16" s="19" t="s">
        <v>15</v>
      </c>
      <c r="I16" s="46">
        <f>'G-1'!I16+'G-3'!I16</f>
        <v>46</v>
      </c>
      <c r="J16" s="46">
        <f>'G-1'!J16+'G-3'!J16</f>
        <v>311</v>
      </c>
      <c r="K16" s="46">
        <f>'G-1'!K16+'G-3'!K16</f>
        <v>0</v>
      </c>
      <c r="L16" s="46">
        <f>'G-1'!L16+'G-3'!L16</f>
        <v>3</v>
      </c>
      <c r="M16" s="6">
        <f t="shared" si="1"/>
        <v>341.5</v>
      </c>
      <c r="N16" s="2">
        <f t="shared" si="4"/>
        <v>1340</v>
      </c>
      <c r="O16" s="19" t="s">
        <v>8</v>
      </c>
      <c r="P16" s="46">
        <f>'G-1'!P16+'G-3'!P16</f>
        <v>47</v>
      </c>
      <c r="Q16" s="46">
        <f>'G-1'!Q16+'G-3'!Q16</f>
        <v>400</v>
      </c>
      <c r="R16" s="46">
        <f>'G-1'!R16+'G-3'!R16</f>
        <v>1</v>
      </c>
      <c r="S16" s="46">
        <f>'G-1'!S16+'G-3'!S16</f>
        <v>4</v>
      </c>
      <c r="T16" s="6">
        <f t="shared" si="2"/>
        <v>435.5</v>
      </c>
      <c r="U16" s="2">
        <f t="shared" si="5"/>
        <v>1562.5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44</v>
      </c>
      <c r="C17" s="46">
        <f>'G-1'!C17+'G-3'!C17</f>
        <v>334</v>
      </c>
      <c r="D17" s="46">
        <f>'G-1'!D17+'G-3'!D17</f>
        <v>1</v>
      </c>
      <c r="E17" s="46">
        <f>'G-1'!E17+'G-3'!E17</f>
        <v>2</v>
      </c>
      <c r="F17" s="6">
        <f t="shared" si="0"/>
        <v>363</v>
      </c>
      <c r="G17" s="2">
        <f t="shared" si="3"/>
        <v>1641</v>
      </c>
      <c r="H17" s="19" t="s">
        <v>18</v>
      </c>
      <c r="I17" s="46">
        <f>'G-1'!I17+'G-3'!I17</f>
        <v>40</v>
      </c>
      <c r="J17" s="46">
        <f>'G-1'!J17+'G-3'!J17</f>
        <v>329</v>
      </c>
      <c r="K17" s="46">
        <f>'G-1'!K17+'G-3'!K17</f>
        <v>0</v>
      </c>
      <c r="L17" s="46">
        <f>'G-1'!L17+'G-3'!L17</f>
        <v>4</v>
      </c>
      <c r="M17" s="6">
        <f t="shared" si="1"/>
        <v>359</v>
      </c>
      <c r="N17" s="2">
        <f t="shared" si="4"/>
        <v>1365</v>
      </c>
      <c r="O17" s="19" t="s">
        <v>10</v>
      </c>
      <c r="P17" s="46">
        <f>'G-1'!P17+'G-3'!P17</f>
        <v>61</v>
      </c>
      <c r="Q17" s="46">
        <f>'G-1'!Q17+'G-3'!Q17</f>
        <v>400</v>
      </c>
      <c r="R17" s="46">
        <f>'G-1'!R17+'G-3'!R17</f>
        <v>1</v>
      </c>
      <c r="S17" s="46">
        <f>'G-1'!S17+'G-3'!S17</f>
        <v>5</v>
      </c>
      <c r="T17" s="6">
        <f t="shared" si="2"/>
        <v>445</v>
      </c>
      <c r="U17" s="2">
        <f t="shared" si="5"/>
        <v>1632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41</v>
      </c>
      <c r="C18" s="46">
        <f>'G-1'!C18+'G-3'!C18</f>
        <v>345</v>
      </c>
      <c r="D18" s="46">
        <f>'G-1'!D18+'G-3'!D18</f>
        <v>0</v>
      </c>
      <c r="E18" s="46">
        <f>'G-1'!E18+'G-3'!E18</f>
        <v>2</v>
      </c>
      <c r="F18" s="6">
        <f t="shared" si="0"/>
        <v>370.5</v>
      </c>
      <c r="G18" s="2">
        <f t="shared" si="3"/>
        <v>1587</v>
      </c>
      <c r="H18" s="19" t="s">
        <v>20</v>
      </c>
      <c r="I18" s="46">
        <f>'G-1'!I18+'G-3'!I18</f>
        <v>58</v>
      </c>
      <c r="J18" s="46">
        <f>'G-1'!J18+'G-3'!J18</f>
        <v>349</v>
      </c>
      <c r="K18" s="46">
        <f>'G-1'!K18+'G-3'!K18</f>
        <v>0</v>
      </c>
      <c r="L18" s="46">
        <f>'G-1'!L18+'G-3'!L18</f>
        <v>6</v>
      </c>
      <c r="M18" s="6">
        <f t="shared" si="1"/>
        <v>393</v>
      </c>
      <c r="N18" s="2">
        <f t="shared" si="4"/>
        <v>1421</v>
      </c>
      <c r="O18" s="19" t="s">
        <v>13</v>
      </c>
      <c r="P18" s="46">
        <f>'G-1'!P18+'G-3'!P18</f>
        <v>71</v>
      </c>
      <c r="Q18" s="46">
        <f>'G-1'!Q18+'G-3'!Q18</f>
        <v>367</v>
      </c>
      <c r="R18" s="46">
        <f>'G-1'!R18+'G-3'!R18</f>
        <v>2</v>
      </c>
      <c r="S18" s="46">
        <f>'G-1'!S18+'G-3'!S18</f>
        <v>8</v>
      </c>
      <c r="T18" s="6">
        <f t="shared" si="2"/>
        <v>426.5</v>
      </c>
      <c r="U18" s="2">
        <f t="shared" si="5"/>
        <v>1699.5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44</v>
      </c>
      <c r="C19" s="47">
        <f>'G-1'!C19+'G-3'!C19</f>
        <v>327</v>
      </c>
      <c r="D19" s="47">
        <f>'G-1'!D19+'G-3'!D19</f>
        <v>0</v>
      </c>
      <c r="E19" s="47">
        <f>'G-1'!E19+'G-3'!E19</f>
        <v>9</v>
      </c>
      <c r="F19" s="7">
        <f t="shared" si="0"/>
        <v>371.5</v>
      </c>
      <c r="G19" s="3">
        <f t="shared" si="3"/>
        <v>1500</v>
      </c>
      <c r="H19" s="20" t="s">
        <v>22</v>
      </c>
      <c r="I19" s="46">
        <f>'G-1'!I19+'G-3'!I19</f>
        <v>45</v>
      </c>
      <c r="J19" s="46">
        <f>'G-1'!J19+'G-3'!J19</f>
        <v>388</v>
      </c>
      <c r="K19" s="46">
        <f>'G-1'!K19+'G-3'!K19</f>
        <v>0</v>
      </c>
      <c r="L19" s="46">
        <f>'G-1'!L19+'G-3'!L19</f>
        <v>7</v>
      </c>
      <c r="M19" s="6">
        <f t="shared" si="1"/>
        <v>428</v>
      </c>
      <c r="N19" s="2">
        <f>M16+M17+M18+M19</f>
        <v>1521.5</v>
      </c>
      <c r="O19" s="19" t="s">
        <v>16</v>
      </c>
      <c r="P19" s="46">
        <f>'G-1'!P19+'G-3'!P19</f>
        <v>46</v>
      </c>
      <c r="Q19" s="46">
        <f>'G-1'!Q19+'G-3'!Q19</f>
        <v>326</v>
      </c>
      <c r="R19" s="46">
        <f>'G-1'!R19+'G-3'!R19</f>
        <v>1</v>
      </c>
      <c r="S19" s="46">
        <f>'G-1'!S19+'G-3'!S19</f>
        <v>2</v>
      </c>
      <c r="T19" s="6">
        <f t="shared" si="2"/>
        <v>356</v>
      </c>
      <c r="U19" s="2">
        <f t="shared" si="5"/>
        <v>1663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72</v>
      </c>
      <c r="C20" s="45">
        <f>'G-1'!C20+'G-3'!C20</f>
        <v>383</v>
      </c>
      <c r="D20" s="45">
        <f>'G-1'!D20+'G-3'!D20</f>
        <v>0</v>
      </c>
      <c r="E20" s="45">
        <f>'G-1'!E20+'G-3'!E20</f>
        <v>7</v>
      </c>
      <c r="F20" s="8">
        <f t="shared" si="0"/>
        <v>436.5</v>
      </c>
      <c r="G20" s="35"/>
      <c r="H20" s="19" t="s">
        <v>24</v>
      </c>
      <c r="I20" s="46">
        <f>'G-1'!I20+'G-3'!I20</f>
        <v>47</v>
      </c>
      <c r="J20" s="46">
        <f>'G-1'!J20+'G-3'!J20</f>
        <v>349</v>
      </c>
      <c r="K20" s="46">
        <f>'G-1'!K20+'G-3'!K20</f>
        <v>0</v>
      </c>
      <c r="L20" s="46">
        <f>'G-1'!L20+'G-3'!L20</f>
        <v>7</v>
      </c>
      <c r="M20" s="8">
        <f t="shared" si="1"/>
        <v>390</v>
      </c>
      <c r="N20" s="2">
        <f>M17+M18+M19+M20</f>
        <v>1570</v>
      </c>
      <c r="O20" s="19" t="s">
        <v>45</v>
      </c>
      <c r="P20" s="46">
        <f>'G-1'!P20+'G-3'!P20</f>
        <v>40</v>
      </c>
      <c r="Q20" s="46">
        <f>'G-1'!Q20+'G-3'!Q20</f>
        <v>323</v>
      </c>
      <c r="R20" s="46">
        <f>'G-1'!R20+'G-3'!R20</f>
        <v>0</v>
      </c>
      <c r="S20" s="46">
        <f>'G-1'!S20+'G-3'!S20</f>
        <v>3</v>
      </c>
      <c r="T20" s="8">
        <f t="shared" si="2"/>
        <v>350.5</v>
      </c>
      <c r="U20" s="2">
        <f t="shared" si="5"/>
        <v>1578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59</v>
      </c>
      <c r="C21" s="45">
        <f>'G-1'!C21+'G-3'!C21</f>
        <v>365</v>
      </c>
      <c r="D21" s="45">
        <f>'G-1'!D21+'G-3'!D21</f>
        <v>0</v>
      </c>
      <c r="E21" s="45">
        <f>'G-1'!E21+'G-3'!E21</f>
        <v>12</v>
      </c>
      <c r="F21" s="6">
        <f t="shared" si="0"/>
        <v>424.5</v>
      </c>
      <c r="G21" s="36"/>
      <c r="H21" s="20" t="s">
        <v>25</v>
      </c>
      <c r="I21" s="46">
        <f>'G-1'!I21+'G-3'!I21</f>
        <v>36</v>
      </c>
      <c r="J21" s="46">
        <f>'G-1'!J21+'G-3'!J21</f>
        <v>373</v>
      </c>
      <c r="K21" s="46">
        <f>'G-1'!K21+'G-3'!K21</f>
        <v>0</v>
      </c>
      <c r="L21" s="46">
        <f>'G-1'!L21+'G-3'!L21</f>
        <v>6</v>
      </c>
      <c r="M21" s="6">
        <f t="shared" si="1"/>
        <v>406</v>
      </c>
      <c r="N21" s="2">
        <f>M18+M19+M20+M21</f>
        <v>1617</v>
      </c>
      <c r="O21" s="21" t="s">
        <v>46</v>
      </c>
      <c r="P21" s="47">
        <f>'G-1'!P21+'G-3'!P21</f>
        <v>38</v>
      </c>
      <c r="Q21" s="47">
        <f>'G-1'!Q21+'G-3'!Q21</f>
        <v>305</v>
      </c>
      <c r="R21" s="47">
        <f>'G-1'!R21+'G-3'!R21</f>
        <v>0</v>
      </c>
      <c r="S21" s="47">
        <f>'G-1'!S21+'G-3'!S21</f>
        <v>1</v>
      </c>
      <c r="T21" s="7">
        <f t="shared" si="2"/>
        <v>326.5</v>
      </c>
      <c r="U21" s="3">
        <f t="shared" si="5"/>
        <v>1459.5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42</v>
      </c>
      <c r="C22" s="45">
        <f>'G-1'!C22+'G-3'!C22</f>
        <v>290</v>
      </c>
      <c r="D22" s="45">
        <f>'G-1'!D22+'G-3'!D22</f>
        <v>0</v>
      </c>
      <c r="E22" s="45">
        <f>'G-1'!E22+'G-3'!E22</f>
        <v>13</v>
      </c>
      <c r="F22" s="6">
        <f t="shared" si="0"/>
        <v>343.5</v>
      </c>
      <c r="G22" s="2"/>
      <c r="H22" s="21" t="s">
        <v>26</v>
      </c>
      <c r="I22" s="46">
        <f>'G-1'!I22+'G-3'!I22</f>
        <v>48</v>
      </c>
      <c r="J22" s="46">
        <f>'G-1'!J22+'G-3'!J22</f>
        <v>329</v>
      </c>
      <c r="K22" s="46">
        <f>'G-1'!K22+'G-3'!K22</f>
        <v>0</v>
      </c>
      <c r="L22" s="46">
        <f>'G-1'!L22+'G-3'!L22</f>
        <v>2</v>
      </c>
      <c r="M22" s="6">
        <f t="shared" si="1"/>
        <v>358</v>
      </c>
      <c r="N22" s="3">
        <f>M19+M20+M21+M22</f>
        <v>1582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71" t="s">
        <v>47</v>
      </c>
      <c r="B23" s="172"/>
      <c r="C23" s="177" t="s">
        <v>50</v>
      </c>
      <c r="D23" s="178"/>
      <c r="E23" s="178"/>
      <c r="F23" s="179"/>
      <c r="G23" s="84">
        <f>MAX(G13:G19)</f>
        <v>2103</v>
      </c>
      <c r="H23" s="175" t="s">
        <v>48</v>
      </c>
      <c r="I23" s="176"/>
      <c r="J23" s="168" t="s">
        <v>50</v>
      </c>
      <c r="K23" s="169"/>
      <c r="L23" s="169"/>
      <c r="M23" s="170"/>
      <c r="N23" s="85">
        <f>MAX(N10:N22)</f>
        <v>1617</v>
      </c>
      <c r="O23" s="171" t="s">
        <v>49</v>
      </c>
      <c r="P23" s="172"/>
      <c r="Q23" s="177" t="s">
        <v>50</v>
      </c>
      <c r="R23" s="178"/>
      <c r="S23" s="178"/>
      <c r="T23" s="179"/>
      <c r="U23" s="84">
        <f>MAX(U13:U21)</f>
        <v>1699.5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3"/>
      <c r="B24" s="174"/>
      <c r="C24" s="82" t="s">
        <v>71</v>
      </c>
      <c r="D24" s="86"/>
      <c r="E24" s="86"/>
      <c r="F24" s="87" t="s">
        <v>63</v>
      </c>
      <c r="G24" s="88"/>
      <c r="H24" s="173"/>
      <c r="I24" s="174"/>
      <c r="J24" s="82" t="s">
        <v>71</v>
      </c>
      <c r="K24" s="86"/>
      <c r="L24" s="86"/>
      <c r="M24" s="87" t="s">
        <v>152</v>
      </c>
      <c r="N24" s="88"/>
      <c r="O24" s="173"/>
      <c r="P24" s="174"/>
      <c r="Q24" s="82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0" t="s">
        <v>51</v>
      </c>
      <c r="B26" s="180"/>
      <c r="C26" s="180"/>
      <c r="D26" s="180"/>
      <c r="E26" s="18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31" workbookViewId="0">
      <selection activeCell="G42" sqref="G42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2" t="s">
        <v>109</v>
      </c>
      <c r="B2" s="222"/>
      <c r="C2" s="222"/>
      <c r="D2" s="222"/>
      <c r="E2" s="222"/>
      <c r="F2" s="222"/>
      <c r="G2" s="222"/>
      <c r="H2" s="222"/>
      <c r="I2" s="222"/>
      <c r="J2" s="22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3" t="s">
        <v>110</v>
      </c>
      <c r="B4" s="223"/>
      <c r="C4" s="224" t="s">
        <v>60</v>
      </c>
      <c r="D4" s="224"/>
      <c r="E4" s="224"/>
      <c r="F4" s="110"/>
      <c r="G4" s="106"/>
      <c r="H4" s="106"/>
      <c r="I4" s="106"/>
      <c r="J4" s="106"/>
    </row>
    <row r="5" spans="1:10" x14ac:dyDescent="0.2">
      <c r="A5" s="182" t="s">
        <v>56</v>
      </c>
      <c r="B5" s="182"/>
      <c r="C5" s="225" t="str">
        <f>'G-1'!D5</f>
        <v>CALLE 85 X CARRERA 59B</v>
      </c>
      <c r="D5" s="225"/>
      <c r="E5" s="225"/>
      <c r="F5" s="111"/>
      <c r="G5" s="112"/>
      <c r="H5" s="103" t="s">
        <v>53</v>
      </c>
      <c r="I5" s="226">
        <f>'G-1'!L5</f>
        <v>8559</v>
      </c>
      <c r="J5" s="226"/>
    </row>
    <row r="6" spans="1:10" x14ac:dyDescent="0.2">
      <c r="A6" s="182" t="s">
        <v>111</v>
      </c>
      <c r="B6" s="182"/>
      <c r="C6" s="227" t="s">
        <v>153</v>
      </c>
      <c r="D6" s="227"/>
      <c r="E6" s="227"/>
      <c r="F6" s="111"/>
      <c r="G6" s="112"/>
      <c r="H6" s="103" t="s">
        <v>58</v>
      </c>
      <c r="I6" s="228">
        <f>'G-1'!S6</f>
        <v>42698</v>
      </c>
      <c r="J6" s="228"/>
    </row>
    <row r="7" spans="1:10" x14ac:dyDescent="0.2">
      <c r="A7" s="113"/>
      <c r="B7" s="113"/>
      <c r="C7" s="229"/>
      <c r="D7" s="229"/>
      <c r="E7" s="229"/>
      <c r="F7" s="229"/>
      <c r="G7" s="110"/>
      <c r="H7" s="114"/>
      <c r="I7" s="115"/>
      <c r="J7" s="106"/>
    </row>
    <row r="8" spans="1:10" x14ac:dyDescent="0.2">
      <c r="A8" s="230" t="s">
        <v>112</v>
      </c>
      <c r="B8" s="232" t="s">
        <v>113</v>
      </c>
      <c r="C8" s="230" t="s">
        <v>114</v>
      </c>
      <c r="D8" s="232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34" t="s">
        <v>120</v>
      </c>
      <c r="J8" s="236" t="s">
        <v>121</v>
      </c>
    </row>
    <row r="9" spans="1:10" x14ac:dyDescent="0.2">
      <c r="A9" s="231"/>
      <c r="B9" s="233"/>
      <c r="C9" s="231"/>
      <c r="D9" s="233"/>
      <c r="E9" s="119" t="s">
        <v>52</v>
      </c>
      <c r="F9" s="120" t="s">
        <v>0</v>
      </c>
      <c r="G9" s="121" t="s">
        <v>2</v>
      </c>
      <c r="H9" s="120" t="s">
        <v>3</v>
      </c>
      <c r="I9" s="235"/>
      <c r="J9" s="237"/>
    </row>
    <row r="10" spans="1:10" x14ac:dyDescent="0.2">
      <c r="A10" s="238" t="s">
        <v>122</v>
      </c>
      <c r="B10" s="241">
        <v>2</v>
      </c>
      <c r="C10" s="122"/>
      <c r="D10" s="123" t="s">
        <v>123</v>
      </c>
      <c r="E10" s="75">
        <v>23</v>
      </c>
      <c r="F10" s="75">
        <v>234</v>
      </c>
      <c r="G10" s="75">
        <v>0</v>
      </c>
      <c r="H10" s="75">
        <v>0</v>
      </c>
      <c r="I10" s="75">
        <f t="shared" ref="I10:I27" si="0">E10*0.5+F10+G10*2+H10*2.5</f>
        <v>245.5</v>
      </c>
      <c r="J10" s="124">
        <f>IF(I10=0,"0,00",I10/SUM(I10:I12)*100)</f>
        <v>13.657858136300415</v>
      </c>
    </row>
    <row r="11" spans="1:10" x14ac:dyDescent="0.2">
      <c r="A11" s="239"/>
      <c r="B11" s="242"/>
      <c r="C11" s="122" t="s">
        <v>124</v>
      </c>
      <c r="D11" s="125" t="s">
        <v>125</v>
      </c>
      <c r="E11" s="126">
        <v>250</v>
      </c>
      <c r="F11" s="126">
        <v>1372</v>
      </c>
      <c r="G11" s="126">
        <v>0</v>
      </c>
      <c r="H11" s="126">
        <v>22</v>
      </c>
      <c r="I11" s="126">
        <f t="shared" si="0"/>
        <v>1552</v>
      </c>
      <c r="J11" s="127">
        <f>IF(I11=0,"0,00",I11/SUM(I10:I12)*100)</f>
        <v>86.342141863699581</v>
      </c>
    </row>
    <row r="12" spans="1:10" x14ac:dyDescent="0.2">
      <c r="A12" s="239"/>
      <c r="B12" s="242"/>
      <c r="C12" s="128" t="s">
        <v>135</v>
      </c>
      <c r="D12" s="129" t="s">
        <v>126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9"/>
      <c r="B13" s="242"/>
      <c r="C13" s="132"/>
      <c r="D13" s="123" t="s">
        <v>123</v>
      </c>
      <c r="E13" s="75">
        <v>17</v>
      </c>
      <c r="F13" s="75">
        <v>219</v>
      </c>
      <c r="G13" s="75">
        <v>0</v>
      </c>
      <c r="H13" s="75">
        <v>6</v>
      </c>
      <c r="I13" s="75">
        <f t="shared" si="0"/>
        <v>242.5</v>
      </c>
      <c r="J13" s="124">
        <f>IF(I13=0,"0,00",I13/SUM(I13:I15)*100)</f>
        <v>12.192056309703368</v>
      </c>
    </row>
    <row r="14" spans="1:10" x14ac:dyDescent="0.2">
      <c r="A14" s="239"/>
      <c r="B14" s="242"/>
      <c r="C14" s="122" t="s">
        <v>127</v>
      </c>
      <c r="D14" s="125" t="s">
        <v>125</v>
      </c>
      <c r="E14" s="126">
        <v>318</v>
      </c>
      <c r="F14" s="126">
        <v>1505</v>
      </c>
      <c r="G14" s="126">
        <v>0</v>
      </c>
      <c r="H14" s="126">
        <v>33</v>
      </c>
      <c r="I14" s="126">
        <f t="shared" si="0"/>
        <v>1746.5</v>
      </c>
      <c r="J14" s="127">
        <f>IF(I14=0,"0,00",I14/SUM(I13:I15)*100)</f>
        <v>87.807943690296625</v>
      </c>
    </row>
    <row r="15" spans="1:10" x14ac:dyDescent="0.2">
      <c r="A15" s="239"/>
      <c r="B15" s="242"/>
      <c r="C15" s="128" t="s">
        <v>136</v>
      </c>
      <c r="D15" s="129" t="s">
        <v>126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9"/>
      <c r="B16" s="242"/>
      <c r="C16" s="132"/>
      <c r="D16" s="123" t="s">
        <v>123</v>
      </c>
      <c r="E16" s="75">
        <v>32</v>
      </c>
      <c r="F16" s="75">
        <v>277</v>
      </c>
      <c r="G16" s="75">
        <v>0</v>
      </c>
      <c r="H16" s="75">
        <v>1</v>
      </c>
      <c r="I16" s="75">
        <f t="shared" si="0"/>
        <v>295.5</v>
      </c>
      <c r="J16" s="124">
        <f>IF(I16=0,"0,00",I16/SUM(I16:I18)*100)</f>
        <v>19.144800777453838</v>
      </c>
    </row>
    <row r="17" spans="1:10" x14ac:dyDescent="0.2">
      <c r="A17" s="239"/>
      <c r="B17" s="242"/>
      <c r="C17" s="122" t="s">
        <v>128</v>
      </c>
      <c r="D17" s="125" t="s">
        <v>125</v>
      </c>
      <c r="E17" s="126">
        <v>236</v>
      </c>
      <c r="F17" s="126">
        <v>1039</v>
      </c>
      <c r="G17" s="126">
        <v>3</v>
      </c>
      <c r="H17" s="126">
        <v>34</v>
      </c>
      <c r="I17" s="126">
        <f t="shared" si="0"/>
        <v>1248</v>
      </c>
      <c r="J17" s="127">
        <f>IF(I17=0,"0,00",I17/SUM(I16:I18)*100)</f>
        <v>80.855199222546162</v>
      </c>
    </row>
    <row r="18" spans="1:10" x14ac:dyDescent="0.2">
      <c r="A18" s="240"/>
      <c r="B18" s="243"/>
      <c r="C18" s="133" t="s">
        <v>137</v>
      </c>
      <c r="D18" s="129" t="s">
        <v>126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8" t="s">
        <v>129</v>
      </c>
      <c r="B19" s="241"/>
      <c r="C19" s="134"/>
      <c r="D19" s="123" t="s">
        <v>123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9"/>
      <c r="B20" s="242"/>
      <c r="C20" s="122" t="s">
        <v>124</v>
      </c>
      <c r="D20" s="125" t="s">
        <v>125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9"/>
      <c r="B21" s="242"/>
      <c r="C21" s="128" t="s">
        <v>138</v>
      </c>
      <c r="D21" s="129" t="s">
        <v>126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9"/>
      <c r="B22" s="242"/>
      <c r="C22" s="132"/>
      <c r="D22" s="123" t="s">
        <v>123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9"/>
      <c r="B23" s="242"/>
      <c r="C23" s="122" t="s">
        <v>127</v>
      </c>
      <c r="D23" s="125" t="s">
        <v>125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9"/>
      <c r="B24" s="242"/>
      <c r="C24" s="128" t="s">
        <v>139</v>
      </c>
      <c r="D24" s="129" t="s">
        <v>126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9"/>
      <c r="B25" s="242"/>
      <c r="C25" s="132"/>
      <c r="D25" s="123" t="s">
        <v>123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9"/>
      <c r="B26" s="242"/>
      <c r="C26" s="122" t="s">
        <v>128</v>
      </c>
      <c r="D26" s="125" t="s">
        <v>125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40"/>
      <c r="B27" s="243"/>
      <c r="C27" s="133" t="s">
        <v>140</v>
      </c>
      <c r="D27" s="129" t="s">
        <v>126</v>
      </c>
      <c r="E27" s="159">
        <v>0</v>
      </c>
      <c r="F27" s="159">
        <v>0</v>
      </c>
      <c r="G27" s="159">
        <v>0</v>
      </c>
      <c r="H27" s="159">
        <v>0</v>
      </c>
      <c r="I27" s="74">
        <f t="shared" si="0"/>
        <v>0</v>
      </c>
      <c r="J27" s="131" t="str">
        <f>IF(I27=0,"0,00",I27/SUM(I25:I27)*100)</f>
        <v>0,00</v>
      </c>
    </row>
    <row r="28" spans="1:10" x14ac:dyDescent="0.2">
      <c r="A28" s="238" t="s">
        <v>130</v>
      </c>
      <c r="B28" s="241">
        <v>2</v>
      </c>
      <c r="C28" s="134"/>
      <c r="D28" s="123" t="s">
        <v>123</v>
      </c>
      <c r="E28" s="75">
        <v>0</v>
      </c>
      <c r="F28" s="75">
        <v>0</v>
      </c>
      <c r="G28" s="75">
        <v>0</v>
      </c>
      <c r="H28" s="75">
        <v>0</v>
      </c>
      <c r="I28" s="75">
        <f t="shared" ref="I28:I36" si="1">E28*0.5+F28+G28*2+H28*2.5</f>
        <v>0</v>
      </c>
      <c r="J28" s="124" t="str">
        <f>IF(I28=0,"0,00",I28/SUM(I28:I30)*100)</f>
        <v>0,00</v>
      </c>
    </row>
    <row r="29" spans="1:10" x14ac:dyDescent="0.2">
      <c r="A29" s="239"/>
      <c r="B29" s="242"/>
      <c r="C29" s="122" t="s">
        <v>124</v>
      </c>
      <c r="D29" s="125" t="s">
        <v>125</v>
      </c>
      <c r="E29" s="126">
        <v>64</v>
      </c>
      <c r="F29" s="126">
        <v>674</v>
      </c>
      <c r="G29" s="126">
        <v>0</v>
      </c>
      <c r="H29" s="126">
        <v>8</v>
      </c>
      <c r="I29" s="126">
        <f t="shared" si="1"/>
        <v>726</v>
      </c>
      <c r="J29" s="127">
        <f>IF(I29=0,"0,00",I29/SUM(I28:I30)*100)</f>
        <v>86.018957345971572</v>
      </c>
    </row>
    <row r="30" spans="1:10" x14ac:dyDescent="0.2">
      <c r="A30" s="239"/>
      <c r="B30" s="242"/>
      <c r="C30" s="128" t="s">
        <v>141</v>
      </c>
      <c r="D30" s="129" t="s">
        <v>126</v>
      </c>
      <c r="E30" s="74">
        <v>11</v>
      </c>
      <c r="F30" s="74">
        <v>110</v>
      </c>
      <c r="G30" s="74">
        <v>0</v>
      </c>
      <c r="H30" s="74">
        <v>1</v>
      </c>
      <c r="I30" s="130">
        <f t="shared" si="1"/>
        <v>118</v>
      </c>
      <c r="J30" s="131">
        <f>IF(I30=0,"0,00",I30/SUM(I28:I30)*100)</f>
        <v>13.981042654028435</v>
      </c>
    </row>
    <row r="31" spans="1:10" x14ac:dyDescent="0.2">
      <c r="A31" s="239"/>
      <c r="B31" s="242"/>
      <c r="C31" s="132"/>
      <c r="D31" s="123" t="s">
        <v>123</v>
      </c>
      <c r="E31" s="75">
        <v>0</v>
      </c>
      <c r="F31" s="75">
        <v>0</v>
      </c>
      <c r="G31" s="75">
        <v>0</v>
      </c>
      <c r="H31" s="75">
        <v>0</v>
      </c>
      <c r="I31" s="75">
        <v>0</v>
      </c>
      <c r="J31" s="124" t="str">
        <f>IF(I31=0,"0,00",I31/SUM(I31:I33)*100)</f>
        <v>0,00</v>
      </c>
    </row>
    <row r="32" spans="1:10" x14ac:dyDescent="0.2">
      <c r="A32" s="239"/>
      <c r="B32" s="242"/>
      <c r="C32" s="122" t="s">
        <v>127</v>
      </c>
      <c r="D32" s="125" t="s">
        <v>125</v>
      </c>
      <c r="E32" s="126">
        <v>38</v>
      </c>
      <c r="F32" s="126">
        <v>622</v>
      </c>
      <c r="G32" s="126">
        <v>0</v>
      </c>
      <c r="H32" s="126">
        <v>4</v>
      </c>
      <c r="I32" s="126">
        <f t="shared" si="1"/>
        <v>651</v>
      </c>
      <c r="J32" s="127">
        <f>IF(I32=0,"0,00",I32/SUM(I31:I33)*100)</f>
        <v>79.877300613496942</v>
      </c>
    </row>
    <row r="33" spans="1:10" x14ac:dyDescent="0.2">
      <c r="A33" s="239"/>
      <c r="B33" s="242"/>
      <c r="C33" s="128" t="s">
        <v>142</v>
      </c>
      <c r="D33" s="129" t="s">
        <v>126</v>
      </c>
      <c r="E33" s="74">
        <v>18</v>
      </c>
      <c r="F33" s="74">
        <v>155</v>
      </c>
      <c r="G33" s="74">
        <v>0</v>
      </c>
      <c r="H33" s="74">
        <v>0</v>
      </c>
      <c r="I33" s="130">
        <f t="shared" si="1"/>
        <v>164</v>
      </c>
      <c r="J33" s="131">
        <f>IF(I33=0,"0,00",I33/SUM(I31:I33)*100)</f>
        <v>20.122699386503069</v>
      </c>
    </row>
    <row r="34" spans="1:10" x14ac:dyDescent="0.2">
      <c r="A34" s="239"/>
      <c r="B34" s="242"/>
      <c r="C34" s="132"/>
      <c r="D34" s="123" t="s">
        <v>123</v>
      </c>
      <c r="E34" s="75">
        <v>0</v>
      </c>
      <c r="F34" s="75">
        <v>0</v>
      </c>
      <c r="G34" s="75">
        <v>0</v>
      </c>
      <c r="H34" s="75">
        <v>0</v>
      </c>
      <c r="I34" s="75">
        <f t="shared" si="1"/>
        <v>0</v>
      </c>
      <c r="J34" s="124" t="str">
        <f>IF(I34=0,"0,00",I34/SUM(I34:I36)*100)</f>
        <v>0,00</v>
      </c>
    </row>
    <row r="35" spans="1:10" x14ac:dyDescent="0.2">
      <c r="A35" s="239"/>
      <c r="B35" s="242"/>
      <c r="C35" s="122" t="s">
        <v>128</v>
      </c>
      <c r="D35" s="125" t="s">
        <v>125</v>
      </c>
      <c r="E35" s="126">
        <v>42</v>
      </c>
      <c r="F35" s="126">
        <v>493</v>
      </c>
      <c r="G35" s="126">
        <v>4</v>
      </c>
      <c r="H35" s="126">
        <v>4</v>
      </c>
      <c r="I35" s="126">
        <f t="shared" si="1"/>
        <v>532</v>
      </c>
      <c r="J35" s="127">
        <f>IF(I35=0,"0,00",I35/SUM(I34:I36)*100)</f>
        <v>84.7808764940239</v>
      </c>
    </row>
    <row r="36" spans="1:10" x14ac:dyDescent="0.2">
      <c r="A36" s="240"/>
      <c r="B36" s="243"/>
      <c r="C36" s="133" t="s">
        <v>143</v>
      </c>
      <c r="D36" s="129" t="s">
        <v>126</v>
      </c>
      <c r="E36" s="74">
        <v>11</v>
      </c>
      <c r="F36" s="74">
        <v>90</v>
      </c>
      <c r="G36" s="74">
        <v>0</v>
      </c>
      <c r="H36" s="74">
        <v>0</v>
      </c>
      <c r="I36" s="130">
        <f t="shared" si="1"/>
        <v>95.5</v>
      </c>
      <c r="J36" s="131">
        <f>IF(I36=0,"0,00",I36/SUM(I34:I36)*100)</f>
        <v>15.219123505976096</v>
      </c>
    </row>
    <row r="37" spans="1:10" x14ac:dyDescent="0.2">
      <c r="A37" s="238" t="s">
        <v>131</v>
      </c>
      <c r="B37" s="241"/>
      <c r="C37" s="134"/>
      <c r="D37" s="123" t="s">
        <v>123</v>
      </c>
      <c r="E37" s="156">
        <v>0</v>
      </c>
      <c r="F37" s="156">
        <v>0</v>
      </c>
      <c r="G37" s="156">
        <v>0</v>
      </c>
      <c r="H37" s="156">
        <v>0</v>
      </c>
      <c r="I37" s="75">
        <f t="shared" ref="I37" si="2">E37*0.5+F37+G37*2+H37*2.5</f>
        <v>0</v>
      </c>
      <c r="J37" s="124" t="str">
        <f>IF(I37=0,"0,00",I37/SUM(I37:I39)*100)</f>
        <v>0,00</v>
      </c>
    </row>
    <row r="38" spans="1:10" x14ac:dyDescent="0.2">
      <c r="A38" s="239"/>
      <c r="B38" s="242"/>
      <c r="C38" s="122" t="s">
        <v>124</v>
      </c>
      <c r="D38" s="125" t="s">
        <v>125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3">E38*0.5+F38+G38*2+H38*2.5</f>
        <v>0</v>
      </c>
      <c r="J38" s="127" t="str">
        <f>IF(I38=0,"0,00",I38/SUM(I37:I39)*100)</f>
        <v>0,00</v>
      </c>
    </row>
    <row r="39" spans="1:10" x14ac:dyDescent="0.2">
      <c r="A39" s="239"/>
      <c r="B39" s="242"/>
      <c r="C39" s="128" t="s">
        <v>144</v>
      </c>
      <c r="D39" s="129" t="s">
        <v>126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3"/>
        <v>0</v>
      </c>
      <c r="J39" s="131" t="str">
        <f>IF(I39=0,"0,00",I39/SUM(I37:I39)*100)</f>
        <v>0,00</v>
      </c>
    </row>
    <row r="40" spans="1:10" x14ac:dyDescent="0.2">
      <c r="A40" s="239"/>
      <c r="B40" s="242"/>
      <c r="C40" s="132"/>
      <c r="D40" s="123" t="s">
        <v>123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3"/>
        <v>0</v>
      </c>
      <c r="J40" s="124" t="str">
        <f>IF(I40=0,"0,00",I40/SUM(I40:I42)*100)</f>
        <v>0,00</v>
      </c>
    </row>
    <row r="41" spans="1:10" x14ac:dyDescent="0.2">
      <c r="A41" s="239"/>
      <c r="B41" s="242"/>
      <c r="C41" s="122" t="s">
        <v>127</v>
      </c>
      <c r="D41" s="125" t="s">
        <v>125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3"/>
        <v>0</v>
      </c>
      <c r="J41" s="127" t="str">
        <f>IF(I41=0,"0,00",I41/SUM(I40:I42)*100)</f>
        <v>0,00</v>
      </c>
    </row>
    <row r="42" spans="1:10" x14ac:dyDescent="0.2">
      <c r="A42" s="239"/>
      <c r="B42" s="242"/>
      <c r="C42" s="128" t="s">
        <v>145</v>
      </c>
      <c r="D42" s="129" t="s">
        <v>126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3"/>
        <v>0</v>
      </c>
      <c r="J42" s="131" t="str">
        <f>IF(I42=0,"0,00",I42/SUM(I40:I42)*100)</f>
        <v>0,00</v>
      </c>
    </row>
    <row r="43" spans="1:10" x14ac:dyDescent="0.2">
      <c r="A43" s="239"/>
      <c r="B43" s="242"/>
      <c r="C43" s="132"/>
      <c r="D43" s="123" t="s">
        <v>123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3"/>
        <v>0</v>
      </c>
      <c r="J43" s="124" t="str">
        <f>IF(I43=0,"0,00",I43/SUM(I43:I45)*100)</f>
        <v>0,00</v>
      </c>
    </row>
    <row r="44" spans="1:10" x14ac:dyDescent="0.2">
      <c r="A44" s="239"/>
      <c r="B44" s="242"/>
      <c r="C44" s="122" t="s">
        <v>128</v>
      </c>
      <c r="D44" s="125" t="s">
        <v>125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3"/>
        <v>0</v>
      </c>
      <c r="J44" s="127" t="str">
        <f>IF(I44=0,"0,00",I44/SUM(I43:I45)*100)</f>
        <v>0,00</v>
      </c>
    </row>
    <row r="45" spans="1:10" x14ac:dyDescent="0.2">
      <c r="A45" s="240"/>
      <c r="B45" s="243"/>
      <c r="C45" s="133" t="s">
        <v>146</v>
      </c>
      <c r="D45" s="129" t="s">
        <v>126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3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L27" sqref="L27"/>
    </sheetView>
  </sheetViews>
  <sheetFormatPr baseColWidth="10" defaultRowHeight="12.75" x14ac:dyDescent="0.2"/>
  <cols>
    <col min="2" max="2" width="5" customWidth="1"/>
    <col min="3" max="3" width="5.140625" customWidth="1"/>
    <col min="4" max="4" width="5.5703125" customWidth="1"/>
    <col min="5" max="5" width="6" customWidth="1"/>
    <col min="6" max="6" width="5.5703125" customWidth="1"/>
    <col min="7" max="7" width="5.7109375" customWidth="1"/>
    <col min="8" max="8" width="4.7109375" customWidth="1"/>
    <col min="9" max="9" width="5.5703125" customWidth="1"/>
    <col min="10" max="10" width="5.140625" customWidth="1"/>
    <col min="11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5" t="s">
        <v>92</v>
      </c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5" t="s">
        <v>93</v>
      </c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5" t="s">
        <v>94</v>
      </c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6" t="s">
        <v>95</v>
      </c>
      <c r="B8" s="246"/>
      <c r="C8" s="247" t="s">
        <v>96</v>
      </c>
      <c r="D8" s="247"/>
      <c r="E8" s="247"/>
      <c r="F8" s="247"/>
      <c r="G8" s="247"/>
      <c r="H8" s="247"/>
      <c r="I8" s="92"/>
      <c r="J8" s="92"/>
      <c r="K8" s="92"/>
      <c r="L8" s="246" t="s">
        <v>97</v>
      </c>
      <c r="M8" s="246"/>
      <c r="N8" s="246"/>
      <c r="O8" s="247" t="str">
        <f>'G-1'!D5</f>
        <v>CALLE 85 X CARRERA 59B</v>
      </c>
      <c r="P8" s="247"/>
      <c r="Q8" s="247"/>
      <c r="R8" s="247"/>
      <c r="S8" s="247"/>
      <c r="T8" s="92"/>
      <c r="U8" s="92"/>
      <c r="V8" s="246" t="s">
        <v>98</v>
      </c>
      <c r="W8" s="246"/>
      <c r="X8" s="246"/>
      <c r="Y8" s="247">
        <f>'G-1'!L5</f>
        <v>8559</v>
      </c>
      <c r="Z8" s="247"/>
      <c r="AA8" s="247"/>
      <c r="AB8" s="92"/>
      <c r="AC8" s="92"/>
      <c r="AD8" s="92"/>
      <c r="AE8" s="92"/>
      <c r="AF8" s="92"/>
      <c r="AG8" s="92"/>
      <c r="AH8" s="246" t="s">
        <v>99</v>
      </c>
      <c r="AI8" s="246"/>
      <c r="AJ8" s="250">
        <f>'G-1'!S6</f>
        <v>42698</v>
      </c>
      <c r="AK8" s="250"/>
      <c r="AL8" s="250"/>
      <c r="AM8" s="25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4" t="s">
        <v>133</v>
      </c>
      <c r="E10" s="244"/>
      <c r="F10" s="244"/>
      <c r="G10" s="244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4" t="s">
        <v>134</v>
      </c>
      <c r="T10" s="244"/>
      <c r="U10" s="244"/>
      <c r="V10" s="244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4" t="s">
        <v>49</v>
      </c>
      <c r="AI10" s="244"/>
      <c r="AJ10" s="244"/>
      <c r="AK10" s="244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1" t="s">
        <v>101</v>
      </c>
      <c r="U12" s="251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1251</v>
      </c>
      <c r="AV12" s="97">
        <f t="shared" si="0"/>
        <v>1183</v>
      </c>
      <c r="AW12" s="97">
        <f t="shared" si="0"/>
        <v>1135.5</v>
      </c>
      <c r="AX12" s="97">
        <f t="shared" si="0"/>
        <v>1033.5</v>
      </c>
      <c r="AY12" s="97">
        <f t="shared" si="0"/>
        <v>981.5</v>
      </c>
      <c r="AZ12" s="97">
        <f t="shared" si="0"/>
        <v>942.5</v>
      </c>
      <c r="BA12" s="97">
        <f t="shared" si="0"/>
        <v>882</v>
      </c>
      <c r="BB12" s="97"/>
      <c r="BC12" s="97"/>
      <c r="BD12" s="97"/>
      <c r="BE12" s="97">
        <f t="shared" ref="BE12:BQ12" si="1">P14</f>
        <v>1073</v>
      </c>
      <c r="BF12" s="97">
        <f t="shared" si="1"/>
        <v>945</v>
      </c>
      <c r="BG12" s="97">
        <f t="shared" si="1"/>
        <v>858.5</v>
      </c>
      <c r="BH12" s="97">
        <f t="shared" si="1"/>
        <v>862.5</v>
      </c>
      <c r="BI12" s="97">
        <f t="shared" si="1"/>
        <v>916</v>
      </c>
      <c r="BJ12" s="97">
        <f t="shared" si="1"/>
        <v>949</v>
      </c>
      <c r="BK12" s="97">
        <f t="shared" si="1"/>
        <v>988.5</v>
      </c>
      <c r="BL12" s="97">
        <f t="shared" si="1"/>
        <v>1017</v>
      </c>
      <c r="BM12" s="97">
        <f t="shared" si="1"/>
        <v>1059.5</v>
      </c>
      <c r="BN12" s="97">
        <f t="shared" si="1"/>
        <v>1086</v>
      </c>
      <c r="BO12" s="97">
        <f t="shared" si="1"/>
        <v>1059.5</v>
      </c>
      <c r="BP12" s="97">
        <f t="shared" si="1"/>
        <v>1041</v>
      </c>
      <c r="BQ12" s="97">
        <f t="shared" si="1"/>
        <v>963</v>
      </c>
      <c r="BR12" s="97"/>
      <c r="BS12" s="97"/>
      <c r="BT12" s="97"/>
      <c r="BU12" s="97">
        <f t="shared" ref="BU12:CC12" si="2">AG14</f>
        <v>1033</v>
      </c>
      <c r="BV12" s="97">
        <f t="shared" si="2"/>
        <v>1011</v>
      </c>
      <c r="BW12" s="97">
        <f t="shared" si="2"/>
        <v>1008</v>
      </c>
      <c r="BX12" s="97">
        <f t="shared" si="2"/>
        <v>1081</v>
      </c>
      <c r="BY12" s="97">
        <f t="shared" si="2"/>
        <v>1158</v>
      </c>
      <c r="BZ12" s="97">
        <f t="shared" si="2"/>
        <v>1225</v>
      </c>
      <c r="CA12" s="97">
        <f t="shared" si="2"/>
        <v>1213</v>
      </c>
      <c r="CB12" s="97">
        <f t="shared" si="2"/>
        <v>1156</v>
      </c>
      <c r="CC12" s="97">
        <f t="shared" si="2"/>
        <v>1068.5</v>
      </c>
    </row>
    <row r="13" spans="1:81" ht="16.5" customHeight="1" x14ac:dyDescent="0.2">
      <c r="A13" s="100" t="s">
        <v>102</v>
      </c>
      <c r="B13" s="148">
        <f>'G-1'!F10</f>
        <v>321.5</v>
      </c>
      <c r="C13" s="148">
        <f>'G-1'!F11</f>
        <v>340.5</v>
      </c>
      <c r="D13" s="148">
        <f>'G-1'!F12</f>
        <v>325</v>
      </c>
      <c r="E13" s="148">
        <f>'G-1'!F13</f>
        <v>264</v>
      </c>
      <c r="F13" s="148">
        <f>'G-1'!F14</f>
        <v>253.5</v>
      </c>
      <c r="G13" s="148">
        <f>'G-1'!F15</f>
        <v>293</v>
      </c>
      <c r="H13" s="148">
        <f>'G-1'!F16</f>
        <v>223</v>
      </c>
      <c r="I13" s="148">
        <f>'G-1'!F17</f>
        <v>212</v>
      </c>
      <c r="J13" s="148">
        <f>'G-1'!F18</f>
        <v>214.5</v>
      </c>
      <c r="K13" s="148">
        <f>'G-1'!F19</f>
        <v>232.5</v>
      </c>
      <c r="L13" s="149"/>
      <c r="M13" s="148">
        <f>'G-1'!F20</f>
        <v>338.5</v>
      </c>
      <c r="N13" s="148">
        <f>'G-1'!F21</f>
        <v>307</v>
      </c>
      <c r="O13" s="148">
        <f>'G-1'!F22</f>
        <v>235</v>
      </c>
      <c r="P13" s="148">
        <f>'G-1'!M10</f>
        <v>192.5</v>
      </c>
      <c r="Q13" s="148">
        <f>'G-1'!M11</f>
        <v>210.5</v>
      </c>
      <c r="R13" s="148">
        <f>'G-1'!M12</f>
        <v>220.5</v>
      </c>
      <c r="S13" s="148">
        <f>'G-1'!M13</f>
        <v>239</v>
      </c>
      <c r="T13" s="148">
        <f>'G-1'!M14</f>
        <v>246</v>
      </c>
      <c r="U13" s="148">
        <f>'G-1'!M15</f>
        <v>243.5</v>
      </c>
      <c r="V13" s="148">
        <f>'G-1'!M16</f>
        <v>260</v>
      </c>
      <c r="W13" s="148">
        <f>'G-1'!M17</f>
        <v>267.5</v>
      </c>
      <c r="X13" s="148">
        <f>'G-1'!M18</f>
        <v>288.5</v>
      </c>
      <c r="Y13" s="148">
        <f>'G-1'!M19</f>
        <v>270</v>
      </c>
      <c r="Z13" s="148">
        <f>'G-1'!M20</f>
        <v>233.5</v>
      </c>
      <c r="AA13" s="148">
        <f>'G-1'!M21</f>
        <v>249</v>
      </c>
      <c r="AB13" s="148">
        <f>'G-1'!M22</f>
        <v>210.5</v>
      </c>
      <c r="AC13" s="149"/>
      <c r="AD13" s="148">
        <f>'G-1'!T10</f>
        <v>266</v>
      </c>
      <c r="AE13" s="148">
        <f>'G-1'!T11</f>
        <v>269.5</v>
      </c>
      <c r="AF13" s="148">
        <f>'G-1'!T12</f>
        <v>245</v>
      </c>
      <c r="AG13" s="148">
        <f>'G-1'!T13</f>
        <v>252.5</v>
      </c>
      <c r="AH13" s="148">
        <f>'G-1'!T14</f>
        <v>244</v>
      </c>
      <c r="AI13" s="148">
        <f>'G-1'!T15</f>
        <v>266.5</v>
      </c>
      <c r="AJ13" s="148">
        <f>'G-1'!T16</f>
        <v>318</v>
      </c>
      <c r="AK13" s="148">
        <f>'G-1'!T17</f>
        <v>329.5</v>
      </c>
      <c r="AL13" s="148">
        <f>'G-1'!T18</f>
        <v>311</v>
      </c>
      <c r="AM13" s="148">
        <f>'G-1'!T19</f>
        <v>254.5</v>
      </c>
      <c r="AN13" s="148">
        <f>'G-1'!T20</f>
        <v>261</v>
      </c>
      <c r="AO13" s="148">
        <f>'G-1'!T21</f>
        <v>242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8"/>
      <c r="C14" s="148"/>
      <c r="D14" s="148"/>
      <c r="E14" s="148">
        <f>B13+C13+D13+E13</f>
        <v>1251</v>
      </c>
      <c r="F14" s="148">
        <f t="shared" ref="F14:K14" si="3">C13+D13+E13+F13</f>
        <v>1183</v>
      </c>
      <c r="G14" s="148">
        <f t="shared" si="3"/>
        <v>1135.5</v>
      </c>
      <c r="H14" s="148">
        <f t="shared" si="3"/>
        <v>1033.5</v>
      </c>
      <c r="I14" s="148">
        <f t="shared" si="3"/>
        <v>981.5</v>
      </c>
      <c r="J14" s="148">
        <f t="shared" si="3"/>
        <v>942.5</v>
      </c>
      <c r="K14" s="148">
        <f t="shared" si="3"/>
        <v>882</v>
      </c>
      <c r="L14" s="149"/>
      <c r="M14" s="148"/>
      <c r="N14" s="148"/>
      <c r="O14" s="148"/>
      <c r="P14" s="148">
        <f>M13+N13+O13+P13</f>
        <v>1073</v>
      </c>
      <c r="Q14" s="148">
        <f t="shared" ref="Q14:AB14" si="4">N13+O13+P13+Q13</f>
        <v>945</v>
      </c>
      <c r="R14" s="148">
        <f t="shared" si="4"/>
        <v>858.5</v>
      </c>
      <c r="S14" s="148">
        <f t="shared" si="4"/>
        <v>862.5</v>
      </c>
      <c r="T14" s="148">
        <f t="shared" si="4"/>
        <v>916</v>
      </c>
      <c r="U14" s="148">
        <f t="shared" si="4"/>
        <v>949</v>
      </c>
      <c r="V14" s="148">
        <f t="shared" si="4"/>
        <v>988.5</v>
      </c>
      <c r="W14" s="148">
        <f t="shared" si="4"/>
        <v>1017</v>
      </c>
      <c r="X14" s="148">
        <f t="shared" si="4"/>
        <v>1059.5</v>
      </c>
      <c r="Y14" s="148">
        <f t="shared" si="4"/>
        <v>1086</v>
      </c>
      <c r="Z14" s="148">
        <f t="shared" si="4"/>
        <v>1059.5</v>
      </c>
      <c r="AA14" s="148">
        <f t="shared" si="4"/>
        <v>1041</v>
      </c>
      <c r="AB14" s="148">
        <f t="shared" si="4"/>
        <v>963</v>
      </c>
      <c r="AC14" s="149"/>
      <c r="AD14" s="148"/>
      <c r="AE14" s="148"/>
      <c r="AF14" s="148"/>
      <c r="AG14" s="148">
        <f>AD13+AE13+AF13+AG13</f>
        <v>1033</v>
      </c>
      <c r="AH14" s="148">
        <f t="shared" ref="AH14:AO14" si="5">AE13+AF13+AG13+AH13</f>
        <v>1011</v>
      </c>
      <c r="AI14" s="148">
        <f t="shared" si="5"/>
        <v>1008</v>
      </c>
      <c r="AJ14" s="148">
        <f t="shared" si="5"/>
        <v>1081</v>
      </c>
      <c r="AK14" s="148">
        <f t="shared" si="5"/>
        <v>1158</v>
      </c>
      <c r="AL14" s="148">
        <f t="shared" si="5"/>
        <v>1225</v>
      </c>
      <c r="AM14" s="148">
        <f t="shared" si="5"/>
        <v>1213</v>
      </c>
      <c r="AN14" s="148">
        <f t="shared" si="5"/>
        <v>1156</v>
      </c>
      <c r="AO14" s="148">
        <f t="shared" si="5"/>
        <v>1068.5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0"/>
      <c r="C15" s="151" t="s">
        <v>105</v>
      </c>
      <c r="D15" s="152">
        <f>DIRECCIONALIDAD!J10/100</f>
        <v>0.13657858136300416</v>
      </c>
      <c r="E15" s="151"/>
      <c r="F15" s="151" t="s">
        <v>106</v>
      </c>
      <c r="G15" s="152">
        <f>DIRECCIONALIDAD!J11/100</f>
        <v>0.86342141863699584</v>
      </c>
      <c r="H15" s="151"/>
      <c r="I15" s="151" t="s">
        <v>107</v>
      </c>
      <c r="J15" s="152">
        <f>DIRECCIONALIDAD!J12/100</f>
        <v>0</v>
      </c>
      <c r="K15" s="153"/>
      <c r="L15" s="147"/>
      <c r="M15" s="150"/>
      <c r="N15" s="151"/>
      <c r="O15" s="151" t="s">
        <v>105</v>
      </c>
      <c r="P15" s="152">
        <f>DIRECCIONALIDAD!J13/100</f>
        <v>0.12192056309703368</v>
      </c>
      <c r="Q15" s="151"/>
      <c r="R15" s="151"/>
      <c r="S15" s="151"/>
      <c r="T15" s="151" t="s">
        <v>106</v>
      </c>
      <c r="U15" s="152">
        <f>DIRECCIONALIDAD!J14/100</f>
        <v>0.8780794369029663</v>
      </c>
      <c r="V15" s="151"/>
      <c r="W15" s="151"/>
      <c r="X15" s="151"/>
      <c r="Y15" s="151" t="s">
        <v>107</v>
      </c>
      <c r="Z15" s="152">
        <f>DIRECCIONALIDAD!J15/100</f>
        <v>0</v>
      </c>
      <c r="AA15" s="151"/>
      <c r="AB15" s="153"/>
      <c r="AC15" s="147"/>
      <c r="AD15" s="150"/>
      <c r="AE15" s="151" t="s">
        <v>105</v>
      </c>
      <c r="AF15" s="152">
        <f>DIRECCIONALIDAD!J16/100</f>
        <v>0.19144800777453838</v>
      </c>
      <c r="AG15" s="151"/>
      <c r="AH15" s="151"/>
      <c r="AI15" s="151"/>
      <c r="AJ15" s="151" t="s">
        <v>106</v>
      </c>
      <c r="AK15" s="152">
        <f>DIRECCIONALIDAD!J17/100</f>
        <v>0.80855199222546159</v>
      </c>
      <c r="AL15" s="151"/>
      <c r="AM15" s="151"/>
      <c r="AN15" s="151" t="s">
        <v>107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3" t="s">
        <v>149</v>
      </c>
      <c r="B16" s="164">
        <f>MAX(B14:K14)</f>
        <v>1251</v>
      </c>
      <c r="C16" s="151" t="s">
        <v>105</v>
      </c>
      <c r="D16" s="165">
        <f>+B16*D15</f>
        <v>170.8598052851182</v>
      </c>
      <c r="E16" s="151"/>
      <c r="F16" s="151" t="s">
        <v>106</v>
      </c>
      <c r="G16" s="165">
        <f>+B16*G15</f>
        <v>1080.1401947148818</v>
      </c>
      <c r="H16" s="151"/>
      <c r="I16" s="151" t="s">
        <v>107</v>
      </c>
      <c r="J16" s="165">
        <f>+B16*J15</f>
        <v>0</v>
      </c>
      <c r="K16" s="153"/>
      <c r="L16" s="147"/>
      <c r="M16" s="164">
        <f>MAX(M14:AB14)</f>
        <v>1086</v>
      </c>
      <c r="N16" s="151"/>
      <c r="O16" s="151" t="s">
        <v>105</v>
      </c>
      <c r="P16" s="166">
        <f>+M16*P15</f>
        <v>132.40573152337859</v>
      </c>
      <c r="Q16" s="151"/>
      <c r="R16" s="151"/>
      <c r="S16" s="151"/>
      <c r="T16" s="151" t="s">
        <v>106</v>
      </c>
      <c r="U16" s="166">
        <f>+M16*U15</f>
        <v>953.59426847662144</v>
      </c>
      <c r="V16" s="151"/>
      <c r="W16" s="151"/>
      <c r="X16" s="151"/>
      <c r="Y16" s="151" t="s">
        <v>107</v>
      </c>
      <c r="Z16" s="166">
        <f>+M16*Z15</f>
        <v>0</v>
      </c>
      <c r="AA16" s="151"/>
      <c r="AB16" s="153"/>
      <c r="AC16" s="147"/>
      <c r="AD16" s="164">
        <f>MAX(AD14:AO14)</f>
        <v>1225</v>
      </c>
      <c r="AE16" s="151" t="s">
        <v>105</v>
      </c>
      <c r="AF16" s="165">
        <f>+AD16*AF15</f>
        <v>234.52380952380952</v>
      </c>
      <c r="AG16" s="151"/>
      <c r="AH16" s="151"/>
      <c r="AI16" s="151"/>
      <c r="AJ16" s="151" t="s">
        <v>106</v>
      </c>
      <c r="AK16" s="165">
        <f>+AD16*AK15</f>
        <v>990.47619047619048</v>
      </c>
      <c r="AL16" s="151"/>
      <c r="AM16" s="151"/>
      <c r="AN16" s="151" t="s">
        <v>107</v>
      </c>
      <c r="AO16" s="167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8" t="s">
        <v>101</v>
      </c>
      <c r="U17" s="248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102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103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104</v>
      </c>
      <c r="B20" s="150"/>
      <c r="C20" s="151" t="s">
        <v>105</v>
      </c>
      <c r="D20" s="152">
        <f>DIRECCIONALIDAD!J19/100</f>
        <v>0</v>
      </c>
      <c r="E20" s="151"/>
      <c r="F20" s="151" t="s">
        <v>106</v>
      </c>
      <c r="G20" s="152">
        <f>DIRECCIONALIDAD!J20/100</f>
        <v>0</v>
      </c>
      <c r="H20" s="151"/>
      <c r="I20" s="151" t="s">
        <v>107</v>
      </c>
      <c r="J20" s="152">
        <f>DIRECCIONALIDAD!J21/100</f>
        <v>0</v>
      </c>
      <c r="K20" s="153"/>
      <c r="L20" s="147"/>
      <c r="M20" s="150"/>
      <c r="N20" s="151"/>
      <c r="O20" s="151" t="s">
        <v>105</v>
      </c>
      <c r="P20" s="152">
        <f>DIRECCIONALIDAD!J22/100</f>
        <v>0</v>
      </c>
      <c r="Q20" s="151"/>
      <c r="R20" s="151"/>
      <c r="S20" s="151"/>
      <c r="T20" s="151" t="s">
        <v>106</v>
      </c>
      <c r="U20" s="152">
        <f>DIRECCIONALIDAD!J23/100</f>
        <v>0</v>
      </c>
      <c r="V20" s="151"/>
      <c r="W20" s="151"/>
      <c r="X20" s="151"/>
      <c r="Y20" s="151" t="s">
        <v>107</v>
      </c>
      <c r="Z20" s="152">
        <f>DIRECCIONALIDAD!J24/100</f>
        <v>0</v>
      </c>
      <c r="AA20" s="151"/>
      <c r="AB20" s="153"/>
      <c r="AC20" s="147"/>
      <c r="AD20" s="150"/>
      <c r="AE20" s="151" t="s">
        <v>105</v>
      </c>
      <c r="AF20" s="152">
        <f>DIRECCIONALIDAD!J25/100</f>
        <v>0</v>
      </c>
      <c r="AG20" s="151"/>
      <c r="AH20" s="151"/>
      <c r="AI20" s="151"/>
      <c r="AJ20" s="151" t="s">
        <v>106</v>
      </c>
      <c r="AK20" s="152">
        <f>DIRECCIONALIDAD!J26/100</f>
        <v>0</v>
      </c>
      <c r="AL20" s="151"/>
      <c r="AM20" s="151"/>
      <c r="AN20" s="151" t="s">
        <v>107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852</v>
      </c>
      <c r="AV20" s="92">
        <f t="shared" si="15"/>
        <v>818</v>
      </c>
      <c r="AW20" s="92">
        <f t="shared" si="15"/>
        <v>781</v>
      </c>
      <c r="AX20" s="92">
        <f t="shared" si="15"/>
        <v>720</v>
      </c>
      <c r="AY20" s="92">
        <f t="shared" si="15"/>
        <v>659.5</v>
      </c>
      <c r="AZ20" s="92">
        <f t="shared" si="15"/>
        <v>644.5</v>
      </c>
      <c r="BA20" s="92">
        <f t="shared" si="15"/>
        <v>618</v>
      </c>
      <c r="BB20" s="92"/>
      <c r="BC20" s="92"/>
      <c r="BD20" s="92"/>
      <c r="BE20" s="92">
        <f t="shared" ref="BE20:BQ20" si="16">P24</f>
        <v>406.5</v>
      </c>
      <c r="BF20" s="92">
        <f t="shared" si="16"/>
        <v>406</v>
      </c>
      <c r="BG20" s="92">
        <f t="shared" si="16"/>
        <v>396.5</v>
      </c>
      <c r="BH20" s="92">
        <f t="shared" si="16"/>
        <v>383</v>
      </c>
      <c r="BI20" s="92">
        <f t="shared" si="16"/>
        <v>391.5</v>
      </c>
      <c r="BJ20" s="92">
        <f t="shared" si="16"/>
        <v>378</v>
      </c>
      <c r="BK20" s="92">
        <f t="shared" si="16"/>
        <v>351.5</v>
      </c>
      <c r="BL20" s="92">
        <f t="shared" si="16"/>
        <v>348</v>
      </c>
      <c r="BM20" s="92">
        <f t="shared" si="16"/>
        <v>361.5</v>
      </c>
      <c r="BN20" s="92">
        <f t="shared" si="16"/>
        <v>435.5</v>
      </c>
      <c r="BO20" s="92">
        <f t="shared" si="16"/>
        <v>510.5</v>
      </c>
      <c r="BP20" s="92">
        <f t="shared" si="16"/>
        <v>576</v>
      </c>
      <c r="BQ20" s="92">
        <f t="shared" si="16"/>
        <v>619</v>
      </c>
      <c r="BR20" s="92"/>
      <c r="BS20" s="92"/>
      <c r="BT20" s="92"/>
      <c r="BU20" s="92">
        <f t="shared" ref="BU20:CC20" si="17">AG24</f>
        <v>472</v>
      </c>
      <c r="BV20" s="92">
        <f t="shared" si="17"/>
        <v>471.5</v>
      </c>
      <c r="BW20" s="92">
        <f t="shared" si="17"/>
        <v>470</v>
      </c>
      <c r="BX20" s="92">
        <f t="shared" si="17"/>
        <v>481.5</v>
      </c>
      <c r="BY20" s="92">
        <f t="shared" si="17"/>
        <v>474</v>
      </c>
      <c r="BZ20" s="92">
        <f t="shared" si="17"/>
        <v>474.5</v>
      </c>
      <c r="CA20" s="92">
        <f t="shared" si="17"/>
        <v>450</v>
      </c>
      <c r="CB20" s="92">
        <f t="shared" si="17"/>
        <v>422</v>
      </c>
      <c r="CC20" s="92">
        <f t="shared" si="17"/>
        <v>391</v>
      </c>
    </row>
    <row r="21" spans="1:81" ht="16.5" customHeight="1" x14ac:dyDescent="0.2">
      <c r="A21" s="163" t="s">
        <v>149</v>
      </c>
      <c r="B21" s="164">
        <f>MAX(B19:K19)</f>
        <v>0</v>
      </c>
      <c r="C21" s="151" t="s">
        <v>105</v>
      </c>
      <c r="D21" s="165">
        <f>+B21*D20</f>
        <v>0</v>
      </c>
      <c r="E21" s="151"/>
      <c r="F21" s="151" t="s">
        <v>106</v>
      </c>
      <c r="G21" s="165">
        <f>+B21*G20</f>
        <v>0</v>
      </c>
      <c r="H21" s="151"/>
      <c r="I21" s="151" t="s">
        <v>107</v>
      </c>
      <c r="J21" s="165">
        <f>+B21*J20</f>
        <v>0</v>
      </c>
      <c r="K21" s="153"/>
      <c r="L21" s="147"/>
      <c r="M21" s="164">
        <f>MAX(M19:AB19)</f>
        <v>0</v>
      </c>
      <c r="N21" s="151"/>
      <c r="O21" s="151" t="s">
        <v>105</v>
      </c>
      <c r="P21" s="166">
        <f>+M21*P20</f>
        <v>0</v>
      </c>
      <c r="Q21" s="151"/>
      <c r="R21" s="151"/>
      <c r="S21" s="151"/>
      <c r="T21" s="151" t="s">
        <v>106</v>
      </c>
      <c r="U21" s="166">
        <f>+M21*U20</f>
        <v>0</v>
      </c>
      <c r="V21" s="151"/>
      <c r="W21" s="151"/>
      <c r="X21" s="151"/>
      <c r="Y21" s="151" t="s">
        <v>107</v>
      </c>
      <c r="Z21" s="166">
        <f>+M21*Z20</f>
        <v>0</v>
      </c>
      <c r="AA21" s="151"/>
      <c r="AB21" s="153"/>
      <c r="AC21" s="147"/>
      <c r="AD21" s="164">
        <f>MAX(AD19:AO19)</f>
        <v>0</v>
      </c>
      <c r="AE21" s="151" t="s">
        <v>105</v>
      </c>
      <c r="AF21" s="165">
        <f>+AD21*AF20</f>
        <v>0</v>
      </c>
      <c r="AG21" s="151"/>
      <c r="AH21" s="151"/>
      <c r="AI21" s="151"/>
      <c r="AJ21" s="151" t="s">
        <v>106</v>
      </c>
      <c r="AK21" s="165">
        <f>+AD21*AK20</f>
        <v>0</v>
      </c>
      <c r="AL21" s="151"/>
      <c r="AM21" s="151"/>
      <c r="AN21" s="151" t="s">
        <v>107</v>
      </c>
      <c r="AO21" s="167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248" t="s">
        <v>101</v>
      </c>
      <c r="U22" s="248"/>
      <c r="V22" s="155">
        <v>3</v>
      </c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92"/>
      <c r="AQ22" s="92"/>
      <c r="AR22" s="92"/>
      <c r="AS22" s="92"/>
      <c r="AT22" s="92"/>
      <c r="AU22" s="92">
        <f t="shared" ref="AU22:BA22" si="18">E34</f>
        <v>2103</v>
      </c>
      <c r="AV22" s="92">
        <f t="shared" si="18"/>
        <v>2001</v>
      </c>
      <c r="AW22" s="92">
        <f t="shared" si="18"/>
        <v>1916.5</v>
      </c>
      <c r="AX22" s="92">
        <f t="shared" si="18"/>
        <v>1753.5</v>
      </c>
      <c r="AY22" s="92">
        <f t="shared" si="18"/>
        <v>1641</v>
      </c>
      <c r="AZ22" s="92">
        <f t="shared" si="18"/>
        <v>1587</v>
      </c>
      <c r="BA22" s="92">
        <f t="shared" si="18"/>
        <v>1500</v>
      </c>
      <c r="BB22" s="92"/>
      <c r="BC22" s="92"/>
      <c r="BD22" s="92"/>
      <c r="BE22" s="92">
        <f t="shared" ref="BE22:BQ22" si="19">P34</f>
        <v>1479.5</v>
      </c>
      <c r="BF22" s="92">
        <f t="shared" si="19"/>
        <v>1351</v>
      </c>
      <c r="BG22" s="92">
        <f t="shared" si="19"/>
        <v>1255</v>
      </c>
      <c r="BH22" s="92">
        <f t="shared" si="19"/>
        <v>1245.5</v>
      </c>
      <c r="BI22" s="92">
        <f t="shared" si="19"/>
        <v>1307.5</v>
      </c>
      <c r="BJ22" s="92">
        <f t="shared" si="19"/>
        <v>1327</v>
      </c>
      <c r="BK22" s="92">
        <f t="shared" si="19"/>
        <v>1340</v>
      </c>
      <c r="BL22" s="92">
        <f t="shared" si="19"/>
        <v>1365</v>
      </c>
      <c r="BM22" s="92">
        <f t="shared" si="19"/>
        <v>1421</v>
      </c>
      <c r="BN22" s="92">
        <f t="shared" si="19"/>
        <v>1521.5</v>
      </c>
      <c r="BO22" s="92">
        <f t="shared" si="19"/>
        <v>1570</v>
      </c>
      <c r="BP22" s="92">
        <f t="shared" si="19"/>
        <v>1617</v>
      </c>
      <c r="BQ22" s="92">
        <f t="shared" si="19"/>
        <v>1582</v>
      </c>
      <c r="BR22" s="92"/>
      <c r="BS22" s="92"/>
      <c r="BT22" s="92"/>
      <c r="BU22" s="92">
        <f t="shared" ref="BU22:CC22" si="20">AG34</f>
        <v>1505</v>
      </c>
      <c r="BV22" s="92">
        <f t="shared" si="20"/>
        <v>1482.5</v>
      </c>
      <c r="BW22" s="92">
        <f t="shared" si="20"/>
        <v>1478</v>
      </c>
      <c r="BX22" s="92">
        <f t="shared" si="20"/>
        <v>1562.5</v>
      </c>
      <c r="BY22" s="92">
        <f t="shared" si="20"/>
        <v>1632</v>
      </c>
      <c r="BZ22" s="92">
        <f t="shared" si="20"/>
        <v>1699.5</v>
      </c>
      <c r="CA22" s="92">
        <f t="shared" si="20"/>
        <v>1663</v>
      </c>
      <c r="CB22" s="92">
        <f t="shared" si="20"/>
        <v>1578</v>
      </c>
      <c r="CC22" s="92">
        <f t="shared" si="20"/>
        <v>1459.5</v>
      </c>
    </row>
    <row r="23" spans="1:81" ht="16.5" customHeight="1" x14ac:dyDescent="0.2">
      <c r="A23" s="100" t="s">
        <v>102</v>
      </c>
      <c r="B23" s="148">
        <f>'G-3'!F10</f>
        <v>205</v>
      </c>
      <c r="C23" s="148">
        <f>'G-3'!F11</f>
        <v>202.5</v>
      </c>
      <c r="D23" s="148">
        <f>'G-3'!F12</f>
        <v>233</v>
      </c>
      <c r="E23" s="148">
        <f>'G-3'!F13</f>
        <v>211.5</v>
      </c>
      <c r="F23" s="148">
        <f>'G-3'!F14</f>
        <v>171</v>
      </c>
      <c r="G23" s="148">
        <f>'G-3'!F15</f>
        <v>165.5</v>
      </c>
      <c r="H23" s="148">
        <f>'G-3'!F16</f>
        <v>172</v>
      </c>
      <c r="I23" s="148">
        <f>'G-3'!F17</f>
        <v>151</v>
      </c>
      <c r="J23" s="148">
        <f>'G-3'!F18</f>
        <v>156</v>
      </c>
      <c r="K23" s="148">
        <f>'G-3'!F19</f>
        <v>139</v>
      </c>
      <c r="L23" s="149"/>
      <c r="M23" s="148">
        <f>'G-3'!F20</f>
        <v>98</v>
      </c>
      <c r="N23" s="148">
        <f>'G-3'!F21</f>
        <v>117.5</v>
      </c>
      <c r="O23" s="148">
        <f>'G-3'!F22</f>
        <v>108.5</v>
      </c>
      <c r="P23" s="148">
        <f>'G-3'!M10</f>
        <v>82.5</v>
      </c>
      <c r="Q23" s="148">
        <f>'G-3'!M11</f>
        <v>97.5</v>
      </c>
      <c r="R23" s="148">
        <f>'G-3'!M12</f>
        <v>108</v>
      </c>
      <c r="S23" s="148">
        <f>'G-3'!M13</f>
        <v>95</v>
      </c>
      <c r="T23" s="148">
        <f>'G-3'!M14</f>
        <v>91</v>
      </c>
      <c r="U23" s="148">
        <f>'G-3'!M15</f>
        <v>84</v>
      </c>
      <c r="V23" s="148">
        <f>'G-3'!M16</f>
        <v>81.5</v>
      </c>
      <c r="W23" s="148">
        <f>'G-3'!M17</f>
        <v>91.5</v>
      </c>
      <c r="X23" s="148">
        <f>'G-3'!M18</f>
        <v>104.5</v>
      </c>
      <c r="Y23" s="148">
        <f>'G-3'!M19</f>
        <v>158</v>
      </c>
      <c r="Z23" s="148">
        <f>'G-3'!M20</f>
        <v>156.5</v>
      </c>
      <c r="AA23" s="148">
        <f>'G-3'!M21</f>
        <v>157</v>
      </c>
      <c r="AB23" s="148">
        <f>'G-3'!M22</f>
        <v>147.5</v>
      </c>
      <c r="AC23" s="149"/>
      <c r="AD23" s="148">
        <f>'G-3'!T10</f>
        <v>115.5</v>
      </c>
      <c r="AE23" s="148">
        <f>'G-3'!T11</f>
        <v>127.5</v>
      </c>
      <c r="AF23" s="148">
        <f>'G-3'!T12</f>
        <v>106</v>
      </c>
      <c r="AG23" s="148">
        <f>'G-3'!T13</f>
        <v>123</v>
      </c>
      <c r="AH23" s="148">
        <f>'G-3'!T14</f>
        <v>115</v>
      </c>
      <c r="AI23" s="148">
        <f>'G-3'!T15</f>
        <v>126</v>
      </c>
      <c r="AJ23" s="148">
        <f>'G-3'!T16</f>
        <v>117.5</v>
      </c>
      <c r="AK23" s="148">
        <f>'G-3'!T17</f>
        <v>115.5</v>
      </c>
      <c r="AL23" s="148">
        <f>'G-3'!T18</f>
        <v>115.5</v>
      </c>
      <c r="AM23" s="148">
        <f>'G-3'!T19</f>
        <v>101.5</v>
      </c>
      <c r="AN23" s="148">
        <f>'G-3'!T20</f>
        <v>89.5</v>
      </c>
      <c r="AO23" s="148">
        <f>'G-3'!T21</f>
        <v>84.5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103</v>
      </c>
      <c r="B24" s="148"/>
      <c r="C24" s="148"/>
      <c r="D24" s="148"/>
      <c r="E24" s="148">
        <f>B23+C23+D23+E23</f>
        <v>852</v>
      </c>
      <c r="F24" s="148">
        <f t="shared" ref="F24:K24" si="21">C23+D23+E23+F23</f>
        <v>818</v>
      </c>
      <c r="G24" s="148">
        <f t="shared" si="21"/>
        <v>781</v>
      </c>
      <c r="H24" s="148">
        <f t="shared" si="21"/>
        <v>720</v>
      </c>
      <c r="I24" s="148">
        <f t="shared" si="21"/>
        <v>659.5</v>
      </c>
      <c r="J24" s="148">
        <f t="shared" si="21"/>
        <v>644.5</v>
      </c>
      <c r="K24" s="148">
        <f t="shared" si="21"/>
        <v>618</v>
      </c>
      <c r="L24" s="149"/>
      <c r="M24" s="148"/>
      <c r="N24" s="148"/>
      <c r="O24" s="148"/>
      <c r="P24" s="148">
        <f>M23+N23+O23+P23</f>
        <v>406.5</v>
      </c>
      <c r="Q24" s="148">
        <f t="shared" ref="Q24:AB24" si="22">N23+O23+P23+Q23</f>
        <v>406</v>
      </c>
      <c r="R24" s="148">
        <f t="shared" si="22"/>
        <v>396.5</v>
      </c>
      <c r="S24" s="148">
        <f t="shared" si="22"/>
        <v>383</v>
      </c>
      <c r="T24" s="148">
        <f t="shared" si="22"/>
        <v>391.5</v>
      </c>
      <c r="U24" s="148">
        <f t="shared" si="22"/>
        <v>378</v>
      </c>
      <c r="V24" s="148">
        <f t="shared" si="22"/>
        <v>351.5</v>
      </c>
      <c r="W24" s="148">
        <f t="shared" si="22"/>
        <v>348</v>
      </c>
      <c r="X24" s="148">
        <f t="shared" si="22"/>
        <v>361.5</v>
      </c>
      <c r="Y24" s="148">
        <f t="shared" si="22"/>
        <v>435.5</v>
      </c>
      <c r="Z24" s="148">
        <f t="shared" si="22"/>
        <v>510.5</v>
      </c>
      <c r="AA24" s="148">
        <f t="shared" si="22"/>
        <v>576</v>
      </c>
      <c r="AB24" s="148">
        <f t="shared" si="22"/>
        <v>619</v>
      </c>
      <c r="AC24" s="149"/>
      <c r="AD24" s="148"/>
      <c r="AE24" s="148"/>
      <c r="AF24" s="148"/>
      <c r="AG24" s="148">
        <f>AD23+AE23+AF23+AG23</f>
        <v>472</v>
      </c>
      <c r="AH24" s="148">
        <f t="shared" ref="AH24:AO24" si="23">AE23+AF23+AG23+AH23</f>
        <v>471.5</v>
      </c>
      <c r="AI24" s="148">
        <f t="shared" si="23"/>
        <v>470</v>
      </c>
      <c r="AJ24" s="148">
        <f t="shared" si="23"/>
        <v>481.5</v>
      </c>
      <c r="AK24" s="148">
        <f t="shared" si="23"/>
        <v>474</v>
      </c>
      <c r="AL24" s="148">
        <f t="shared" si="23"/>
        <v>474.5</v>
      </c>
      <c r="AM24" s="148">
        <f t="shared" si="23"/>
        <v>450</v>
      </c>
      <c r="AN24" s="148">
        <f t="shared" si="23"/>
        <v>422</v>
      </c>
      <c r="AO24" s="148">
        <f t="shared" si="23"/>
        <v>391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104</v>
      </c>
      <c r="B25" s="150"/>
      <c r="C25" s="151" t="s">
        <v>105</v>
      </c>
      <c r="D25" s="152">
        <f>DIRECCIONALIDAD!J28/100</f>
        <v>0</v>
      </c>
      <c r="E25" s="151"/>
      <c r="F25" s="151" t="s">
        <v>106</v>
      </c>
      <c r="G25" s="152">
        <f>DIRECCIONALIDAD!J29/100</f>
        <v>0.8601895734597157</v>
      </c>
      <c r="H25" s="151"/>
      <c r="I25" s="151" t="s">
        <v>107</v>
      </c>
      <c r="J25" s="152">
        <f>DIRECCIONALIDAD!J30/100</f>
        <v>0.13981042654028436</v>
      </c>
      <c r="K25" s="153"/>
      <c r="L25" s="147"/>
      <c r="M25" s="150"/>
      <c r="N25" s="151"/>
      <c r="O25" s="151" t="s">
        <v>105</v>
      </c>
      <c r="P25" s="152">
        <f>DIRECCIONALIDAD!J31/100</f>
        <v>0</v>
      </c>
      <c r="Q25" s="151"/>
      <c r="R25" s="151"/>
      <c r="S25" s="151"/>
      <c r="T25" s="151" t="s">
        <v>106</v>
      </c>
      <c r="U25" s="152">
        <f>DIRECCIONALIDAD!J32/100</f>
        <v>0.79877300613496938</v>
      </c>
      <c r="V25" s="151"/>
      <c r="W25" s="151"/>
      <c r="X25" s="151"/>
      <c r="Y25" s="151" t="s">
        <v>107</v>
      </c>
      <c r="Z25" s="152">
        <f>DIRECCIONALIDAD!J33/100</f>
        <v>0.20122699386503068</v>
      </c>
      <c r="AA25" s="151"/>
      <c r="AB25" s="151"/>
      <c r="AC25" s="147"/>
      <c r="AD25" s="150"/>
      <c r="AE25" s="151" t="s">
        <v>105</v>
      </c>
      <c r="AF25" s="152">
        <f>DIRECCIONALIDAD!J34/100</f>
        <v>0</v>
      </c>
      <c r="AG25" s="151"/>
      <c r="AH25" s="151"/>
      <c r="AI25" s="151"/>
      <c r="AJ25" s="151" t="s">
        <v>106</v>
      </c>
      <c r="AK25" s="152">
        <f>DIRECCIONALIDAD!J35/100</f>
        <v>0.84780876494023905</v>
      </c>
      <c r="AL25" s="151"/>
      <c r="AM25" s="151"/>
      <c r="AN25" s="151" t="s">
        <v>107</v>
      </c>
      <c r="AO25" s="152">
        <f>DIRECCIONALIDAD!J36/100</f>
        <v>0.15219123505976095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3" t="s">
        <v>149</v>
      </c>
      <c r="B26" s="164">
        <f>MAX(B24:K24)</f>
        <v>852</v>
      </c>
      <c r="C26" s="151" t="s">
        <v>105</v>
      </c>
      <c r="D26" s="165">
        <f>+B26*D25</f>
        <v>0</v>
      </c>
      <c r="E26" s="151"/>
      <c r="F26" s="151" t="s">
        <v>106</v>
      </c>
      <c r="G26" s="165">
        <f>+B26*G25</f>
        <v>732.88151658767777</v>
      </c>
      <c r="H26" s="151"/>
      <c r="I26" s="151" t="s">
        <v>107</v>
      </c>
      <c r="J26" s="165">
        <f>+B26*J25</f>
        <v>119.11848341232228</v>
      </c>
      <c r="K26" s="153"/>
      <c r="L26" s="147"/>
      <c r="M26" s="164">
        <f>MAX(M24:AB24)</f>
        <v>619</v>
      </c>
      <c r="N26" s="151"/>
      <c r="O26" s="151" t="s">
        <v>105</v>
      </c>
      <c r="P26" s="166">
        <f>+M26*P25</f>
        <v>0</v>
      </c>
      <c r="Q26" s="151"/>
      <c r="R26" s="151"/>
      <c r="S26" s="151"/>
      <c r="T26" s="151" t="s">
        <v>106</v>
      </c>
      <c r="U26" s="166">
        <f>+M26*U25</f>
        <v>494.44049079754603</v>
      </c>
      <c r="V26" s="151"/>
      <c r="W26" s="151"/>
      <c r="X26" s="151"/>
      <c r="Y26" s="151" t="s">
        <v>107</v>
      </c>
      <c r="Z26" s="166">
        <f>+M26*Z25</f>
        <v>124.559509202454</v>
      </c>
      <c r="AA26" s="151"/>
      <c r="AB26" s="153"/>
      <c r="AC26" s="147"/>
      <c r="AD26" s="164">
        <f>MAX(AD24:AO24)</f>
        <v>481.5</v>
      </c>
      <c r="AE26" s="151" t="s">
        <v>105</v>
      </c>
      <c r="AF26" s="165">
        <f>+AD26*AF25</f>
        <v>0</v>
      </c>
      <c r="AG26" s="151"/>
      <c r="AH26" s="151"/>
      <c r="AI26" s="151"/>
      <c r="AJ26" s="151" t="s">
        <v>106</v>
      </c>
      <c r="AK26" s="165">
        <f>+AD26*AK25</f>
        <v>408.21992031872509</v>
      </c>
      <c r="AL26" s="151"/>
      <c r="AM26" s="151"/>
      <c r="AN26" s="151" t="s">
        <v>107</v>
      </c>
      <c r="AO26" s="167">
        <f>+AD26*AO25</f>
        <v>73.280079681274898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248" t="s">
        <v>101</v>
      </c>
      <c r="U27" s="248"/>
      <c r="V27" s="155">
        <v>4</v>
      </c>
      <c r="W27" s="147"/>
      <c r="X27" s="147"/>
      <c r="Y27" s="147"/>
      <c r="Z27" s="147"/>
      <c r="AA27" s="147"/>
      <c r="AB27" s="147"/>
      <c r="AC27" s="147"/>
      <c r="AD27" s="147"/>
      <c r="AE27" s="147"/>
      <c r="AF27" s="147"/>
      <c r="AG27" s="147"/>
      <c r="AH27" s="147"/>
      <c r="AI27" s="147"/>
      <c r="AJ27" s="147"/>
      <c r="AK27" s="147"/>
      <c r="AL27" s="147"/>
      <c r="AM27" s="147"/>
      <c r="AN27" s="147"/>
      <c r="AO27" s="147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102</v>
      </c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9"/>
      <c r="M28" s="148"/>
      <c r="N28" s="148"/>
      <c r="O28" s="148"/>
      <c r="P28" s="148"/>
      <c r="Q28" s="148"/>
      <c r="R28" s="148"/>
      <c r="S28" s="148"/>
      <c r="T28" s="148"/>
      <c r="U28" s="148"/>
      <c r="V28" s="148"/>
      <c r="W28" s="148"/>
      <c r="X28" s="148"/>
      <c r="Y28" s="148"/>
      <c r="Z28" s="148"/>
      <c r="AA28" s="148"/>
      <c r="AB28" s="148"/>
      <c r="AC28" s="149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103</v>
      </c>
      <c r="B29" s="148"/>
      <c r="C29" s="148"/>
      <c r="D29" s="148"/>
      <c r="E29" s="148">
        <f>B28+C28+D28+E28</f>
        <v>0</v>
      </c>
      <c r="F29" s="148">
        <f t="shared" ref="F29:K29" si="24">C28+D28+E28+F28</f>
        <v>0</v>
      </c>
      <c r="G29" s="148">
        <f t="shared" si="24"/>
        <v>0</v>
      </c>
      <c r="H29" s="148">
        <f t="shared" si="24"/>
        <v>0</v>
      </c>
      <c r="I29" s="148">
        <f t="shared" si="24"/>
        <v>0</v>
      </c>
      <c r="J29" s="148">
        <f t="shared" si="24"/>
        <v>0</v>
      </c>
      <c r="K29" s="148">
        <f t="shared" si="24"/>
        <v>0</v>
      </c>
      <c r="L29" s="149"/>
      <c r="M29" s="148"/>
      <c r="N29" s="148"/>
      <c r="O29" s="148"/>
      <c r="P29" s="148">
        <f>M28+N28+O28+P28</f>
        <v>0</v>
      </c>
      <c r="Q29" s="148">
        <f t="shared" ref="Q29:AB29" si="25">N28+O28+P28+Q28</f>
        <v>0</v>
      </c>
      <c r="R29" s="148">
        <f t="shared" si="25"/>
        <v>0</v>
      </c>
      <c r="S29" s="148">
        <f t="shared" si="25"/>
        <v>0</v>
      </c>
      <c r="T29" s="148">
        <f t="shared" si="25"/>
        <v>0</v>
      </c>
      <c r="U29" s="148">
        <f t="shared" si="25"/>
        <v>0</v>
      </c>
      <c r="V29" s="148">
        <f t="shared" si="25"/>
        <v>0</v>
      </c>
      <c r="W29" s="148">
        <f t="shared" si="25"/>
        <v>0</v>
      </c>
      <c r="X29" s="148">
        <f t="shared" si="25"/>
        <v>0</v>
      </c>
      <c r="Y29" s="148">
        <f t="shared" si="25"/>
        <v>0</v>
      </c>
      <c r="Z29" s="148">
        <f t="shared" si="25"/>
        <v>0</v>
      </c>
      <c r="AA29" s="148">
        <f t="shared" si="25"/>
        <v>0</v>
      </c>
      <c r="AB29" s="148">
        <f t="shared" si="25"/>
        <v>0</v>
      </c>
      <c r="AC29" s="149"/>
      <c r="AD29" s="148"/>
      <c r="AE29" s="148"/>
      <c r="AF29" s="148"/>
      <c r="AG29" s="148">
        <f>AD28+AE28+AF28+AG28</f>
        <v>0</v>
      </c>
      <c r="AH29" s="148">
        <f t="shared" ref="AH29:AO29" si="26">AE28+AF28+AG28+AH28</f>
        <v>0</v>
      </c>
      <c r="AI29" s="148">
        <f t="shared" si="26"/>
        <v>0</v>
      </c>
      <c r="AJ29" s="148">
        <f t="shared" si="26"/>
        <v>0</v>
      </c>
      <c r="AK29" s="148">
        <f t="shared" si="26"/>
        <v>0</v>
      </c>
      <c r="AL29" s="148">
        <f t="shared" si="26"/>
        <v>0</v>
      </c>
      <c r="AM29" s="148">
        <f t="shared" si="26"/>
        <v>0</v>
      </c>
      <c r="AN29" s="148">
        <f t="shared" si="26"/>
        <v>0</v>
      </c>
      <c r="AO29" s="148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104</v>
      </c>
      <c r="B30" s="150"/>
      <c r="C30" s="151" t="s">
        <v>105</v>
      </c>
      <c r="D30" s="152">
        <f>DIRECCIONALIDAD!J37/100</f>
        <v>0</v>
      </c>
      <c r="E30" s="151"/>
      <c r="F30" s="151" t="s">
        <v>106</v>
      </c>
      <c r="G30" s="152">
        <f>DIRECCIONALIDAD!J38/100</f>
        <v>0</v>
      </c>
      <c r="H30" s="151"/>
      <c r="I30" s="151" t="s">
        <v>107</v>
      </c>
      <c r="J30" s="152">
        <f>DIRECCIONALIDAD!J39/100</f>
        <v>0</v>
      </c>
      <c r="K30" s="153"/>
      <c r="L30" s="147"/>
      <c r="M30" s="150"/>
      <c r="N30" s="151"/>
      <c r="O30" s="151" t="s">
        <v>105</v>
      </c>
      <c r="P30" s="152">
        <f>DIRECCIONALIDAD!J40/100</f>
        <v>0</v>
      </c>
      <c r="Q30" s="151"/>
      <c r="R30" s="151"/>
      <c r="S30" s="151"/>
      <c r="T30" s="151" t="s">
        <v>106</v>
      </c>
      <c r="U30" s="152">
        <f>DIRECCIONALIDAD!J41/100</f>
        <v>0</v>
      </c>
      <c r="V30" s="151"/>
      <c r="W30" s="151"/>
      <c r="X30" s="151"/>
      <c r="Y30" s="151" t="s">
        <v>107</v>
      </c>
      <c r="Z30" s="152">
        <f>DIRECCIONALIDAD!J42/100</f>
        <v>0</v>
      </c>
      <c r="AA30" s="151"/>
      <c r="AB30" s="153"/>
      <c r="AC30" s="147"/>
      <c r="AD30" s="150"/>
      <c r="AE30" s="151" t="s">
        <v>105</v>
      </c>
      <c r="AF30" s="152">
        <f>DIRECCIONALIDAD!J43/100</f>
        <v>0</v>
      </c>
      <c r="AG30" s="151"/>
      <c r="AH30" s="151"/>
      <c r="AI30" s="151"/>
      <c r="AJ30" s="151" t="s">
        <v>106</v>
      </c>
      <c r="AK30" s="152">
        <f>DIRECCIONALIDAD!J44/100</f>
        <v>0</v>
      </c>
      <c r="AL30" s="151"/>
      <c r="AM30" s="151"/>
      <c r="AN30" s="151" t="s">
        <v>107</v>
      </c>
      <c r="AO30" s="154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/>
      <c r="B31" s="161"/>
      <c r="C31" s="161"/>
      <c r="D31" s="162"/>
      <c r="E31" s="161"/>
      <c r="F31" s="161"/>
      <c r="G31" s="162"/>
      <c r="H31" s="161"/>
      <c r="I31" s="161"/>
      <c r="J31" s="162"/>
      <c r="K31" s="161"/>
      <c r="L31" s="147"/>
      <c r="M31" s="161"/>
      <c r="N31" s="161"/>
      <c r="O31" s="161"/>
      <c r="P31" s="162"/>
      <c r="Q31" s="161"/>
      <c r="R31" s="161"/>
      <c r="S31" s="161"/>
      <c r="T31" s="151"/>
      <c r="U31" s="152"/>
      <c r="V31" s="161"/>
      <c r="W31" s="161"/>
      <c r="X31" s="161"/>
      <c r="Y31" s="161"/>
      <c r="Z31" s="162"/>
      <c r="AA31" s="161"/>
      <c r="AB31" s="161"/>
      <c r="AC31" s="147"/>
      <c r="AD31" s="161"/>
      <c r="AE31" s="161"/>
      <c r="AF31" s="162"/>
      <c r="AG31" s="161"/>
      <c r="AH31" s="161"/>
      <c r="AI31" s="161"/>
      <c r="AJ31" s="161"/>
      <c r="AK31" s="162"/>
      <c r="AL31" s="161"/>
      <c r="AM31" s="161"/>
      <c r="AN31" s="161"/>
      <c r="AO31" s="16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7"/>
      <c r="C32" s="147"/>
      <c r="D32" s="147"/>
      <c r="E32" s="147"/>
      <c r="F32" s="147"/>
      <c r="G32" s="147"/>
      <c r="H32" s="147"/>
      <c r="I32" s="147"/>
      <c r="J32" s="147"/>
      <c r="K32" s="147"/>
      <c r="L32" s="147"/>
      <c r="M32" s="147"/>
      <c r="N32" s="147"/>
      <c r="O32" s="147"/>
      <c r="P32" s="147"/>
      <c r="Q32" s="147"/>
      <c r="R32" s="147"/>
      <c r="S32" s="147"/>
      <c r="T32" s="248" t="s">
        <v>101</v>
      </c>
      <c r="U32" s="248"/>
      <c r="V32" s="146" t="s">
        <v>108</v>
      </c>
      <c r="W32" s="147"/>
      <c r="X32" s="147"/>
      <c r="Y32" s="147"/>
      <c r="Z32" s="147"/>
      <c r="AA32" s="147"/>
      <c r="AB32" s="147"/>
      <c r="AC32" s="147"/>
      <c r="AD32" s="147"/>
      <c r="AE32" s="147"/>
      <c r="AF32" s="147"/>
      <c r="AG32" s="147"/>
      <c r="AH32" s="147"/>
      <c r="AI32" s="147"/>
      <c r="AJ32" s="147"/>
      <c r="AK32" s="147"/>
      <c r="AL32" s="147"/>
      <c r="AM32" s="147"/>
      <c r="AN32" s="147"/>
      <c r="AO32" s="147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102</v>
      </c>
      <c r="B33" s="148">
        <f>B13+B18+B23+B28</f>
        <v>526.5</v>
      </c>
      <c r="C33" s="148">
        <f t="shared" ref="C33:K33" si="27">C13+C18+C23+C28</f>
        <v>543</v>
      </c>
      <c r="D33" s="148">
        <f t="shared" si="27"/>
        <v>558</v>
      </c>
      <c r="E33" s="148">
        <f t="shared" si="27"/>
        <v>475.5</v>
      </c>
      <c r="F33" s="148">
        <f t="shared" si="27"/>
        <v>424.5</v>
      </c>
      <c r="G33" s="148">
        <f t="shared" si="27"/>
        <v>458.5</v>
      </c>
      <c r="H33" s="148">
        <f t="shared" si="27"/>
        <v>395</v>
      </c>
      <c r="I33" s="148">
        <f t="shared" si="27"/>
        <v>363</v>
      </c>
      <c r="J33" s="148">
        <f t="shared" si="27"/>
        <v>370.5</v>
      </c>
      <c r="K33" s="148">
        <f t="shared" si="27"/>
        <v>371.5</v>
      </c>
      <c r="L33" s="149"/>
      <c r="M33" s="148">
        <f>M13+M18+M23+M28</f>
        <v>436.5</v>
      </c>
      <c r="N33" s="148">
        <f t="shared" ref="N33:AB33" si="28">N13+N18+N23+N28</f>
        <v>424.5</v>
      </c>
      <c r="O33" s="148">
        <f t="shared" si="28"/>
        <v>343.5</v>
      </c>
      <c r="P33" s="148">
        <f t="shared" si="28"/>
        <v>275</v>
      </c>
      <c r="Q33" s="148">
        <f t="shared" si="28"/>
        <v>308</v>
      </c>
      <c r="R33" s="148">
        <f t="shared" si="28"/>
        <v>328.5</v>
      </c>
      <c r="S33" s="148">
        <f t="shared" si="28"/>
        <v>334</v>
      </c>
      <c r="T33" s="148">
        <f t="shared" si="28"/>
        <v>337</v>
      </c>
      <c r="U33" s="148">
        <f t="shared" si="28"/>
        <v>327.5</v>
      </c>
      <c r="V33" s="148">
        <f t="shared" si="28"/>
        <v>341.5</v>
      </c>
      <c r="W33" s="148">
        <f t="shared" si="28"/>
        <v>359</v>
      </c>
      <c r="X33" s="148">
        <f t="shared" si="28"/>
        <v>393</v>
      </c>
      <c r="Y33" s="148">
        <f t="shared" si="28"/>
        <v>428</v>
      </c>
      <c r="Z33" s="148">
        <f t="shared" si="28"/>
        <v>390</v>
      </c>
      <c r="AA33" s="148">
        <f t="shared" si="28"/>
        <v>406</v>
      </c>
      <c r="AB33" s="148">
        <f t="shared" si="28"/>
        <v>358</v>
      </c>
      <c r="AC33" s="149"/>
      <c r="AD33" s="148">
        <f>AD13+AD18+AD23+AD28</f>
        <v>381.5</v>
      </c>
      <c r="AE33" s="148">
        <f t="shared" ref="AE33:AO33" si="29">AE13+AE18+AE23+AE28</f>
        <v>397</v>
      </c>
      <c r="AF33" s="148">
        <f t="shared" si="29"/>
        <v>351</v>
      </c>
      <c r="AG33" s="148">
        <f t="shared" si="29"/>
        <v>375.5</v>
      </c>
      <c r="AH33" s="148">
        <f t="shared" si="29"/>
        <v>359</v>
      </c>
      <c r="AI33" s="148">
        <f t="shared" si="29"/>
        <v>392.5</v>
      </c>
      <c r="AJ33" s="148">
        <f t="shared" si="29"/>
        <v>435.5</v>
      </c>
      <c r="AK33" s="148">
        <f t="shared" si="29"/>
        <v>445</v>
      </c>
      <c r="AL33" s="148">
        <f t="shared" si="29"/>
        <v>426.5</v>
      </c>
      <c r="AM33" s="148">
        <f t="shared" si="29"/>
        <v>356</v>
      </c>
      <c r="AN33" s="148">
        <f t="shared" si="29"/>
        <v>350.5</v>
      </c>
      <c r="AO33" s="148">
        <f t="shared" si="29"/>
        <v>326.5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103</v>
      </c>
      <c r="B34" s="148"/>
      <c r="C34" s="148"/>
      <c r="D34" s="148"/>
      <c r="E34" s="148">
        <f>B33+C33+D33+E33</f>
        <v>2103</v>
      </c>
      <c r="F34" s="148">
        <f t="shared" ref="F34:K34" si="30">C33+D33+E33+F33</f>
        <v>2001</v>
      </c>
      <c r="G34" s="148">
        <f t="shared" si="30"/>
        <v>1916.5</v>
      </c>
      <c r="H34" s="148">
        <f t="shared" si="30"/>
        <v>1753.5</v>
      </c>
      <c r="I34" s="148">
        <f t="shared" si="30"/>
        <v>1641</v>
      </c>
      <c r="J34" s="148">
        <f t="shared" si="30"/>
        <v>1587</v>
      </c>
      <c r="K34" s="148">
        <f t="shared" si="30"/>
        <v>1500</v>
      </c>
      <c r="L34" s="149"/>
      <c r="M34" s="148"/>
      <c r="N34" s="148"/>
      <c r="O34" s="148"/>
      <c r="P34" s="148">
        <f>M33+N33+O33+P33</f>
        <v>1479.5</v>
      </c>
      <c r="Q34" s="148">
        <f t="shared" ref="Q34:AB34" si="31">N33+O33+P33+Q33</f>
        <v>1351</v>
      </c>
      <c r="R34" s="148">
        <f t="shared" si="31"/>
        <v>1255</v>
      </c>
      <c r="S34" s="148">
        <f t="shared" si="31"/>
        <v>1245.5</v>
      </c>
      <c r="T34" s="148">
        <f t="shared" si="31"/>
        <v>1307.5</v>
      </c>
      <c r="U34" s="148">
        <f t="shared" si="31"/>
        <v>1327</v>
      </c>
      <c r="V34" s="148">
        <f t="shared" si="31"/>
        <v>1340</v>
      </c>
      <c r="W34" s="148">
        <f t="shared" si="31"/>
        <v>1365</v>
      </c>
      <c r="X34" s="148">
        <f t="shared" si="31"/>
        <v>1421</v>
      </c>
      <c r="Y34" s="148">
        <f t="shared" si="31"/>
        <v>1521.5</v>
      </c>
      <c r="Z34" s="148">
        <f t="shared" si="31"/>
        <v>1570</v>
      </c>
      <c r="AA34" s="148">
        <f t="shared" si="31"/>
        <v>1617</v>
      </c>
      <c r="AB34" s="148">
        <f t="shared" si="31"/>
        <v>1582</v>
      </c>
      <c r="AC34" s="149"/>
      <c r="AD34" s="148"/>
      <c r="AE34" s="148"/>
      <c r="AF34" s="148"/>
      <c r="AG34" s="148">
        <f>AD33+AE33+AF33+AG33</f>
        <v>1505</v>
      </c>
      <c r="AH34" s="148">
        <f t="shared" ref="AH34:AO34" si="32">AE33+AF33+AG33+AH33</f>
        <v>1482.5</v>
      </c>
      <c r="AI34" s="148">
        <f t="shared" si="32"/>
        <v>1478</v>
      </c>
      <c r="AJ34" s="148">
        <f t="shared" si="32"/>
        <v>1562.5</v>
      </c>
      <c r="AK34" s="148">
        <f t="shared" si="32"/>
        <v>1632</v>
      </c>
      <c r="AL34" s="148">
        <f t="shared" si="32"/>
        <v>1699.5</v>
      </c>
      <c r="AM34" s="148">
        <f t="shared" si="32"/>
        <v>1663</v>
      </c>
      <c r="AN34" s="148">
        <f t="shared" si="32"/>
        <v>1578</v>
      </c>
      <c r="AO34" s="148">
        <f t="shared" si="32"/>
        <v>1459.5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9"/>
      <c r="R36" s="249"/>
      <c r="S36" s="249"/>
      <c r="T36" s="249"/>
      <c r="U36" s="249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2009-04-23T22:05:16Z</cp:lastPrinted>
  <dcterms:created xsi:type="dcterms:W3CDTF">1998-04-02T13:38:56Z</dcterms:created>
  <dcterms:modified xsi:type="dcterms:W3CDTF">2016-12-10T16:53:52Z</dcterms:modified>
</cp:coreProperties>
</file>