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48\CR 51 B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16" i="4689" l="1"/>
  <c r="J14" i="4689"/>
  <c r="J10" i="4689"/>
  <c r="D15" i="4688" s="1"/>
  <c r="J13" i="4689"/>
  <c r="P15" i="4688" s="1"/>
  <c r="J32" i="4689"/>
  <c r="U25" i="4688" s="1"/>
  <c r="J30" i="4689"/>
  <c r="J36" i="4689"/>
  <c r="AO25" i="4688" s="1"/>
  <c r="J33" i="4689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J15" i="4689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R33" i="4688"/>
  <c r="BG22" i="4688" s="1"/>
  <c r="Z33" i="4688"/>
  <c r="BO22" i="4688" s="1"/>
  <c r="I33" i="4688"/>
  <c r="AY22" i="4688" s="1"/>
  <c r="H33" i="4688"/>
  <c r="AX22" i="4688" s="1"/>
  <c r="AK33" i="4688"/>
  <c r="BY22" i="4688" s="1"/>
  <c r="AH33" i="4688"/>
  <c r="BV22" i="4688" s="1"/>
  <c r="U23" i="4678"/>
  <c r="W33" i="4688"/>
  <c r="BL22" i="4688" s="1"/>
  <c r="AI33" i="4688"/>
  <c r="BW22" i="4688" s="1"/>
  <c r="V33" i="4688"/>
  <c r="BK22" i="4688" s="1"/>
  <c r="S33" i="4688"/>
  <c r="BH22" i="4688" s="1"/>
  <c r="AA33" i="4688"/>
  <c r="BP22" i="4688" s="1"/>
  <c r="AL33" i="4688"/>
  <c r="BZ22" i="4688" s="1"/>
  <c r="AM33" i="4688"/>
  <c r="CA22" i="4688" s="1"/>
  <c r="AO33" i="4688"/>
  <c r="CC22" i="4688" s="1"/>
  <c r="AJ33" i="4688"/>
  <c r="BX22" i="4688" s="1"/>
  <c r="E33" i="4688"/>
  <c r="AU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D26" i="4688"/>
  <c r="G26" i="4688"/>
  <c r="Z26" i="4688"/>
  <c r="U26" i="4688"/>
  <c r="P26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<sst xmlns="http://schemas.openxmlformats.org/spreadsheetml/2006/main" count="539" uniqueCount="153">
  <si>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</si>
  <si>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</si>
  <si>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</si>
  <si>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</si>
  <si>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</si>
  <si>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</si>
  <si>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</si>
  <si>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</si>
  <si>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</si>
  <si>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</si>
  <si>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</si>
  <si>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</si>
  <si>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</si>
  <si>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</si>
  <si>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</si>
  <si>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</si>
  <si>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</si>
  <si>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</si>
  <si>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</si>
  <si>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</si>
  <si>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</si>
  <si>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</si>
  <si>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</si>
  <si>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</si>
  <si>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</si>
  <si>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</si>
  <si>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</si>
  <si>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</si>
  <si>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</si>
  <si>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</si>
  <si>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</si>
  <si>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</si>
  <si>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</si>
  <si>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</si>
  <si>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</si>
  <si>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</si>
  <si>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</si>
  <si>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</si>
  <si>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</si>
  <si>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</si>
  <si>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</si>
  <si>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</si>
  <si>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</si>
  <si>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</si>
  <si>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</si>
  <si>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</si>
  <si>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</si>
  <si>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</si>
  <si>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</si>
  <si>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</si>
  <si>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</si>
  <si>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</si>
  <si>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</si>
  <si>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</si>
  <si>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</si>
  <si>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</si>
  <si>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</si>
  <si>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</si>
  <si>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</si>
  <si>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</si>
  <si>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</si>
  <si>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</si>
  <si>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</si>
  <si>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</si>
  <si>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</si>
  <si>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</si>
  <si>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</si>
  <si>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</si>
  <si>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</si>
  <si>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</si>
  <si>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</si>
  <si>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</si>
  <si>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</si>
  <si>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</si>
  <si>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</si>
  <si>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</si>
  <si>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</si>
  <si>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</si>
  <si>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</si>
  <si>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</si>
  <si>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</si>
  <si>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</si>
  <si>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</si>
  <si>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</si>
  <si>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</si>
  <si>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</si>
  <si>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</si>
  <si>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</si>
  <si>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</si>
  <si>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</si>
  <si>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</si>
  <si>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</si>
  <si>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</si>
  <si>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</si>
  <si>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</si>
  <si>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</si>
  <si>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</si>
  <si>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</si>
  <si>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</si>
  <si>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</si>
  <si>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</si>
  <si>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</si>
  <si>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</si>
  <si>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</si>
  <si>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</si>
  <si>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</si>
  <si>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</si>
  <si>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</si>
  <si>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</si>
  <si>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</si>
  <si>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</si>
  <si>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</si>
  <si>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</si>
  <si>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</si>
  <si>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</si>
  <si>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</si>
  <si>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</si>
  <si>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</si>
  <si>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</si>
  <si>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</si>
  <si>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</si>
  <si>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</si>
  <si>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</si>
  <si>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</si>
  <si>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</si>
  <si>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</si>
  <si>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</si>
  <si>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</si>
  <si>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</si>
  <si>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</si>
  <si>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</si>
  <si>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</si>
  <si>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</si>
  <si>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</si>
  <si>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</si>
  <si>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</si>
  <si>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</si>
  <si>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</si>
  <si>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</si>
  <si>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</si>
  <si>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</si>
  <si>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</si>
  <si>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</si>
  <si>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</si>
  <si>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</si>
  <si>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</si>
  <si>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</si>
  <si>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</si>
  <si>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</si>
  <si>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 xml:space="preserve">VOL MAX </t>
  </si>
  <si>
    <t>CALLE 76 X CARRERA 51B</t>
  </si>
  <si>
    <t xml:space="preserve">IVAN FONSECA 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</si>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</sst>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407</c:v>
                </c:pt>
                <c:pt idx="1">
                  <c:v>446.5</c:v>
                </c:pt>
                <c:pt idx="2">
                  <c:v>518.5</c:v>
                </c:pt>
                <c:pt idx="3">
                  <c:v>455</c:v>
                </c:pt>
                <c:pt idx="4">
                  <c:v>454.5</c:v>
                </c:pt>
                <c:pt idx="5">
                  <c:v>469</c:v>
                </c:pt>
                <c:pt idx="6">
                  <c:v>444</c:v>
                </c:pt>
                <c:pt idx="7">
                  <c:v>430.5</c:v>
                </c:pt>
                <c:pt idx="8">
                  <c:v>444</c:v>
                </c:pt>
                <c:pt idx="9">
                  <c:v>444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134976"/>
        <c:axId val="189604224"/>
      </c:barChart>
      <c:catAx>
        <c:axId val="18913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60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60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13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1827</c:v>
                </c:pt>
                <c:pt idx="4">
                  <c:v>1874.5</c:v>
                </c:pt>
                <c:pt idx="5">
                  <c:v>1897</c:v>
                </c:pt>
                <c:pt idx="6">
                  <c:v>1822.5</c:v>
                </c:pt>
                <c:pt idx="7">
                  <c:v>1798</c:v>
                </c:pt>
                <c:pt idx="8">
                  <c:v>1787.5</c:v>
                </c:pt>
                <c:pt idx="9">
                  <c:v>1762.5</c:v>
                </c:pt>
                <c:pt idx="13">
                  <c:v>1636.5</c:v>
                </c:pt>
                <c:pt idx="14">
                  <c:v>1731</c:v>
                </c:pt>
                <c:pt idx="15">
                  <c:v>1835</c:v>
                </c:pt>
                <c:pt idx="16">
                  <c:v>1916.5</c:v>
                </c:pt>
                <c:pt idx="17">
                  <c:v>1860</c:v>
                </c:pt>
                <c:pt idx="18">
                  <c:v>1828.5</c:v>
                </c:pt>
                <c:pt idx="19">
                  <c:v>1747</c:v>
                </c:pt>
                <c:pt idx="20">
                  <c:v>1644</c:v>
                </c:pt>
                <c:pt idx="21">
                  <c:v>1569.5</c:v>
                </c:pt>
                <c:pt idx="22">
                  <c:v>1543</c:v>
                </c:pt>
                <c:pt idx="23">
                  <c:v>1584</c:v>
                </c:pt>
                <c:pt idx="24">
                  <c:v>1666.5</c:v>
                </c:pt>
                <c:pt idx="25">
                  <c:v>1761</c:v>
                </c:pt>
                <c:pt idx="29">
                  <c:v>1874</c:v>
                </c:pt>
                <c:pt idx="30">
                  <c:v>1906</c:v>
                </c:pt>
                <c:pt idx="31">
                  <c:v>1952</c:v>
                </c:pt>
                <c:pt idx="32">
                  <c:v>1977</c:v>
                </c:pt>
                <c:pt idx="33">
                  <c:v>1993.5</c:v>
                </c:pt>
                <c:pt idx="34">
                  <c:v>1938</c:v>
                </c:pt>
                <c:pt idx="35">
                  <c:v>1798.5</c:v>
                </c:pt>
                <c:pt idx="36">
                  <c:v>1670.5</c:v>
                </c:pt>
                <c:pt idx="37">
                  <c:v>1523.5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704</c:v>
                </c:pt>
                <c:pt idx="4">
                  <c:v>717</c:v>
                </c:pt>
                <c:pt idx="5">
                  <c:v>709.5</c:v>
                </c:pt>
                <c:pt idx="6">
                  <c:v>696.5</c:v>
                </c:pt>
                <c:pt idx="7">
                  <c:v>689.5</c:v>
                </c:pt>
                <c:pt idx="8">
                  <c:v>686.5</c:v>
                </c:pt>
                <c:pt idx="9">
                  <c:v>690.5</c:v>
                </c:pt>
                <c:pt idx="13">
                  <c:v>773.5</c:v>
                </c:pt>
                <c:pt idx="14">
                  <c:v>817</c:v>
                </c:pt>
                <c:pt idx="15">
                  <c:v>832</c:v>
                </c:pt>
                <c:pt idx="16">
                  <c:v>785.5</c:v>
                </c:pt>
                <c:pt idx="17">
                  <c:v>736</c:v>
                </c:pt>
                <c:pt idx="18">
                  <c:v>667</c:v>
                </c:pt>
                <c:pt idx="19">
                  <c:v>616.5</c:v>
                </c:pt>
                <c:pt idx="20">
                  <c:v>624</c:v>
                </c:pt>
                <c:pt idx="21">
                  <c:v>611.5</c:v>
                </c:pt>
                <c:pt idx="22">
                  <c:v>617.5</c:v>
                </c:pt>
                <c:pt idx="23">
                  <c:v>621.5</c:v>
                </c:pt>
                <c:pt idx="24">
                  <c:v>669</c:v>
                </c:pt>
                <c:pt idx="25">
                  <c:v>704</c:v>
                </c:pt>
                <c:pt idx="29">
                  <c:v>647.5</c:v>
                </c:pt>
                <c:pt idx="30">
                  <c:v>667.5</c:v>
                </c:pt>
                <c:pt idx="31">
                  <c:v>694.5</c:v>
                </c:pt>
                <c:pt idx="32">
                  <c:v>695.5</c:v>
                </c:pt>
                <c:pt idx="33">
                  <c:v>688.5</c:v>
                </c:pt>
                <c:pt idx="34">
                  <c:v>691.5</c:v>
                </c:pt>
                <c:pt idx="35">
                  <c:v>735</c:v>
                </c:pt>
                <c:pt idx="36">
                  <c:v>806.5</c:v>
                </c:pt>
                <c:pt idx="37">
                  <c:v>840.5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2531</c:v>
                </c:pt>
                <c:pt idx="4">
                  <c:v>2591.5</c:v>
                </c:pt>
                <c:pt idx="5">
                  <c:v>2606.5</c:v>
                </c:pt>
                <c:pt idx="6">
                  <c:v>2519</c:v>
                </c:pt>
                <c:pt idx="7">
                  <c:v>2487.5</c:v>
                </c:pt>
                <c:pt idx="8">
                  <c:v>2474</c:v>
                </c:pt>
                <c:pt idx="9">
                  <c:v>2453</c:v>
                </c:pt>
                <c:pt idx="13">
                  <c:v>2410</c:v>
                </c:pt>
                <c:pt idx="14">
                  <c:v>2548</c:v>
                </c:pt>
                <c:pt idx="15">
                  <c:v>2667</c:v>
                </c:pt>
                <c:pt idx="16">
                  <c:v>2702</c:v>
                </c:pt>
                <c:pt idx="17">
                  <c:v>2596</c:v>
                </c:pt>
                <c:pt idx="18">
                  <c:v>2495.5</c:v>
                </c:pt>
                <c:pt idx="19">
                  <c:v>2363.5</c:v>
                </c:pt>
                <c:pt idx="20">
                  <c:v>2268</c:v>
                </c:pt>
                <c:pt idx="21">
                  <c:v>2181</c:v>
                </c:pt>
                <c:pt idx="22">
                  <c:v>2160.5</c:v>
                </c:pt>
                <c:pt idx="23">
                  <c:v>2205.5</c:v>
                </c:pt>
                <c:pt idx="24">
                  <c:v>2335.5</c:v>
                </c:pt>
                <c:pt idx="25">
                  <c:v>2465</c:v>
                </c:pt>
                <c:pt idx="29">
                  <c:v>2521.5</c:v>
                </c:pt>
                <c:pt idx="30">
                  <c:v>2573.5</c:v>
                </c:pt>
                <c:pt idx="31">
                  <c:v>2646.5</c:v>
                </c:pt>
                <c:pt idx="32">
                  <c:v>2672.5</c:v>
                </c:pt>
                <c:pt idx="33">
                  <c:v>2682</c:v>
                </c:pt>
                <c:pt idx="34">
                  <c:v>2629.5</c:v>
                </c:pt>
                <c:pt idx="35">
                  <c:v>2533.5</c:v>
                </c:pt>
                <c:pt idx="36">
                  <c:v>2477</c:v>
                </c:pt>
                <c:pt idx="37">
                  <c:v>2364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296504"/>
        <c:axId val="389296896"/>
      </c:lineChart>
      <c:catAx>
        <c:axId val="389296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929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296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92965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373.5</c:v>
                </c:pt>
                <c:pt idx="1">
                  <c:v>370</c:v>
                </c:pt>
                <c:pt idx="2">
                  <c:v>392.5</c:v>
                </c:pt>
                <c:pt idx="3">
                  <c:v>500.5</c:v>
                </c:pt>
                <c:pt idx="4">
                  <c:v>468</c:v>
                </c:pt>
                <c:pt idx="5">
                  <c:v>474</c:v>
                </c:pt>
                <c:pt idx="6">
                  <c:v>474</c:v>
                </c:pt>
                <c:pt idx="7">
                  <c:v>444</c:v>
                </c:pt>
                <c:pt idx="8">
                  <c:v>436.5</c:v>
                </c:pt>
                <c:pt idx="9">
                  <c:v>392.5</c:v>
                </c:pt>
                <c:pt idx="10">
                  <c:v>371</c:v>
                </c:pt>
                <c:pt idx="11">
                  <c:v>369.5</c:v>
                </c:pt>
                <c:pt idx="12">
                  <c:v>410</c:v>
                </c:pt>
                <c:pt idx="13">
                  <c:v>433.5</c:v>
                </c:pt>
                <c:pt idx="14">
                  <c:v>453.5</c:v>
                </c:pt>
                <c:pt idx="15">
                  <c:v>464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718184"/>
        <c:axId val="189807400"/>
      </c:barChart>
      <c:catAx>
        <c:axId val="18971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0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7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1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449</c:v>
                </c:pt>
                <c:pt idx="1">
                  <c:v>477.5</c:v>
                </c:pt>
                <c:pt idx="2">
                  <c:v>464</c:v>
                </c:pt>
                <c:pt idx="3">
                  <c:v>483.5</c:v>
                </c:pt>
                <c:pt idx="4">
                  <c:v>481</c:v>
                </c:pt>
                <c:pt idx="5">
                  <c:v>523.5</c:v>
                </c:pt>
                <c:pt idx="6">
                  <c:v>489</c:v>
                </c:pt>
                <c:pt idx="7">
                  <c:v>500</c:v>
                </c:pt>
                <c:pt idx="8">
                  <c:v>425.5</c:v>
                </c:pt>
                <c:pt idx="9">
                  <c:v>384</c:v>
                </c:pt>
                <c:pt idx="10">
                  <c:v>361</c:v>
                </c:pt>
                <c:pt idx="11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173488"/>
        <c:axId val="190177968"/>
      </c:barChart>
      <c:catAx>
        <c:axId val="19017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17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17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17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159.5</c:v>
                </c:pt>
                <c:pt idx="1">
                  <c:v>181.5</c:v>
                </c:pt>
                <c:pt idx="2">
                  <c:v>182</c:v>
                </c:pt>
                <c:pt idx="3">
                  <c:v>181</c:v>
                </c:pt>
                <c:pt idx="4">
                  <c:v>172.5</c:v>
                </c:pt>
                <c:pt idx="5">
                  <c:v>174</c:v>
                </c:pt>
                <c:pt idx="6">
                  <c:v>169</c:v>
                </c:pt>
                <c:pt idx="7">
                  <c:v>174</c:v>
                </c:pt>
                <c:pt idx="8">
                  <c:v>169.5</c:v>
                </c:pt>
                <c:pt idx="9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956752"/>
        <c:axId val="189965328"/>
      </c:barChart>
      <c:catAx>
        <c:axId val="18995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96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96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95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157.5</c:v>
                </c:pt>
                <c:pt idx="1">
                  <c:v>144.5</c:v>
                </c:pt>
                <c:pt idx="2">
                  <c:v>159.5</c:v>
                </c:pt>
                <c:pt idx="3">
                  <c:v>186</c:v>
                </c:pt>
                <c:pt idx="4">
                  <c:v>177.5</c:v>
                </c:pt>
                <c:pt idx="5">
                  <c:v>171.5</c:v>
                </c:pt>
                <c:pt idx="6">
                  <c:v>160.5</c:v>
                </c:pt>
                <c:pt idx="7">
                  <c:v>179</c:v>
                </c:pt>
                <c:pt idx="8">
                  <c:v>180.5</c:v>
                </c:pt>
                <c:pt idx="9">
                  <c:v>215</c:v>
                </c:pt>
                <c:pt idx="10">
                  <c:v>232</c:v>
                </c:pt>
                <c:pt idx="11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810728"/>
        <c:axId val="187811904"/>
      </c:barChart>
      <c:catAx>
        <c:axId val="18781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1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11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10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181.5</c:v>
                </c:pt>
                <c:pt idx="1">
                  <c:v>192</c:v>
                </c:pt>
                <c:pt idx="2">
                  <c:v>193</c:v>
                </c:pt>
                <c:pt idx="3">
                  <c:v>207</c:v>
                </c:pt>
                <c:pt idx="4">
                  <c:v>225</c:v>
                </c:pt>
                <c:pt idx="5">
                  <c:v>207</c:v>
                </c:pt>
                <c:pt idx="6">
                  <c:v>146.5</c:v>
                </c:pt>
                <c:pt idx="7">
                  <c:v>157.5</c:v>
                </c:pt>
                <c:pt idx="8">
                  <c:v>156</c:v>
                </c:pt>
                <c:pt idx="9">
                  <c:v>156.5</c:v>
                </c:pt>
                <c:pt idx="10">
                  <c:v>154</c:v>
                </c:pt>
                <c:pt idx="11">
                  <c:v>145</c:v>
                </c:pt>
                <c:pt idx="12">
                  <c:v>162</c:v>
                </c:pt>
                <c:pt idx="13">
                  <c:v>160.5</c:v>
                </c:pt>
                <c:pt idx="14">
                  <c:v>201.5</c:v>
                </c:pt>
                <c:pt idx="15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813080"/>
        <c:axId val="190017224"/>
      </c:barChart>
      <c:catAx>
        <c:axId val="18781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1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1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1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566.5</c:v>
                </c:pt>
                <c:pt idx="1">
                  <c:v>628</c:v>
                </c:pt>
                <c:pt idx="2">
                  <c:v>700.5</c:v>
                </c:pt>
                <c:pt idx="3">
                  <c:v>636</c:v>
                </c:pt>
                <c:pt idx="4">
                  <c:v>627</c:v>
                </c:pt>
                <c:pt idx="5">
                  <c:v>643</c:v>
                </c:pt>
                <c:pt idx="6">
                  <c:v>613</c:v>
                </c:pt>
                <c:pt idx="7">
                  <c:v>604.5</c:v>
                </c:pt>
                <c:pt idx="8">
                  <c:v>613.5</c:v>
                </c:pt>
                <c:pt idx="9">
                  <c:v>622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811120"/>
        <c:axId val="190018008"/>
      </c:barChart>
      <c:catAx>
        <c:axId val="18781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18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18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81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606.5</c:v>
                </c:pt>
                <c:pt idx="1">
                  <c:v>622</c:v>
                </c:pt>
                <c:pt idx="2">
                  <c:v>623.5</c:v>
                </c:pt>
                <c:pt idx="3">
                  <c:v>669.5</c:v>
                </c:pt>
                <c:pt idx="4">
                  <c:v>658.5</c:v>
                </c:pt>
                <c:pt idx="5">
                  <c:v>695</c:v>
                </c:pt>
                <c:pt idx="6">
                  <c:v>649.5</c:v>
                </c:pt>
                <c:pt idx="7">
                  <c:v>679</c:v>
                </c:pt>
                <c:pt idx="8">
                  <c:v>606</c:v>
                </c:pt>
                <c:pt idx="9">
                  <c:v>599</c:v>
                </c:pt>
                <c:pt idx="10">
                  <c:v>593</c:v>
                </c:pt>
                <c:pt idx="11">
                  <c:v>566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018792"/>
        <c:axId val="190019184"/>
      </c:barChart>
      <c:catAx>
        <c:axId val="19001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1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1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1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555</c:v>
                </c:pt>
                <c:pt idx="1">
                  <c:v>562</c:v>
                </c:pt>
                <c:pt idx="2">
                  <c:v>585.5</c:v>
                </c:pt>
                <c:pt idx="3">
                  <c:v>707.5</c:v>
                </c:pt>
                <c:pt idx="4">
                  <c:v>693</c:v>
                </c:pt>
                <c:pt idx="5">
                  <c:v>681</c:v>
                </c:pt>
                <c:pt idx="6">
                  <c:v>620.5</c:v>
                </c:pt>
                <c:pt idx="7">
                  <c:v>601.5</c:v>
                </c:pt>
                <c:pt idx="8">
                  <c:v>592.5</c:v>
                </c:pt>
                <c:pt idx="9">
                  <c:v>549</c:v>
                </c:pt>
                <c:pt idx="10">
                  <c:v>525</c:v>
                </c:pt>
                <c:pt idx="11">
                  <c:v>514.5</c:v>
                </c:pt>
                <c:pt idx="12">
                  <c:v>572</c:v>
                </c:pt>
                <c:pt idx="13">
                  <c:v>594</c:v>
                </c:pt>
                <c:pt idx="14">
                  <c:v>655</c:v>
                </c:pt>
                <c:pt idx="15">
                  <c:v>644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019968"/>
        <c:axId val="190020360"/>
      </c:barChart>
      <c:catAx>
        <c:axId val="19001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2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20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1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150</v>
      </c>
      <c r="E5" s="178"/>
      <c r="F5" s="178"/>
      <c r="G5" s="178"/>
      <c r="H5" s="178"/>
      <c r="I5" s="168" t="s">
        <v>53</v>
      </c>
      <c r="J5" s="168"/>
      <c r="K5" s="168"/>
      <c r="L5" s="179"/>
      <c r="M5" s="179"/>
      <c r="N5" s="179"/>
      <c r="O5" s="12"/>
      <c r="P5" s="168" t="s">
        <v>57</v>
      </c>
      <c r="Q5" s="168"/>
      <c r="R5" s="168"/>
      <c r="S5" s="177" t="s">
        <v>62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148</v>
      </c>
      <c r="E6" s="175"/>
      <c r="F6" s="175"/>
      <c r="G6" s="175"/>
      <c r="H6" s="175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v>42500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69</v>
      </c>
      <c r="C10" s="46">
        <v>351</v>
      </c>
      <c r="D10" s="46">
        <v>7</v>
      </c>
      <c r="E10" s="46">
        <v>3</v>
      </c>
      <c r="F10" s="6">
        <f t="shared" ref="F10:F22" si="0">B10*0.5+C10*1+D10*2+E10*2.5</f>
        <v>407</v>
      </c>
      <c r="G10" s="2"/>
      <c r="H10" s="19" t="s">
        <v>4</v>
      </c>
      <c r="I10" s="46">
        <v>87</v>
      </c>
      <c r="J10" s="46">
        <v>416</v>
      </c>
      <c r="K10" s="46">
        <v>13</v>
      </c>
      <c r="L10" s="46">
        <v>6</v>
      </c>
      <c r="M10" s="6">
        <f t="shared" ref="M10:M22" si="1">I10*0.5+J10*1+K10*2+L10*2.5</f>
        <v>500.5</v>
      </c>
      <c r="N10" s="9">
        <f>F20+F21+F22+M10</f>
        <v>1636.5</v>
      </c>
      <c r="O10" s="19" t="s">
        <v>43</v>
      </c>
      <c r="P10" s="46">
        <v>129</v>
      </c>
      <c r="Q10" s="46">
        <v>347</v>
      </c>
      <c r="R10" s="46">
        <v>10</v>
      </c>
      <c r="S10" s="46">
        <v>7</v>
      </c>
      <c r="T10" s="6">
        <f t="shared" ref="T10:T21" si="2">P10*0.5+Q10*1+R10*2+S10*2.5</f>
        <v>449</v>
      </c>
      <c r="U10" s="10"/>
      <c r="AB10" s="1"/>
    </row>
    <row r="11" spans="1:28" ht="24" customHeight="1" x14ac:dyDescent="0.2">
      <c r="A11" s="18" t="s">
        <v>14</v>
      </c>
      <c r="B11" s="46">
        <v>78</v>
      </c>
      <c r="C11" s="46">
        <v>377</v>
      </c>
      <c r="D11" s="46">
        <v>9</v>
      </c>
      <c r="E11" s="46">
        <v>5</v>
      </c>
      <c r="F11" s="6">
        <f t="shared" si="0"/>
        <v>446.5</v>
      </c>
      <c r="G11" s="2"/>
      <c r="H11" s="19" t="s">
        <v>5</v>
      </c>
      <c r="I11" s="46">
        <v>99</v>
      </c>
      <c r="J11" s="46">
        <v>386</v>
      </c>
      <c r="K11" s="46">
        <v>10</v>
      </c>
      <c r="L11" s="46">
        <v>5</v>
      </c>
      <c r="M11" s="6">
        <f t="shared" si="1"/>
        <v>468</v>
      </c>
      <c r="N11" s="9">
        <f>F21+F22+M10+M11</f>
        <v>1731</v>
      </c>
      <c r="O11" s="19" t="s">
        <v>44</v>
      </c>
      <c r="P11" s="46">
        <v>142</v>
      </c>
      <c r="Q11" s="46">
        <v>360</v>
      </c>
      <c r="R11" s="46">
        <v>12</v>
      </c>
      <c r="S11" s="46">
        <v>9</v>
      </c>
      <c r="T11" s="6">
        <f t="shared" si="2"/>
        <v>477.5</v>
      </c>
      <c r="U11" s="2"/>
      <c r="AB11" s="1"/>
    </row>
    <row r="12" spans="1:28" ht="24" customHeight="1" x14ac:dyDescent="0.2">
      <c r="A12" s="18" t="s">
        <v>17</v>
      </c>
      <c r="B12" s="46">
        <v>90</v>
      </c>
      <c r="C12" s="46">
        <v>436</v>
      </c>
      <c r="D12" s="46">
        <v>10</v>
      </c>
      <c r="E12" s="46">
        <v>7</v>
      </c>
      <c r="F12" s="6">
        <f t="shared" si="0"/>
        <v>518.5</v>
      </c>
      <c r="G12" s="2"/>
      <c r="H12" s="19" t="s">
        <v>6</v>
      </c>
      <c r="I12" s="46">
        <v>91</v>
      </c>
      <c r="J12" s="46">
        <v>391</v>
      </c>
      <c r="K12" s="46">
        <v>10</v>
      </c>
      <c r="L12" s="46">
        <v>7</v>
      </c>
      <c r="M12" s="6">
        <f t="shared" si="1"/>
        <v>474</v>
      </c>
      <c r="N12" s="2">
        <f>F22+M10+M11+M12</f>
        <v>1835</v>
      </c>
      <c r="O12" s="19" t="s">
        <v>32</v>
      </c>
      <c r="P12" s="46">
        <v>121</v>
      </c>
      <c r="Q12" s="46">
        <v>362</v>
      </c>
      <c r="R12" s="46">
        <v>12</v>
      </c>
      <c r="S12" s="46">
        <v>7</v>
      </c>
      <c r="T12" s="6">
        <f t="shared" si="2"/>
        <v>464</v>
      </c>
      <c r="U12" s="2"/>
      <c r="AB12" s="1"/>
    </row>
    <row r="13" spans="1:28" ht="24" customHeight="1" x14ac:dyDescent="0.2">
      <c r="A13" s="18" t="s">
        <v>19</v>
      </c>
      <c r="B13" s="46">
        <v>86</v>
      </c>
      <c r="C13" s="46">
        <v>386</v>
      </c>
      <c r="D13" s="46">
        <v>8</v>
      </c>
      <c r="E13" s="46">
        <v>4</v>
      </c>
      <c r="F13" s="6">
        <f t="shared" si="0"/>
        <v>455</v>
      </c>
      <c r="G13" s="2">
        <f t="shared" ref="G13:G19" si="3">F10+F11+F12+F13</f>
        <v>1827</v>
      </c>
      <c r="H13" s="19" t="s">
        <v>7</v>
      </c>
      <c r="I13" s="46">
        <v>76</v>
      </c>
      <c r="J13" s="46">
        <v>384</v>
      </c>
      <c r="K13" s="46">
        <v>11</v>
      </c>
      <c r="L13" s="46">
        <v>12</v>
      </c>
      <c r="M13" s="6">
        <f t="shared" si="1"/>
        <v>474</v>
      </c>
      <c r="N13" s="2">
        <f t="shared" ref="N13:N18" si="4">M10+M11+M12+M13</f>
        <v>1916.5</v>
      </c>
      <c r="O13" s="19" t="s">
        <v>33</v>
      </c>
      <c r="P13" s="46">
        <v>121</v>
      </c>
      <c r="Q13" s="46">
        <v>381</v>
      </c>
      <c r="R13" s="46">
        <v>11</v>
      </c>
      <c r="S13" s="46">
        <v>8</v>
      </c>
      <c r="T13" s="6">
        <f t="shared" si="2"/>
        <v>483.5</v>
      </c>
      <c r="U13" s="2">
        <f t="shared" ref="U13:U21" si="5">T10+T11+T12+T13</f>
        <v>1874</v>
      </c>
      <c r="AB13" s="81">
        <v>241</v>
      </c>
    </row>
    <row r="14" spans="1:28" ht="24" customHeight="1" x14ac:dyDescent="0.2">
      <c r="A14" s="18" t="s">
        <v>21</v>
      </c>
      <c r="B14" s="46">
        <v>71</v>
      </c>
      <c r="C14" s="46">
        <v>384</v>
      </c>
      <c r="D14" s="46">
        <v>10</v>
      </c>
      <c r="E14" s="46">
        <v>6</v>
      </c>
      <c r="F14" s="6">
        <f t="shared" si="0"/>
        <v>454.5</v>
      </c>
      <c r="G14" s="2">
        <f t="shared" si="3"/>
        <v>1874.5</v>
      </c>
      <c r="H14" s="19" t="s">
        <v>9</v>
      </c>
      <c r="I14" s="46">
        <v>70</v>
      </c>
      <c r="J14" s="46">
        <v>371</v>
      </c>
      <c r="K14" s="46">
        <v>9</v>
      </c>
      <c r="L14" s="46">
        <v>8</v>
      </c>
      <c r="M14" s="6">
        <f t="shared" si="1"/>
        <v>444</v>
      </c>
      <c r="N14" s="2">
        <f t="shared" si="4"/>
        <v>1860</v>
      </c>
      <c r="O14" s="19" t="s">
        <v>29</v>
      </c>
      <c r="P14" s="45">
        <v>117</v>
      </c>
      <c r="Q14" s="45">
        <v>376</v>
      </c>
      <c r="R14" s="45">
        <v>17</v>
      </c>
      <c r="S14" s="45">
        <v>5</v>
      </c>
      <c r="T14" s="6">
        <f t="shared" si="2"/>
        <v>481</v>
      </c>
      <c r="U14" s="2">
        <f t="shared" si="5"/>
        <v>1906</v>
      </c>
      <c r="AB14" s="81">
        <v>250</v>
      </c>
    </row>
    <row r="15" spans="1:28" ht="24" customHeight="1" x14ac:dyDescent="0.2">
      <c r="A15" s="18" t="s">
        <v>23</v>
      </c>
      <c r="B15" s="46">
        <v>89</v>
      </c>
      <c r="C15" s="46">
        <v>381</v>
      </c>
      <c r="D15" s="46">
        <v>13</v>
      </c>
      <c r="E15" s="46">
        <v>7</v>
      </c>
      <c r="F15" s="6">
        <f t="shared" si="0"/>
        <v>469</v>
      </c>
      <c r="G15" s="2">
        <f t="shared" si="3"/>
        <v>1897</v>
      </c>
      <c r="H15" s="19" t="s">
        <v>12</v>
      </c>
      <c r="I15" s="46">
        <v>69</v>
      </c>
      <c r="J15" s="46">
        <v>362</v>
      </c>
      <c r="K15" s="46">
        <v>10</v>
      </c>
      <c r="L15" s="46">
        <v>8</v>
      </c>
      <c r="M15" s="6">
        <f t="shared" si="1"/>
        <v>436.5</v>
      </c>
      <c r="N15" s="2">
        <f t="shared" si="4"/>
        <v>1828.5</v>
      </c>
      <c r="O15" s="18" t="s">
        <v>30</v>
      </c>
      <c r="P15" s="46">
        <v>114</v>
      </c>
      <c r="Q15" s="46">
        <v>438</v>
      </c>
      <c r="R15" s="45">
        <v>8</v>
      </c>
      <c r="S15" s="46">
        <v>5</v>
      </c>
      <c r="T15" s="6">
        <f t="shared" si="2"/>
        <v>523.5</v>
      </c>
      <c r="U15" s="2">
        <f t="shared" si="5"/>
        <v>1952</v>
      </c>
      <c r="AB15" s="81">
        <v>262</v>
      </c>
    </row>
    <row r="16" spans="1:28" ht="24" customHeight="1" x14ac:dyDescent="0.2">
      <c r="A16" s="18" t="s">
        <v>39</v>
      </c>
      <c r="B16" s="46">
        <v>81</v>
      </c>
      <c r="C16" s="46">
        <v>369</v>
      </c>
      <c r="D16" s="46">
        <v>11</v>
      </c>
      <c r="E16" s="46">
        <v>5</v>
      </c>
      <c r="F16" s="6">
        <f t="shared" si="0"/>
        <v>444</v>
      </c>
      <c r="G16" s="2">
        <f t="shared" si="3"/>
        <v>1822.5</v>
      </c>
      <c r="H16" s="19" t="s">
        <v>15</v>
      </c>
      <c r="I16" s="46">
        <v>63</v>
      </c>
      <c r="J16" s="46">
        <v>329</v>
      </c>
      <c r="K16" s="46">
        <v>11</v>
      </c>
      <c r="L16" s="46">
        <v>4</v>
      </c>
      <c r="M16" s="6">
        <f t="shared" si="1"/>
        <v>392.5</v>
      </c>
      <c r="N16" s="2">
        <f t="shared" si="4"/>
        <v>1747</v>
      </c>
      <c r="O16" s="19" t="s">
        <v>8</v>
      </c>
      <c r="P16" s="46">
        <v>125</v>
      </c>
      <c r="Q16" s="46">
        <v>387</v>
      </c>
      <c r="R16" s="46">
        <v>16</v>
      </c>
      <c r="S16" s="46">
        <v>3</v>
      </c>
      <c r="T16" s="6">
        <f t="shared" si="2"/>
        <v>489</v>
      </c>
      <c r="U16" s="2">
        <f t="shared" si="5"/>
        <v>1977</v>
      </c>
      <c r="AB16" s="81">
        <v>270.5</v>
      </c>
    </row>
    <row r="17" spans="1:28" ht="24" customHeight="1" x14ac:dyDescent="0.2">
      <c r="A17" s="18" t="s">
        <v>40</v>
      </c>
      <c r="B17" s="46">
        <v>90</v>
      </c>
      <c r="C17" s="46">
        <v>348</v>
      </c>
      <c r="D17" s="46">
        <v>10</v>
      </c>
      <c r="E17" s="46">
        <v>7</v>
      </c>
      <c r="F17" s="6">
        <f t="shared" si="0"/>
        <v>430.5</v>
      </c>
      <c r="G17" s="2">
        <f t="shared" si="3"/>
        <v>1798</v>
      </c>
      <c r="H17" s="19" t="s">
        <v>18</v>
      </c>
      <c r="I17" s="46">
        <v>51</v>
      </c>
      <c r="J17" s="46">
        <v>315</v>
      </c>
      <c r="K17" s="46">
        <v>9</v>
      </c>
      <c r="L17" s="46">
        <v>5</v>
      </c>
      <c r="M17" s="6">
        <f t="shared" si="1"/>
        <v>371</v>
      </c>
      <c r="N17" s="2">
        <f t="shared" si="4"/>
        <v>1644</v>
      </c>
      <c r="O17" s="19" t="s">
        <v>10</v>
      </c>
      <c r="P17" s="46">
        <v>118</v>
      </c>
      <c r="Q17" s="46">
        <v>406</v>
      </c>
      <c r="R17" s="46">
        <v>10</v>
      </c>
      <c r="S17" s="46">
        <v>6</v>
      </c>
      <c r="T17" s="6">
        <f t="shared" si="2"/>
        <v>500</v>
      </c>
      <c r="U17" s="2">
        <f t="shared" si="5"/>
        <v>1993.5</v>
      </c>
      <c r="AB17" s="81">
        <v>289.5</v>
      </c>
    </row>
    <row r="18" spans="1:28" ht="24" customHeight="1" x14ac:dyDescent="0.2">
      <c r="A18" s="18" t="s">
        <v>41</v>
      </c>
      <c r="B18" s="46">
        <v>94</v>
      </c>
      <c r="C18" s="46">
        <v>341</v>
      </c>
      <c r="D18" s="46">
        <v>13</v>
      </c>
      <c r="E18" s="46">
        <v>12</v>
      </c>
      <c r="F18" s="6">
        <f t="shared" si="0"/>
        <v>444</v>
      </c>
      <c r="G18" s="2">
        <f t="shared" si="3"/>
        <v>1787.5</v>
      </c>
      <c r="H18" s="19" t="s">
        <v>20</v>
      </c>
      <c r="I18" s="46">
        <v>59</v>
      </c>
      <c r="J18" s="46">
        <v>307</v>
      </c>
      <c r="K18" s="46">
        <v>9</v>
      </c>
      <c r="L18" s="46">
        <v>6</v>
      </c>
      <c r="M18" s="6">
        <f t="shared" si="1"/>
        <v>369.5</v>
      </c>
      <c r="N18" s="2">
        <f t="shared" si="4"/>
        <v>1569.5</v>
      </c>
      <c r="O18" s="19" t="s">
        <v>13</v>
      </c>
      <c r="P18" s="46">
        <v>115</v>
      </c>
      <c r="Q18" s="46">
        <v>349</v>
      </c>
      <c r="R18" s="46">
        <v>7</v>
      </c>
      <c r="S18" s="46">
        <v>2</v>
      </c>
      <c r="T18" s="6">
        <f t="shared" si="2"/>
        <v>425.5</v>
      </c>
      <c r="U18" s="2">
        <f t="shared" si="5"/>
        <v>1938</v>
      </c>
      <c r="AB18" s="81">
        <v>291</v>
      </c>
    </row>
    <row r="19" spans="1:28" ht="24" customHeight="1" thickBot="1" x14ac:dyDescent="0.25">
      <c r="A19" s="21" t="s">
        <v>42</v>
      </c>
      <c r="B19" s="47">
        <v>104</v>
      </c>
      <c r="C19" s="47">
        <v>351</v>
      </c>
      <c r="D19" s="47">
        <v>13</v>
      </c>
      <c r="E19" s="47">
        <v>6</v>
      </c>
      <c r="F19" s="7">
        <f t="shared" si="0"/>
        <v>444</v>
      </c>
      <c r="G19" s="3">
        <f t="shared" si="3"/>
        <v>1762.5</v>
      </c>
      <c r="H19" s="20" t="s">
        <v>22</v>
      </c>
      <c r="I19" s="45">
        <v>75</v>
      </c>
      <c r="J19" s="45">
        <v>349</v>
      </c>
      <c r="K19" s="45">
        <v>8</v>
      </c>
      <c r="L19" s="45">
        <v>3</v>
      </c>
      <c r="M19" s="6">
        <f t="shared" si="1"/>
        <v>410</v>
      </c>
      <c r="N19" s="2">
        <f>M16+M17+M18+M19</f>
        <v>1543</v>
      </c>
      <c r="O19" s="19" t="s">
        <v>16</v>
      </c>
      <c r="P19" s="46">
        <v>117</v>
      </c>
      <c r="Q19" s="46">
        <v>311</v>
      </c>
      <c r="R19" s="46">
        <v>6</v>
      </c>
      <c r="S19" s="46">
        <v>1</v>
      </c>
      <c r="T19" s="6">
        <f t="shared" si="2"/>
        <v>384</v>
      </c>
      <c r="U19" s="2">
        <f t="shared" si="5"/>
        <v>1798.5</v>
      </c>
      <c r="AB19" s="81">
        <v>294</v>
      </c>
    </row>
    <row r="20" spans="1:28" ht="24" customHeight="1" x14ac:dyDescent="0.2">
      <c r="A20" s="19" t="s">
        <v>27</v>
      </c>
      <c r="B20" s="45">
        <v>82</v>
      </c>
      <c r="C20" s="45">
        <v>293</v>
      </c>
      <c r="D20" s="45">
        <v>11</v>
      </c>
      <c r="E20" s="45">
        <v>7</v>
      </c>
      <c r="F20" s="8">
        <f t="shared" si="0"/>
        <v>373.5</v>
      </c>
      <c r="G20" s="35"/>
      <c r="H20" s="19" t="s">
        <v>24</v>
      </c>
      <c r="I20" s="46">
        <v>86</v>
      </c>
      <c r="J20" s="46">
        <v>360</v>
      </c>
      <c r="K20" s="46">
        <v>9</v>
      </c>
      <c r="L20" s="46">
        <v>5</v>
      </c>
      <c r="M20" s="8">
        <f t="shared" si="1"/>
        <v>433.5</v>
      </c>
      <c r="N20" s="2">
        <f>M17+M18+M19+M20</f>
        <v>1584</v>
      </c>
      <c r="O20" s="19" t="s">
        <v>45</v>
      </c>
      <c r="P20" s="45">
        <v>81</v>
      </c>
      <c r="Q20" s="45">
        <v>287</v>
      </c>
      <c r="R20" s="46">
        <v>13</v>
      </c>
      <c r="S20" s="45">
        <v>3</v>
      </c>
      <c r="T20" s="8">
        <f t="shared" si="2"/>
        <v>361</v>
      </c>
      <c r="U20" s="2">
        <f t="shared" si="5"/>
        <v>1670.5</v>
      </c>
      <c r="AB20" s="81">
        <v>299</v>
      </c>
    </row>
    <row r="21" spans="1:28" ht="24" customHeight="1" thickBot="1" x14ac:dyDescent="0.25">
      <c r="A21" s="19" t="s">
        <v>28</v>
      </c>
      <c r="B21" s="46">
        <v>79</v>
      </c>
      <c r="C21" s="46">
        <v>282</v>
      </c>
      <c r="D21" s="46">
        <v>13</v>
      </c>
      <c r="E21" s="46">
        <v>9</v>
      </c>
      <c r="F21" s="6">
        <f t="shared" si="0"/>
        <v>370</v>
      </c>
      <c r="G21" s="36"/>
      <c r="H21" s="20" t="s">
        <v>25</v>
      </c>
      <c r="I21" s="46">
        <v>94</v>
      </c>
      <c r="J21" s="46">
        <v>373</v>
      </c>
      <c r="K21" s="46">
        <v>8</v>
      </c>
      <c r="L21" s="46">
        <v>7</v>
      </c>
      <c r="M21" s="6">
        <f t="shared" si="1"/>
        <v>453.5</v>
      </c>
      <c r="N21" s="2">
        <f>M18+M19+M20+M21</f>
        <v>1666.5</v>
      </c>
      <c r="O21" s="21" t="s">
        <v>46</v>
      </c>
      <c r="P21" s="47">
        <v>74</v>
      </c>
      <c r="Q21" s="47">
        <v>296</v>
      </c>
      <c r="R21" s="47">
        <v>10</v>
      </c>
      <c r="S21" s="47">
        <v>0</v>
      </c>
      <c r="T21" s="7">
        <f t="shared" si="2"/>
        <v>353</v>
      </c>
      <c r="U21" s="3">
        <f t="shared" si="5"/>
        <v>1523.5</v>
      </c>
      <c r="AB21" s="81">
        <v>299.5</v>
      </c>
    </row>
    <row r="22" spans="1:28" ht="24" customHeight="1" thickBot="1" x14ac:dyDescent="0.25">
      <c r="A22" s="19" t="s">
        <v>1</v>
      </c>
      <c r="B22" s="46">
        <v>92</v>
      </c>
      <c r="C22" s="46">
        <v>314</v>
      </c>
      <c r="D22" s="46">
        <v>10</v>
      </c>
      <c r="E22" s="46">
        <v>5</v>
      </c>
      <c r="F22" s="6">
        <f t="shared" si="0"/>
        <v>392.5</v>
      </c>
      <c r="G22" s="2"/>
      <c r="H22" s="21" t="s">
        <v>26</v>
      </c>
      <c r="I22" s="47">
        <v>106</v>
      </c>
      <c r="J22" s="47">
        <v>385</v>
      </c>
      <c r="K22" s="47">
        <v>8</v>
      </c>
      <c r="L22" s="47">
        <v>4</v>
      </c>
      <c r="M22" s="6">
        <f t="shared" si="1"/>
        <v>464</v>
      </c>
      <c r="N22" s="3">
        <f>M19+M20+M21+M22</f>
        <v>1761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1897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1916.5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1993.5</v>
      </c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87" t="s">
        <v>78</v>
      </c>
      <c r="G24" s="88"/>
      <c r="H24" s="186"/>
      <c r="I24" s="187"/>
      <c r="J24" s="82" t="s">
        <v>72</v>
      </c>
      <c r="K24" s="86"/>
      <c r="L24" s="86"/>
      <c r="M24" s="87" t="s">
        <v>75</v>
      </c>
      <c r="N24" s="88"/>
      <c r="O24" s="186"/>
      <c r="P24" s="187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'G-1'!D5:H5</f>
        <v>CALLE 76 X CARRERA 51B</v>
      </c>
      <c r="E5" s="205"/>
      <c r="F5" s="205"/>
      <c r="G5" s="205"/>
      <c r="H5" s="205"/>
      <c r="I5" s="200" t="s">
        <v>53</v>
      </c>
      <c r="J5" s="200"/>
      <c r="K5" s="200"/>
      <c r="L5" s="179">
        <f>'G-1'!L5:N5</f>
        <v>0</v>
      </c>
      <c r="M5" s="179"/>
      <c r="N5" s="179"/>
      <c r="O5" s="50"/>
      <c r="P5" s="200" t="s">
        <v>57</v>
      </c>
      <c r="Q5" s="200"/>
      <c r="R5" s="200"/>
      <c r="S5" s="179" t="s">
        <v>133</v>
      </c>
      <c r="T5" s="179"/>
      <c r="U5" s="179"/>
    </row>
    <row r="6" spans="1:28" ht="12.75" customHeight="1" x14ac:dyDescent="0.2">
      <c r="A6" s="200" t="s">
        <v>55</v>
      </c>
      <c r="B6" s="200"/>
      <c r="C6" s="200"/>
      <c r="D6" s="203" t="s">
        <v>151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'G-1'!S6:U6</f>
        <v>42500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21</v>
      </c>
      <c r="C10" s="61">
        <v>124</v>
      </c>
      <c r="D10" s="61">
        <v>10</v>
      </c>
      <c r="E10" s="61">
        <v>2</v>
      </c>
      <c r="F10" s="62">
        <f t="shared" ref="F10:F22" si="0">B10*0.5+C10*1+D10*2+E10*2.5</f>
        <v>159.5</v>
      </c>
      <c r="G10" s="63"/>
      <c r="H10" s="64" t="s">
        <v>4</v>
      </c>
      <c r="I10" s="46">
        <v>38</v>
      </c>
      <c r="J10" s="46">
        <v>158</v>
      </c>
      <c r="K10" s="46">
        <v>10</v>
      </c>
      <c r="L10" s="46">
        <v>4</v>
      </c>
      <c r="M10" s="62">
        <f t="shared" ref="M10:M22" si="1">I10*0.5+J10*1+K10*2+L10*2.5</f>
        <v>207</v>
      </c>
      <c r="N10" s="65">
        <f>F20+F21+F22+M10</f>
        <v>773.5</v>
      </c>
      <c r="O10" s="64" t="s">
        <v>43</v>
      </c>
      <c r="P10" s="46">
        <v>87</v>
      </c>
      <c r="Q10" s="46">
        <v>86</v>
      </c>
      <c r="R10" s="46">
        <v>9</v>
      </c>
      <c r="S10" s="46">
        <v>4</v>
      </c>
      <c r="T10" s="62">
        <f t="shared" ref="T10:T21" si="2">P10*0.5+Q10*1+R10*2+S10*2.5</f>
        <v>157.5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138</v>
      </c>
      <c r="D11" s="61">
        <v>14</v>
      </c>
      <c r="E11" s="61">
        <v>1</v>
      </c>
      <c r="F11" s="62">
        <f t="shared" si="0"/>
        <v>181.5</v>
      </c>
      <c r="G11" s="63"/>
      <c r="H11" s="64" t="s">
        <v>5</v>
      </c>
      <c r="I11" s="46">
        <v>46</v>
      </c>
      <c r="J11" s="46">
        <v>169</v>
      </c>
      <c r="K11" s="46">
        <v>14</v>
      </c>
      <c r="L11" s="46">
        <v>2</v>
      </c>
      <c r="M11" s="62">
        <f t="shared" si="1"/>
        <v>225</v>
      </c>
      <c r="N11" s="65">
        <f>F21+F22+M10+M11</f>
        <v>817</v>
      </c>
      <c r="O11" s="64" t="s">
        <v>44</v>
      </c>
      <c r="P11" s="46">
        <v>34</v>
      </c>
      <c r="Q11" s="46">
        <v>90</v>
      </c>
      <c r="R11" s="46">
        <v>10</v>
      </c>
      <c r="S11" s="46">
        <v>7</v>
      </c>
      <c r="T11" s="62">
        <f t="shared" si="2"/>
        <v>144.5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33</v>
      </c>
      <c r="C12" s="61">
        <v>141</v>
      </c>
      <c r="D12" s="61">
        <v>11</v>
      </c>
      <c r="E12" s="61">
        <v>1</v>
      </c>
      <c r="F12" s="62">
        <f t="shared" si="0"/>
        <v>182</v>
      </c>
      <c r="G12" s="63"/>
      <c r="H12" s="64" t="s">
        <v>6</v>
      </c>
      <c r="I12" s="46">
        <v>38</v>
      </c>
      <c r="J12" s="46">
        <v>160</v>
      </c>
      <c r="K12" s="46">
        <v>9</v>
      </c>
      <c r="L12" s="46">
        <v>4</v>
      </c>
      <c r="M12" s="62">
        <f t="shared" si="1"/>
        <v>207</v>
      </c>
      <c r="N12" s="63">
        <f>F22+M10+M11+M12</f>
        <v>832</v>
      </c>
      <c r="O12" s="64" t="s">
        <v>32</v>
      </c>
      <c r="P12" s="46">
        <v>40</v>
      </c>
      <c r="Q12" s="46">
        <v>112</v>
      </c>
      <c r="R12" s="46">
        <v>10</v>
      </c>
      <c r="S12" s="46">
        <v>3</v>
      </c>
      <c r="T12" s="62">
        <f t="shared" si="2"/>
        <v>159.5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138</v>
      </c>
      <c r="D13" s="61">
        <v>14</v>
      </c>
      <c r="E13" s="61">
        <v>0</v>
      </c>
      <c r="F13" s="62">
        <f t="shared" si="0"/>
        <v>181</v>
      </c>
      <c r="G13" s="63">
        <f t="shared" ref="G13:G19" si="3">F10+F11+F12+F13</f>
        <v>704</v>
      </c>
      <c r="H13" s="64" t="s">
        <v>7</v>
      </c>
      <c r="I13" s="46">
        <v>31</v>
      </c>
      <c r="J13" s="46">
        <v>108</v>
      </c>
      <c r="K13" s="46">
        <v>9</v>
      </c>
      <c r="L13" s="46">
        <v>2</v>
      </c>
      <c r="M13" s="62">
        <f t="shared" si="1"/>
        <v>146.5</v>
      </c>
      <c r="N13" s="63">
        <f t="shared" ref="N13:N18" si="4">M10+M11+M12+M13</f>
        <v>785.5</v>
      </c>
      <c r="O13" s="64" t="s">
        <v>33</v>
      </c>
      <c r="P13" s="46">
        <v>36</v>
      </c>
      <c r="Q13" s="46">
        <v>140</v>
      </c>
      <c r="R13" s="46">
        <v>14</v>
      </c>
      <c r="S13" s="46">
        <v>0</v>
      </c>
      <c r="T13" s="62">
        <f t="shared" si="2"/>
        <v>186</v>
      </c>
      <c r="U13" s="63">
        <f t="shared" ref="U13:U21" si="5">T10+T11+T12+T13</f>
        <v>647.5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33</v>
      </c>
      <c r="C14" s="61">
        <v>112</v>
      </c>
      <c r="D14" s="61">
        <v>17</v>
      </c>
      <c r="E14" s="61">
        <v>4</v>
      </c>
      <c r="F14" s="62">
        <f t="shared" si="0"/>
        <v>172.5</v>
      </c>
      <c r="G14" s="63">
        <f t="shared" si="3"/>
        <v>717</v>
      </c>
      <c r="H14" s="64" t="s">
        <v>9</v>
      </c>
      <c r="I14" s="46">
        <v>36</v>
      </c>
      <c r="J14" s="46">
        <v>116</v>
      </c>
      <c r="K14" s="46">
        <v>8</v>
      </c>
      <c r="L14" s="46">
        <v>3</v>
      </c>
      <c r="M14" s="62">
        <f t="shared" si="1"/>
        <v>157.5</v>
      </c>
      <c r="N14" s="63">
        <f t="shared" si="4"/>
        <v>736</v>
      </c>
      <c r="O14" s="64" t="s">
        <v>29</v>
      </c>
      <c r="P14" s="45">
        <v>43</v>
      </c>
      <c r="Q14" s="45">
        <v>120</v>
      </c>
      <c r="R14" s="45">
        <v>13</v>
      </c>
      <c r="S14" s="45">
        <v>4</v>
      </c>
      <c r="T14" s="62">
        <f t="shared" si="2"/>
        <v>177.5</v>
      </c>
      <c r="U14" s="63">
        <f t="shared" si="5"/>
        <v>667.5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34</v>
      </c>
      <c r="C15" s="61">
        <v>124</v>
      </c>
      <c r="D15" s="61">
        <v>14</v>
      </c>
      <c r="E15" s="61">
        <v>2</v>
      </c>
      <c r="F15" s="62">
        <f t="shared" si="0"/>
        <v>174</v>
      </c>
      <c r="G15" s="63">
        <f t="shared" si="3"/>
        <v>709.5</v>
      </c>
      <c r="H15" s="64" t="s">
        <v>12</v>
      </c>
      <c r="I15" s="46">
        <v>30</v>
      </c>
      <c r="J15" s="46">
        <v>118</v>
      </c>
      <c r="K15" s="46">
        <v>9</v>
      </c>
      <c r="L15" s="46">
        <v>2</v>
      </c>
      <c r="M15" s="62">
        <f t="shared" si="1"/>
        <v>156</v>
      </c>
      <c r="N15" s="63">
        <f t="shared" si="4"/>
        <v>667</v>
      </c>
      <c r="O15" s="60" t="s">
        <v>30</v>
      </c>
      <c r="P15" s="46">
        <v>31</v>
      </c>
      <c r="Q15" s="46">
        <v>129</v>
      </c>
      <c r="R15" s="46">
        <v>11</v>
      </c>
      <c r="S15" s="46">
        <v>2</v>
      </c>
      <c r="T15" s="62">
        <f t="shared" si="2"/>
        <v>171.5</v>
      </c>
      <c r="U15" s="63">
        <f t="shared" si="5"/>
        <v>694.5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114</v>
      </c>
      <c r="D16" s="61">
        <v>16</v>
      </c>
      <c r="E16" s="61">
        <v>3</v>
      </c>
      <c r="F16" s="62">
        <f t="shared" si="0"/>
        <v>169</v>
      </c>
      <c r="G16" s="63">
        <f t="shared" si="3"/>
        <v>696.5</v>
      </c>
      <c r="H16" s="64" t="s">
        <v>15</v>
      </c>
      <c r="I16" s="46">
        <v>26</v>
      </c>
      <c r="J16" s="46">
        <v>120</v>
      </c>
      <c r="K16" s="46">
        <v>8</v>
      </c>
      <c r="L16" s="46">
        <v>3</v>
      </c>
      <c r="M16" s="62">
        <f t="shared" si="1"/>
        <v>156.5</v>
      </c>
      <c r="N16" s="63">
        <f t="shared" si="4"/>
        <v>616.5</v>
      </c>
      <c r="O16" s="64" t="s">
        <v>8</v>
      </c>
      <c r="P16" s="46">
        <v>41</v>
      </c>
      <c r="Q16" s="46">
        <v>112</v>
      </c>
      <c r="R16" s="46">
        <v>9</v>
      </c>
      <c r="S16" s="46">
        <v>4</v>
      </c>
      <c r="T16" s="62">
        <f t="shared" si="2"/>
        <v>160.5</v>
      </c>
      <c r="U16" s="63">
        <f t="shared" si="5"/>
        <v>695.5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42</v>
      </c>
      <c r="C17" s="61">
        <v>127</v>
      </c>
      <c r="D17" s="61">
        <v>13</v>
      </c>
      <c r="E17" s="61">
        <v>0</v>
      </c>
      <c r="F17" s="62">
        <f t="shared" si="0"/>
        <v>174</v>
      </c>
      <c r="G17" s="63">
        <f t="shared" si="3"/>
        <v>689.5</v>
      </c>
      <c r="H17" s="64" t="s">
        <v>18</v>
      </c>
      <c r="I17" s="46">
        <v>21</v>
      </c>
      <c r="J17" s="46">
        <v>123</v>
      </c>
      <c r="K17" s="46">
        <v>9</v>
      </c>
      <c r="L17" s="46">
        <v>1</v>
      </c>
      <c r="M17" s="62">
        <f t="shared" si="1"/>
        <v>154</v>
      </c>
      <c r="N17" s="63">
        <f t="shared" si="4"/>
        <v>624</v>
      </c>
      <c r="O17" s="64" t="s">
        <v>10</v>
      </c>
      <c r="P17" s="46">
        <v>35</v>
      </c>
      <c r="Q17" s="46">
        <v>121</v>
      </c>
      <c r="R17" s="46">
        <v>14</v>
      </c>
      <c r="S17" s="46">
        <v>5</v>
      </c>
      <c r="T17" s="62">
        <f t="shared" si="2"/>
        <v>179</v>
      </c>
      <c r="U17" s="63">
        <f t="shared" si="5"/>
        <v>688.5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27</v>
      </c>
      <c r="C18" s="61">
        <v>113</v>
      </c>
      <c r="D18" s="61">
        <v>14</v>
      </c>
      <c r="E18" s="61">
        <v>6</v>
      </c>
      <c r="F18" s="62">
        <f t="shared" si="0"/>
        <v>169.5</v>
      </c>
      <c r="G18" s="63">
        <f t="shared" si="3"/>
        <v>686.5</v>
      </c>
      <c r="H18" s="64" t="s">
        <v>20</v>
      </c>
      <c r="I18" s="46">
        <v>18</v>
      </c>
      <c r="J18" s="46">
        <v>117</v>
      </c>
      <c r="K18" s="46">
        <v>7</v>
      </c>
      <c r="L18" s="46">
        <v>2</v>
      </c>
      <c r="M18" s="62">
        <f t="shared" si="1"/>
        <v>145</v>
      </c>
      <c r="N18" s="63">
        <f t="shared" si="4"/>
        <v>611.5</v>
      </c>
      <c r="O18" s="64" t="s">
        <v>13</v>
      </c>
      <c r="P18" s="46">
        <v>36</v>
      </c>
      <c r="Q18" s="46">
        <v>133</v>
      </c>
      <c r="R18" s="46">
        <v>11</v>
      </c>
      <c r="S18" s="46">
        <v>3</v>
      </c>
      <c r="T18" s="62">
        <f t="shared" si="2"/>
        <v>180.5</v>
      </c>
      <c r="U18" s="63">
        <f t="shared" si="5"/>
        <v>691.5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138</v>
      </c>
      <c r="D19" s="69">
        <v>11</v>
      </c>
      <c r="E19" s="69">
        <v>2</v>
      </c>
      <c r="F19" s="70">
        <f t="shared" si="0"/>
        <v>178</v>
      </c>
      <c r="G19" s="71">
        <f t="shared" si="3"/>
        <v>690.5</v>
      </c>
      <c r="H19" s="72" t="s">
        <v>22</v>
      </c>
      <c r="I19" s="45">
        <v>24</v>
      </c>
      <c r="J19" s="45">
        <v>126</v>
      </c>
      <c r="K19" s="45">
        <v>12</v>
      </c>
      <c r="L19" s="45">
        <v>0</v>
      </c>
      <c r="M19" s="62">
        <f t="shared" si="1"/>
        <v>162</v>
      </c>
      <c r="N19" s="63">
        <f>M16+M17+M18+M19</f>
        <v>617.5</v>
      </c>
      <c r="O19" s="64" t="s">
        <v>16</v>
      </c>
      <c r="P19" s="46">
        <v>46</v>
      </c>
      <c r="Q19" s="46">
        <v>169</v>
      </c>
      <c r="R19" s="46">
        <v>9</v>
      </c>
      <c r="S19" s="46">
        <v>2</v>
      </c>
      <c r="T19" s="62">
        <f t="shared" si="2"/>
        <v>215</v>
      </c>
      <c r="U19" s="63">
        <f t="shared" si="5"/>
        <v>735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43</v>
      </c>
      <c r="C20" s="67">
        <v>128</v>
      </c>
      <c r="D20" s="67">
        <v>11</v>
      </c>
      <c r="E20" s="67">
        <v>4</v>
      </c>
      <c r="F20" s="73">
        <f t="shared" si="0"/>
        <v>181.5</v>
      </c>
      <c r="G20" s="74"/>
      <c r="H20" s="64" t="s">
        <v>24</v>
      </c>
      <c r="I20" s="46">
        <v>21</v>
      </c>
      <c r="J20" s="46">
        <v>133</v>
      </c>
      <c r="K20" s="46">
        <v>6</v>
      </c>
      <c r="L20" s="46">
        <v>2</v>
      </c>
      <c r="M20" s="73">
        <f t="shared" si="1"/>
        <v>160.5</v>
      </c>
      <c r="N20" s="63">
        <f>M17+M18+M19+M20</f>
        <v>621.5</v>
      </c>
      <c r="O20" s="64" t="s">
        <v>45</v>
      </c>
      <c r="P20" s="45">
        <v>36</v>
      </c>
      <c r="Q20" s="45">
        <v>186</v>
      </c>
      <c r="R20" s="45">
        <v>14</v>
      </c>
      <c r="S20" s="45">
        <v>0</v>
      </c>
      <c r="T20" s="73">
        <f t="shared" si="2"/>
        <v>232</v>
      </c>
      <c r="U20" s="63">
        <f t="shared" si="5"/>
        <v>806.5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133</v>
      </c>
      <c r="D21" s="61">
        <v>16</v>
      </c>
      <c r="E21" s="61">
        <v>3</v>
      </c>
      <c r="F21" s="62">
        <f t="shared" si="0"/>
        <v>192</v>
      </c>
      <c r="G21" s="75"/>
      <c r="H21" s="72" t="s">
        <v>25</v>
      </c>
      <c r="I21" s="46">
        <v>35</v>
      </c>
      <c r="J21" s="46">
        <v>161</v>
      </c>
      <c r="K21" s="46">
        <v>9</v>
      </c>
      <c r="L21" s="46">
        <v>2</v>
      </c>
      <c r="M21" s="62">
        <f t="shared" si="1"/>
        <v>201.5</v>
      </c>
      <c r="N21" s="63">
        <f>M18+M19+M20+M21</f>
        <v>669</v>
      </c>
      <c r="O21" s="68" t="s">
        <v>46</v>
      </c>
      <c r="P21" s="47">
        <v>31</v>
      </c>
      <c r="Q21" s="47">
        <v>171</v>
      </c>
      <c r="R21" s="47">
        <v>12</v>
      </c>
      <c r="S21" s="47">
        <v>1</v>
      </c>
      <c r="T21" s="70">
        <f t="shared" si="2"/>
        <v>213</v>
      </c>
      <c r="U21" s="71">
        <f t="shared" si="5"/>
        <v>840.5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31</v>
      </c>
      <c r="C22" s="61">
        <v>144</v>
      </c>
      <c r="D22" s="61">
        <v>13</v>
      </c>
      <c r="E22" s="61">
        <v>3</v>
      </c>
      <c r="F22" s="62">
        <f t="shared" si="0"/>
        <v>193</v>
      </c>
      <c r="G22" s="63"/>
      <c r="H22" s="68" t="s">
        <v>26</v>
      </c>
      <c r="I22" s="47">
        <v>33</v>
      </c>
      <c r="J22" s="47">
        <v>136</v>
      </c>
      <c r="K22" s="47">
        <v>10</v>
      </c>
      <c r="L22" s="47">
        <v>3</v>
      </c>
      <c r="M22" s="62">
        <f t="shared" si="1"/>
        <v>180</v>
      </c>
      <c r="N22" s="71">
        <f>M19+M20+M21+M22</f>
        <v>704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717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832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840.5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72</v>
      </c>
      <c r="D24" s="86"/>
      <c r="E24" s="86"/>
      <c r="F24" s="87" t="s">
        <v>65</v>
      </c>
      <c r="G24" s="88"/>
      <c r="H24" s="212"/>
      <c r="I24" s="213"/>
      <c r="J24" s="83" t="s">
        <v>72</v>
      </c>
      <c r="K24" s="86"/>
      <c r="L24" s="86"/>
      <c r="M24" s="87" t="s">
        <v>74</v>
      </c>
      <c r="N24" s="88"/>
      <c r="O24" s="212"/>
      <c r="P24" s="213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5" sqref="X25:X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76 X CARRERA 51B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0</v>
      </c>
      <c r="M6" s="179"/>
      <c r="N6" s="179"/>
      <c r="O6" s="12"/>
      <c r="P6" s="168" t="s">
        <v>58</v>
      </c>
      <c r="Q6" s="168"/>
      <c r="R6" s="168"/>
      <c r="S6" s="219">
        <f>'G-1'!S6:U6</f>
        <v>42500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'G-1'!B10+'G-3'!B10</f>
        <v>90</v>
      </c>
      <c r="C10" s="46">
        <f>'G-1'!C10+'G-3'!C10</f>
        <v>475</v>
      </c>
      <c r="D10" s="46">
        <f>'G-1'!D10+'G-3'!D10</f>
        <v>17</v>
      </c>
      <c r="E10" s="46">
        <f>'G-1'!E10+'G-3'!E10</f>
        <v>5</v>
      </c>
      <c r="F10" s="6">
        <f t="shared" ref="F10:F22" si="0">B10*0.5+C10*1+D10*2+E10*2.5</f>
        <v>566.5</v>
      </c>
      <c r="G10" s="2"/>
      <c r="H10" s="19" t="s">
        <v>4</v>
      </c>
      <c r="I10" s="46">
        <f>'G-1'!I10+'G-3'!I10</f>
        <v>125</v>
      </c>
      <c r="J10" s="46">
        <f>'G-1'!J10+'G-3'!J10</f>
        <v>574</v>
      </c>
      <c r="K10" s="46">
        <f>'G-1'!K10+'G-3'!K10</f>
        <v>23</v>
      </c>
      <c r="L10" s="46">
        <f>'G-1'!L10+'G-3'!L10</f>
        <v>10</v>
      </c>
      <c r="M10" s="6">
        <f t="shared" ref="M10:M22" si="1">I10*0.5+J10*1+K10*2+L10*2.5</f>
        <v>707.5</v>
      </c>
      <c r="N10" s="9">
        <f>F20+F21+F22+M10</f>
        <v>2410</v>
      </c>
      <c r="O10" s="19" t="s">
        <v>43</v>
      </c>
      <c r="P10" s="46">
        <f>'G-1'!P10+'G-3'!P10</f>
        <v>216</v>
      </c>
      <c r="Q10" s="46">
        <f>'G-1'!Q10+'G-3'!Q10</f>
        <v>433</v>
      </c>
      <c r="R10" s="46">
        <f>'G-1'!R10+'G-3'!R10</f>
        <v>19</v>
      </c>
      <c r="S10" s="46">
        <f>'G-1'!S10+'G-3'!S10</f>
        <v>11</v>
      </c>
      <c r="T10" s="6">
        <f t="shared" ref="T10:T21" si="2">P10*0.5+Q10*1+R10*2+S10*2.5</f>
        <v>606.5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104</v>
      </c>
      <c r="C11" s="46">
        <f>'G-1'!C11+'G-3'!C11</f>
        <v>515</v>
      </c>
      <c r="D11" s="46">
        <f>'G-1'!D11+'G-3'!D11</f>
        <v>23</v>
      </c>
      <c r="E11" s="46">
        <f>'G-1'!E11+'G-3'!E11</f>
        <v>6</v>
      </c>
      <c r="F11" s="6">
        <f t="shared" si="0"/>
        <v>628</v>
      </c>
      <c r="G11" s="2"/>
      <c r="H11" s="19" t="s">
        <v>5</v>
      </c>
      <c r="I11" s="46">
        <f>'G-1'!I11+'G-3'!I11</f>
        <v>145</v>
      </c>
      <c r="J11" s="46">
        <f>'G-1'!J11+'G-3'!J11</f>
        <v>555</v>
      </c>
      <c r="K11" s="46">
        <f>'G-1'!K11+'G-3'!K11</f>
        <v>24</v>
      </c>
      <c r="L11" s="46">
        <f>'G-1'!L11+'G-3'!L11</f>
        <v>7</v>
      </c>
      <c r="M11" s="6">
        <f t="shared" si="1"/>
        <v>693</v>
      </c>
      <c r="N11" s="9">
        <f>F21+F22+M10+M11</f>
        <v>2548</v>
      </c>
      <c r="O11" s="19" t="s">
        <v>44</v>
      </c>
      <c r="P11" s="46">
        <f>'G-1'!P11+'G-3'!P11</f>
        <v>176</v>
      </c>
      <c r="Q11" s="46">
        <f>'G-1'!Q11+'G-3'!Q11</f>
        <v>450</v>
      </c>
      <c r="R11" s="46">
        <f>'G-1'!R11+'G-3'!R11</f>
        <v>22</v>
      </c>
      <c r="S11" s="46">
        <f>'G-1'!S11+'G-3'!S11</f>
        <v>16</v>
      </c>
      <c r="T11" s="6">
        <f t="shared" si="2"/>
        <v>622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123</v>
      </c>
      <c r="C12" s="46">
        <f>'G-1'!C12+'G-3'!C12</f>
        <v>577</v>
      </c>
      <c r="D12" s="46">
        <f>'G-1'!D12+'G-3'!D12</f>
        <v>21</v>
      </c>
      <c r="E12" s="46">
        <f>'G-1'!E12+'G-3'!E12</f>
        <v>8</v>
      </c>
      <c r="F12" s="6">
        <f t="shared" si="0"/>
        <v>700.5</v>
      </c>
      <c r="G12" s="2"/>
      <c r="H12" s="19" t="s">
        <v>6</v>
      </c>
      <c r="I12" s="46">
        <f>'G-1'!I12+'G-3'!I12</f>
        <v>129</v>
      </c>
      <c r="J12" s="46">
        <f>'G-1'!J12+'G-3'!J12</f>
        <v>551</v>
      </c>
      <c r="K12" s="46">
        <f>'G-1'!K12+'G-3'!K12</f>
        <v>19</v>
      </c>
      <c r="L12" s="46">
        <f>'G-1'!L12+'G-3'!L12</f>
        <v>11</v>
      </c>
      <c r="M12" s="6">
        <f t="shared" si="1"/>
        <v>681</v>
      </c>
      <c r="N12" s="2">
        <f>F22+M10+M11+M12</f>
        <v>2667</v>
      </c>
      <c r="O12" s="19" t="s">
        <v>32</v>
      </c>
      <c r="P12" s="46">
        <f>'G-1'!P12+'G-3'!P12</f>
        <v>161</v>
      </c>
      <c r="Q12" s="46">
        <f>'G-1'!Q12+'G-3'!Q12</f>
        <v>474</v>
      </c>
      <c r="R12" s="46">
        <f>'G-1'!R12+'G-3'!R12</f>
        <v>22</v>
      </c>
      <c r="S12" s="46">
        <f>'G-1'!S12+'G-3'!S12</f>
        <v>10</v>
      </c>
      <c r="T12" s="6">
        <f t="shared" si="2"/>
        <v>623.5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116</v>
      </c>
      <c r="C13" s="46">
        <f>'G-1'!C13+'G-3'!C13</f>
        <v>524</v>
      </c>
      <c r="D13" s="46">
        <f>'G-1'!D13+'G-3'!D13</f>
        <v>22</v>
      </c>
      <c r="E13" s="46">
        <f>'G-1'!E13+'G-3'!E13</f>
        <v>4</v>
      </c>
      <c r="F13" s="6">
        <f t="shared" si="0"/>
        <v>636</v>
      </c>
      <c r="G13" s="2">
        <f t="shared" ref="G13:G19" si="3">F10+F11+F12+F13</f>
        <v>2531</v>
      </c>
      <c r="H13" s="19" t="s">
        <v>7</v>
      </c>
      <c r="I13" s="46">
        <f>'G-1'!I13+'G-3'!I13</f>
        <v>107</v>
      </c>
      <c r="J13" s="46">
        <f>'G-1'!J13+'G-3'!J13</f>
        <v>492</v>
      </c>
      <c r="K13" s="46">
        <f>'G-1'!K13+'G-3'!K13</f>
        <v>20</v>
      </c>
      <c r="L13" s="46">
        <f>'G-1'!L13+'G-3'!L13</f>
        <v>14</v>
      </c>
      <c r="M13" s="6">
        <f t="shared" si="1"/>
        <v>620.5</v>
      </c>
      <c r="N13" s="2">
        <f t="shared" ref="N13:N18" si="4">M10+M11+M12+M13</f>
        <v>2702</v>
      </c>
      <c r="O13" s="19" t="s">
        <v>33</v>
      </c>
      <c r="P13" s="46">
        <f>'G-1'!P13+'G-3'!P13</f>
        <v>157</v>
      </c>
      <c r="Q13" s="46">
        <f>'G-1'!Q13+'G-3'!Q13</f>
        <v>521</v>
      </c>
      <c r="R13" s="46">
        <f>'G-1'!R13+'G-3'!R13</f>
        <v>25</v>
      </c>
      <c r="S13" s="46">
        <f>'G-1'!S13+'G-3'!S13</f>
        <v>8</v>
      </c>
      <c r="T13" s="6">
        <f t="shared" si="2"/>
        <v>669.5</v>
      </c>
      <c r="U13" s="2">
        <f t="shared" ref="U13:U21" si="5">T10+T11+T12+T13</f>
        <v>2521.5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104</v>
      </c>
      <c r="C14" s="46">
        <f>'G-1'!C14+'G-3'!C14</f>
        <v>496</v>
      </c>
      <c r="D14" s="46">
        <f>'G-1'!D14+'G-3'!D14</f>
        <v>27</v>
      </c>
      <c r="E14" s="46">
        <f>'G-1'!E14+'G-3'!E14</f>
        <v>10</v>
      </c>
      <c r="F14" s="6">
        <f t="shared" si="0"/>
        <v>627</v>
      </c>
      <c r="G14" s="2">
        <f t="shared" si="3"/>
        <v>2591.5</v>
      </c>
      <c r="H14" s="19" t="s">
        <v>9</v>
      </c>
      <c r="I14" s="46">
        <f>'G-1'!I14+'G-3'!I14</f>
        <v>106</v>
      </c>
      <c r="J14" s="46">
        <f>'G-1'!J14+'G-3'!J14</f>
        <v>487</v>
      </c>
      <c r="K14" s="46">
        <f>'G-1'!K14+'G-3'!K14</f>
        <v>17</v>
      </c>
      <c r="L14" s="46">
        <f>'G-1'!L14+'G-3'!L14</f>
        <v>11</v>
      </c>
      <c r="M14" s="6">
        <f t="shared" si="1"/>
        <v>601.5</v>
      </c>
      <c r="N14" s="2">
        <f t="shared" si="4"/>
        <v>2596</v>
      </c>
      <c r="O14" s="19" t="s">
        <v>29</v>
      </c>
      <c r="P14" s="46">
        <f>'G-1'!P14+'G-3'!P14</f>
        <v>160</v>
      </c>
      <c r="Q14" s="46">
        <f>'G-1'!Q14+'G-3'!Q14</f>
        <v>496</v>
      </c>
      <c r="R14" s="46">
        <f>'G-1'!R14+'G-3'!R14</f>
        <v>30</v>
      </c>
      <c r="S14" s="46">
        <f>'G-1'!S14+'G-3'!S14</f>
        <v>9</v>
      </c>
      <c r="T14" s="6">
        <f t="shared" si="2"/>
        <v>658.5</v>
      </c>
      <c r="U14" s="2">
        <f t="shared" si="5"/>
        <v>2573.5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123</v>
      </c>
      <c r="C15" s="46">
        <f>'G-1'!C15+'G-3'!C15</f>
        <v>505</v>
      </c>
      <c r="D15" s="46">
        <f>'G-1'!D15+'G-3'!D15</f>
        <v>27</v>
      </c>
      <c r="E15" s="46">
        <f>'G-1'!E15+'G-3'!E15</f>
        <v>9</v>
      </c>
      <c r="F15" s="6">
        <f t="shared" si="0"/>
        <v>643</v>
      </c>
      <c r="G15" s="2">
        <f t="shared" si="3"/>
        <v>2606.5</v>
      </c>
      <c r="H15" s="19" t="s">
        <v>12</v>
      </c>
      <c r="I15" s="46">
        <f>'G-1'!I15+'G-3'!I15</f>
        <v>99</v>
      </c>
      <c r="J15" s="46">
        <f>'G-1'!J15+'G-3'!J15</f>
        <v>480</v>
      </c>
      <c r="K15" s="46">
        <f>'G-1'!K15+'G-3'!K15</f>
        <v>19</v>
      </c>
      <c r="L15" s="46">
        <f>'G-1'!L15+'G-3'!L15</f>
        <v>10</v>
      </c>
      <c r="M15" s="6">
        <f t="shared" si="1"/>
        <v>592.5</v>
      </c>
      <c r="N15" s="2">
        <f t="shared" si="4"/>
        <v>2495.5</v>
      </c>
      <c r="O15" s="18" t="s">
        <v>30</v>
      </c>
      <c r="P15" s="46">
        <f>'G-1'!P15+'G-3'!P15</f>
        <v>145</v>
      </c>
      <c r="Q15" s="46">
        <f>'G-1'!Q15+'G-3'!Q15</f>
        <v>567</v>
      </c>
      <c r="R15" s="46">
        <f>'G-1'!R15+'G-3'!R15</f>
        <v>19</v>
      </c>
      <c r="S15" s="46">
        <f>'G-1'!S15+'G-3'!S15</f>
        <v>7</v>
      </c>
      <c r="T15" s="6">
        <f t="shared" si="2"/>
        <v>695</v>
      </c>
      <c r="U15" s="2">
        <f t="shared" si="5"/>
        <v>2646.5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112</v>
      </c>
      <c r="C16" s="46">
        <f>'G-1'!C16+'G-3'!C16</f>
        <v>483</v>
      </c>
      <c r="D16" s="46">
        <f>'G-1'!D16+'G-3'!D16</f>
        <v>27</v>
      </c>
      <c r="E16" s="46">
        <f>'G-1'!E16+'G-3'!E16</f>
        <v>8</v>
      </c>
      <c r="F16" s="6">
        <f t="shared" si="0"/>
        <v>613</v>
      </c>
      <c r="G16" s="2">
        <f t="shared" si="3"/>
        <v>2519</v>
      </c>
      <c r="H16" s="19" t="s">
        <v>15</v>
      </c>
      <c r="I16" s="46">
        <f>'G-1'!I16+'G-3'!I16</f>
        <v>89</v>
      </c>
      <c r="J16" s="46">
        <f>'G-1'!J16+'G-3'!J16</f>
        <v>449</v>
      </c>
      <c r="K16" s="46">
        <f>'G-1'!K16+'G-3'!K16</f>
        <v>19</v>
      </c>
      <c r="L16" s="46">
        <f>'G-1'!L16+'G-3'!L16</f>
        <v>7</v>
      </c>
      <c r="M16" s="6">
        <f t="shared" si="1"/>
        <v>549</v>
      </c>
      <c r="N16" s="2">
        <f t="shared" si="4"/>
        <v>2363.5</v>
      </c>
      <c r="O16" s="19" t="s">
        <v>8</v>
      </c>
      <c r="P16" s="46">
        <f>'G-1'!P16+'G-3'!P16</f>
        <v>166</v>
      </c>
      <c r="Q16" s="46">
        <f>'G-1'!Q16+'G-3'!Q16</f>
        <v>499</v>
      </c>
      <c r="R16" s="46">
        <f>'G-1'!R16+'G-3'!R16</f>
        <v>25</v>
      </c>
      <c r="S16" s="46">
        <f>'G-1'!S16+'G-3'!S16</f>
        <v>7</v>
      </c>
      <c r="T16" s="6">
        <f t="shared" si="2"/>
        <v>649.5</v>
      </c>
      <c r="U16" s="2">
        <f t="shared" si="5"/>
        <v>2672.5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132</v>
      </c>
      <c r="C17" s="46">
        <f>'G-1'!C17+'G-3'!C17</f>
        <v>475</v>
      </c>
      <c r="D17" s="46">
        <f>'G-1'!D17+'G-3'!D17</f>
        <v>23</v>
      </c>
      <c r="E17" s="46">
        <f>'G-1'!E17+'G-3'!E17</f>
        <v>7</v>
      </c>
      <c r="F17" s="6">
        <f t="shared" si="0"/>
        <v>604.5</v>
      </c>
      <c r="G17" s="2">
        <f t="shared" si="3"/>
        <v>2487.5</v>
      </c>
      <c r="H17" s="19" t="s">
        <v>18</v>
      </c>
      <c r="I17" s="46">
        <f>'G-1'!I17+'G-3'!I17</f>
        <v>72</v>
      </c>
      <c r="J17" s="46">
        <f>'G-1'!J17+'G-3'!J17</f>
        <v>438</v>
      </c>
      <c r="K17" s="46">
        <f>'G-1'!K17+'G-3'!K17</f>
        <v>18</v>
      </c>
      <c r="L17" s="46">
        <f>'G-1'!L17+'G-3'!L17</f>
        <v>6</v>
      </c>
      <c r="M17" s="6">
        <f t="shared" si="1"/>
        <v>525</v>
      </c>
      <c r="N17" s="2">
        <f t="shared" si="4"/>
        <v>2268</v>
      </c>
      <c r="O17" s="19" t="s">
        <v>10</v>
      </c>
      <c r="P17" s="46">
        <f>'G-1'!P17+'G-3'!P17</f>
        <v>153</v>
      </c>
      <c r="Q17" s="46">
        <f>'G-1'!Q17+'G-3'!Q17</f>
        <v>527</v>
      </c>
      <c r="R17" s="46">
        <f>'G-1'!R17+'G-3'!R17</f>
        <v>24</v>
      </c>
      <c r="S17" s="46">
        <f>'G-1'!S17+'G-3'!S17</f>
        <v>11</v>
      </c>
      <c r="T17" s="6">
        <f t="shared" si="2"/>
        <v>679</v>
      </c>
      <c r="U17" s="2">
        <f t="shared" si="5"/>
        <v>2682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121</v>
      </c>
      <c r="C18" s="46">
        <f>'G-1'!C18+'G-3'!C18</f>
        <v>454</v>
      </c>
      <c r="D18" s="46">
        <f>'G-1'!D18+'G-3'!D18</f>
        <v>27</v>
      </c>
      <c r="E18" s="46">
        <f>'G-1'!E18+'G-3'!E18</f>
        <v>18</v>
      </c>
      <c r="F18" s="6">
        <f t="shared" si="0"/>
        <v>613.5</v>
      </c>
      <c r="G18" s="2">
        <f t="shared" si="3"/>
        <v>2474</v>
      </c>
      <c r="H18" s="19" t="s">
        <v>20</v>
      </c>
      <c r="I18" s="46">
        <f>'G-1'!I18+'G-3'!I18</f>
        <v>77</v>
      </c>
      <c r="J18" s="46">
        <f>'G-1'!J18+'G-3'!J18</f>
        <v>424</v>
      </c>
      <c r="K18" s="46">
        <f>'G-1'!K18+'G-3'!K18</f>
        <v>16</v>
      </c>
      <c r="L18" s="46">
        <f>'G-1'!L18+'G-3'!L18</f>
        <v>8</v>
      </c>
      <c r="M18" s="6">
        <f t="shared" si="1"/>
        <v>514.5</v>
      </c>
      <c r="N18" s="2">
        <f t="shared" si="4"/>
        <v>2181</v>
      </c>
      <c r="O18" s="19" t="s">
        <v>13</v>
      </c>
      <c r="P18" s="46">
        <f>'G-1'!P18+'G-3'!P18</f>
        <v>151</v>
      </c>
      <c r="Q18" s="46">
        <f>'G-1'!Q18+'G-3'!Q18</f>
        <v>482</v>
      </c>
      <c r="R18" s="46">
        <f>'G-1'!R18+'G-3'!R18</f>
        <v>18</v>
      </c>
      <c r="S18" s="46">
        <f>'G-1'!S18+'G-3'!S18</f>
        <v>5</v>
      </c>
      <c r="T18" s="6">
        <f t="shared" si="2"/>
        <v>606</v>
      </c>
      <c r="U18" s="2">
        <f t="shared" si="5"/>
        <v>2629.5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'G-1'!B19+'G-3'!B19</f>
        <v>130</v>
      </c>
      <c r="C19" s="46">
        <f>'G-1'!C19+'G-3'!C19</f>
        <v>489</v>
      </c>
      <c r="D19" s="46">
        <f>'G-1'!D19+'G-3'!D19</f>
        <v>24</v>
      </c>
      <c r="E19" s="46">
        <f>'G-1'!E19+'G-3'!E19</f>
        <v>8</v>
      </c>
      <c r="F19" s="7">
        <f t="shared" si="0"/>
        <v>622</v>
      </c>
      <c r="G19" s="3">
        <f t="shared" si="3"/>
        <v>2453</v>
      </c>
      <c r="H19" s="20" t="s">
        <v>22</v>
      </c>
      <c r="I19" s="46">
        <f>'G-1'!I19+'G-3'!I19</f>
        <v>99</v>
      </c>
      <c r="J19" s="46">
        <f>'G-1'!J19+'G-3'!J19</f>
        <v>475</v>
      </c>
      <c r="K19" s="46">
        <f>'G-1'!K19+'G-3'!K19</f>
        <v>20</v>
      </c>
      <c r="L19" s="46">
        <f>'G-1'!L19+'G-3'!L19</f>
        <v>3</v>
      </c>
      <c r="M19" s="6">
        <f t="shared" si="1"/>
        <v>572</v>
      </c>
      <c r="N19" s="2">
        <f>M16+M17+M18+M19</f>
        <v>2160.5</v>
      </c>
      <c r="O19" s="19" t="s">
        <v>16</v>
      </c>
      <c r="P19" s="46">
        <f>'G-1'!P19+'G-3'!P19</f>
        <v>163</v>
      </c>
      <c r="Q19" s="46">
        <f>'G-1'!Q19+'G-3'!Q19</f>
        <v>480</v>
      </c>
      <c r="R19" s="46">
        <f>'G-1'!R19+'G-3'!R19</f>
        <v>15</v>
      </c>
      <c r="S19" s="46">
        <f>'G-1'!S19+'G-3'!S19</f>
        <v>3</v>
      </c>
      <c r="T19" s="6">
        <f t="shared" si="2"/>
        <v>599</v>
      </c>
      <c r="U19" s="2">
        <f t="shared" si="5"/>
        <v>2533.5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125</v>
      </c>
      <c r="C20" s="45">
        <f>'G-1'!C20+'G-3'!C20</f>
        <v>421</v>
      </c>
      <c r="D20" s="45">
        <f>'G-1'!D20+'G-3'!D20</f>
        <v>22</v>
      </c>
      <c r="E20" s="45">
        <f>'G-1'!E20+'G-3'!E20</f>
        <v>11</v>
      </c>
      <c r="F20" s="8">
        <f t="shared" si="0"/>
        <v>555</v>
      </c>
      <c r="G20" s="35"/>
      <c r="H20" s="19" t="s">
        <v>24</v>
      </c>
      <c r="I20" s="46">
        <f>'G-1'!I20+'G-3'!I20</f>
        <v>107</v>
      </c>
      <c r="J20" s="46">
        <f>'G-1'!J20+'G-3'!J20</f>
        <v>493</v>
      </c>
      <c r="K20" s="46">
        <f>'G-1'!K20+'G-3'!K20</f>
        <v>15</v>
      </c>
      <c r="L20" s="46">
        <f>'G-1'!L20+'G-3'!L20</f>
        <v>7</v>
      </c>
      <c r="M20" s="8">
        <f t="shared" si="1"/>
        <v>594</v>
      </c>
      <c r="N20" s="2">
        <f>M17+M18+M19+M20</f>
        <v>2205.5</v>
      </c>
      <c r="O20" s="19" t="s">
        <v>45</v>
      </c>
      <c r="P20" s="46">
        <f>'G-1'!P20+'G-3'!P20</f>
        <v>117</v>
      </c>
      <c r="Q20" s="46">
        <f>'G-1'!Q20+'G-3'!Q20</f>
        <v>473</v>
      </c>
      <c r="R20" s="46">
        <f>'G-1'!R20+'G-3'!R20</f>
        <v>27</v>
      </c>
      <c r="S20" s="46">
        <f>'G-1'!S20+'G-3'!S20</f>
        <v>3</v>
      </c>
      <c r="T20" s="8">
        <f t="shared" si="2"/>
        <v>593</v>
      </c>
      <c r="U20" s="2">
        <f t="shared" si="5"/>
        <v>2477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118</v>
      </c>
      <c r="C21" s="45">
        <f>'G-1'!C21+'G-3'!C21</f>
        <v>415</v>
      </c>
      <c r="D21" s="45">
        <f>'G-1'!D21+'G-3'!D21</f>
        <v>29</v>
      </c>
      <c r="E21" s="45">
        <f>'G-1'!E21+'G-3'!E21</f>
        <v>12</v>
      </c>
      <c r="F21" s="6">
        <f t="shared" si="0"/>
        <v>562</v>
      </c>
      <c r="G21" s="36"/>
      <c r="H21" s="20" t="s">
        <v>25</v>
      </c>
      <c r="I21" s="46">
        <f>'G-1'!I21+'G-3'!I21</f>
        <v>129</v>
      </c>
      <c r="J21" s="46">
        <f>'G-1'!J21+'G-3'!J21</f>
        <v>534</v>
      </c>
      <c r="K21" s="46">
        <f>'G-1'!K21+'G-3'!K21</f>
        <v>17</v>
      </c>
      <c r="L21" s="46">
        <f>'G-1'!L21+'G-3'!L21</f>
        <v>9</v>
      </c>
      <c r="M21" s="6">
        <f t="shared" si="1"/>
        <v>655</v>
      </c>
      <c r="N21" s="2">
        <f>M18+M19+M20+M21</f>
        <v>2335.5</v>
      </c>
      <c r="O21" s="21" t="s">
        <v>46</v>
      </c>
      <c r="P21" s="46">
        <f>'G-1'!P21+'G-3'!P21</f>
        <v>105</v>
      </c>
      <c r="Q21" s="46">
        <f>'G-1'!Q21+'G-3'!Q21</f>
        <v>467</v>
      </c>
      <c r="R21" s="46">
        <f>'G-1'!R21+'G-3'!R21</f>
        <v>22</v>
      </c>
      <c r="S21" s="46">
        <f>'G-1'!S21+'G-3'!S21</f>
        <v>1</v>
      </c>
      <c r="T21" s="7">
        <f t="shared" si="2"/>
        <v>566</v>
      </c>
      <c r="U21" s="3">
        <f t="shared" si="5"/>
        <v>2364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123</v>
      </c>
      <c r="C22" s="45">
        <f>'G-1'!C22+'G-3'!C22</f>
        <v>458</v>
      </c>
      <c r="D22" s="45">
        <f>'G-1'!D22+'G-3'!D22</f>
        <v>23</v>
      </c>
      <c r="E22" s="45">
        <f>'G-1'!E22+'G-3'!E22</f>
        <v>8</v>
      </c>
      <c r="F22" s="6">
        <f t="shared" si="0"/>
        <v>585.5</v>
      </c>
      <c r="G22" s="2"/>
      <c r="H22" s="21" t="s">
        <v>26</v>
      </c>
      <c r="I22" s="46">
        <f>'G-1'!I22+'G-3'!I22</f>
        <v>139</v>
      </c>
      <c r="J22" s="46">
        <f>'G-1'!J22+'G-3'!J22</f>
        <v>521</v>
      </c>
      <c r="K22" s="46">
        <f>'G-1'!K22+'G-3'!K22</f>
        <v>18</v>
      </c>
      <c r="L22" s="46">
        <f>'G-1'!L22+'G-3'!L22</f>
        <v>7</v>
      </c>
      <c r="M22" s="6">
        <f t="shared" si="1"/>
        <v>644</v>
      </c>
      <c r="N22" s="3">
        <f>M19+M20+M21+M22</f>
        <v>2465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2606.5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2702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2682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87" t="s">
        <v>78</v>
      </c>
      <c r="G24" s="88"/>
      <c r="H24" s="186"/>
      <c r="I24" s="187"/>
      <c r="J24" s="82" t="s">
        <v>72</v>
      </c>
      <c r="K24" s="86"/>
      <c r="L24" s="86"/>
      <c r="M24" s="87" t="s">
        <v>75</v>
      </c>
      <c r="N24" s="88"/>
      <c r="O24" s="186"/>
      <c r="P24" s="187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76 X CARRERA 51B</v>
      </c>
      <c r="D5" s="240"/>
      <c r="E5" s="240"/>
      <c r="F5" s="111"/>
      <c r="G5" s="112"/>
      <c r="H5" s="103" t="s">
        <v>53</v>
      </c>
      <c r="I5" s="241">
        <f>'G-1'!L5</f>
        <v>0</v>
      </c>
      <c r="J5" s="241"/>
    </row>
    <row r="6" spans="1:10" x14ac:dyDescent="0.2">
      <c r="A6" s="168" t="s">
        <v>112</v>
      </c>
      <c r="B6" s="168"/>
      <c r="C6" s="226" t="s">
        <v>152</v>
      </c>
      <c r="D6" s="226"/>
      <c r="E6" s="226"/>
      <c r="F6" s="111"/>
      <c r="G6" s="112"/>
      <c r="H6" s="103" t="s">
        <v>58</v>
      </c>
      <c r="I6" s="227">
        <f>'G-1'!S6</f>
        <v>42500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>
        <v>3</v>
      </c>
      <c r="C10" s="122"/>
      <c r="D10" s="123" t="s">
        <v>124</v>
      </c>
      <c r="E10" s="75">
        <v>3</v>
      </c>
      <c r="F10" s="75">
        <v>40</v>
      </c>
      <c r="G10" s="75">
        <v>0</v>
      </c>
      <c r="H10" s="75">
        <v>1</v>
      </c>
      <c r="I10" s="75">
        <f>E10*0.5+F10+G10*2+H10*2.5</f>
        <v>44</v>
      </c>
      <c r="J10" s="124">
        <f>IF(I10=0,"0,00",I10/SUM(I10:I12)*100)</f>
        <v>1.5997091437920379</v>
      </c>
    </row>
    <row r="11" spans="1:10" x14ac:dyDescent="0.2">
      <c r="A11" s="221"/>
      <c r="B11" s="224"/>
      <c r="C11" s="122" t="s">
        <v>125</v>
      </c>
      <c r="D11" s="125" t="s">
        <v>126</v>
      </c>
      <c r="E11" s="126">
        <v>480</v>
      </c>
      <c r="F11" s="126">
        <v>2275</v>
      </c>
      <c r="G11" s="126">
        <v>57</v>
      </c>
      <c r="H11" s="126">
        <v>31</v>
      </c>
      <c r="I11" s="126">
        <f t="shared" ref="I11:I37" si="0">E11*0.5+F11+G11*2+H11*2.5</f>
        <v>2706.5</v>
      </c>
      <c r="J11" s="127">
        <f>IF(I11=0,"0,00",I11/SUM(I10:I12)*100)</f>
        <v>98.40029085620796</v>
      </c>
    </row>
    <row r="12" spans="1:10" x14ac:dyDescent="0.2">
      <c r="A12" s="221"/>
      <c r="B12" s="224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75">
        <v>7</v>
      </c>
      <c r="F13" s="75">
        <v>21</v>
      </c>
      <c r="G13" s="75">
        <v>0</v>
      </c>
      <c r="H13" s="75">
        <v>0</v>
      </c>
      <c r="I13" s="75">
        <f t="shared" si="0"/>
        <v>24.5</v>
      </c>
      <c r="J13" s="124">
        <f>IF(I13=0,"0,00",I13/SUM(I13:I15)*100)</f>
        <v>0.70070070070070067</v>
      </c>
    </row>
    <row r="14" spans="1:10" x14ac:dyDescent="0.2">
      <c r="A14" s="221"/>
      <c r="B14" s="224"/>
      <c r="C14" s="122" t="s">
        <v>128</v>
      </c>
      <c r="D14" s="125" t="s">
        <v>126</v>
      </c>
      <c r="E14" s="126">
        <v>669</v>
      </c>
      <c r="F14" s="126">
        <v>2816</v>
      </c>
      <c r="G14" s="126">
        <v>87</v>
      </c>
      <c r="H14" s="126">
        <v>59</v>
      </c>
      <c r="I14" s="126">
        <f t="shared" si="0"/>
        <v>3472</v>
      </c>
      <c r="J14" s="127">
        <f>IF(I14=0,"0,00",I14/SUM(I13:I15)*100)</f>
        <v>99.299299299299307</v>
      </c>
    </row>
    <row r="15" spans="1:10" x14ac:dyDescent="0.2">
      <c r="A15" s="221"/>
      <c r="B15" s="224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75">
        <v>13</v>
      </c>
      <c r="F16" s="75">
        <v>35</v>
      </c>
      <c r="G16" s="75">
        <v>0</v>
      </c>
      <c r="H16" s="75">
        <v>0</v>
      </c>
      <c r="I16" s="75">
        <f t="shared" si="0"/>
        <v>41.5</v>
      </c>
      <c r="J16" s="124">
        <f>IF(I16=0,"0,00",I16/SUM(I16:I18)*100)</f>
        <v>1.4447345517841601</v>
      </c>
    </row>
    <row r="17" spans="1:10" x14ac:dyDescent="0.2">
      <c r="A17" s="221"/>
      <c r="B17" s="224"/>
      <c r="C17" s="122" t="s">
        <v>129</v>
      </c>
      <c r="D17" s="125" t="s">
        <v>126</v>
      </c>
      <c r="E17" s="126">
        <v>731</v>
      </c>
      <c r="F17" s="126">
        <v>2229</v>
      </c>
      <c r="G17" s="126">
        <v>67</v>
      </c>
      <c r="H17" s="126">
        <v>41</v>
      </c>
      <c r="I17" s="126">
        <f t="shared" si="0"/>
        <v>2831</v>
      </c>
      <c r="J17" s="127">
        <f>IF(I17=0,"0,00",I17/SUM(I16:I18)*100)</f>
        <v>98.555265448215849</v>
      </c>
    </row>
    <row r="18" spans="1:10" x14ac:dyDescent="0.2">
      <c r="A18" s="222"/>
      <c r="B18" s="225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130</v>
      </c>
      <c r="B19" s="22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125</v>
      </c>
      <c r="D20" s="125" t="s">
        <v>126</v>
      </c>
      <c r="E20" s="156">
        <v>0</v>
      </c>
      <c r="F20" s="156">
        <v>0</v>
      </c>
      <c r="G20" s="156">
        <v>0</v>
      </c>
      <c r="H20" s="15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1"/>
      <c r="B21" s="224"/>
      <c r="C21" s="128" t="s">
        <v>139</v>
      </c>
      <c r="D21" s="129" t="s">
        <v>127</v>
      </c>
      <c r="E21" s="156">
        <v>0</v>
      </c>
      <c r="F21" s="156">
        <v>0</v>
      </c>
      <c r="G21" s="156">
        <v>0</v>
      </c>
      <c r="H21" s="156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1"/>
      <c r="B22" s="22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128</v>
      </c>
      <c r="D23" s="125" t="s">
        <v>126</v>
      </c>
      <c r="E23" s="156">
        <v>0</v>
      </c>
      <c r="F23" s="156">
        <v>0</v>
      </c>
      <c r="G23" s="156">
        <v>0</v>
      </c>
      <c r="H23" s="15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1"/>
      <c r="B24" s="224"/>
      <c r="C24" s="128" t="s">
        <v>140</v>
      </c>
      <c r="D24" s="129" t="s">
        <v>127</v>
      </c>
      <c r="E24" s="156">
        <v>0</v>
      </c>
      <c r="F24" s="156">
        <v>0</v>
      </c>
      <c r="G24" s="156">
        <v>0</v>
      </c>
      <c r="H24" s="156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129</v>
      </c>
      <c r="D26" s="125" t="s">
        <v>126</v>
      </c>
      <c r="E26" s="156">
        <v>0</v>
      </c>
      <c r="F26" s="156">
        <v>0</v>
      </c>
      <c r="G26" s="156">
        <v>0</v>
      </c>
      <c r="H26" s="15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2"/>
      <c r="B27" s="225"/>
      <c r="C27" s="133" t="s">
        <v>141</v>
      </c>
      <c r="D27" s="129" t="s">
        <v>127</v>
      </c>
      <c r="E27" s="156">
        <v>0</v>
      </c>
      <c r="F27" s="156">
        <v>0</v>
      </c>
      <c r="G27" s="156">
        <v>0</v>
      </c>
      <c r="H27" s="156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0" t="s">
        <v>131</v>
      </c>
      <c r="B28" s="22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125</v>
      </c>
      <c r="D29" s="125" t="s">
        <v>126</v>
      </c>
      <c r="E29" s="126">
        <v>134</v>
      </c>
      <c r="F29" s="126">
        <v>446</v>
      </c>
      <c r="G29" s="126">
        <v>63</v>
      </c>
      <c r="H29" s="126">
        <v>8</v>
      </c>
      <c r="I29" s="126">
        <f t="shared" si="0"/>
        <v>659</v>
      </c>
      <c r="J29" s="127">
        <f>IF(I29=0,"0,00",I29/SUM(I28:I30)*100)</f>
        <v>62.583095916429258</v>
      </c>
    </row>
    <row r="30" spans="1:10" x14ac:dyDescent="0.2">
      <c r="A30" s="221"/>
      <c r="B30" s="224"/>
      <c r="C30" s="128" t="s">
        <v>142</v>
      </c>
      <c r="D30" s="129" t="s">
        <v>127</v>
      </c>
      <c r="E30" s="74">
        <v>76</v>
      </c>
      <c r="F30" s="74">
        <v>290</v>
      </c>
      <c r="G30" s="74">
        <v>23</v>
      </c>
      <c r="H30" s="74">
        <v>8</v>
      </c>
      <c r="I30" s="130">
        <f t="shared" si="0"/>
        <v>394</v>
      </c>
      <c r="J30" s="131">
        <f>IF(I30=0,"0,00",I30/SUM(I28:I30)*100)</f>
        <v>37.416904083570749</v>
      </c>
    </row>
    <row r="31" spans="1:10" x14ac:dyDescent="0.2">
      <c r="A31" s="221"/>
      <c r="B31" s="22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128</v>
      </c>
      <c r="D32" s="125" t="s">
        <v>126</v>
      </c>
      <c r="E32" s="126">
        <v>120</v>
      </c>
      <c r="F32" s="126">
        <v>520</v>
      </c>
      <c r="G32" s="126">
        <v>35</v>
      </c>
      <c r="H32" s="126">
        <v>6</v>
      </c>
      <c r="I32" s="126">
        <f t="shared" si="0"/>
        <v>665</v>
      </c>
      <c r="J32" s="127">
        <f>IF(I32=0,"0,00",I32/SUM(I31:I33)*100)</f>
        <v>66.301096709870393</v>
      </c>
    </row>
    <row r="33" spans="1:10" x14ac:dyDescent="0.2">
      <c r="A33" s="221"/>
      <c r="B33" s="224"/>
      <c r="C33" s="128" t="s">
        <v>143</v>
      </c>
      <c r="D33" s="129" t="s">
        <v>127</v>
      </c>
      <c r="E33" s="74">
        <v>32</v>
      </c>
      <c r="F33" s="74">
        <v>276</v>
      </c>
      <c r="G33" s="74">
        <v>18</v>
      </c>
      <c r="H33" s="74">
        <v>4</v>
      </c>
      <c r="I33" s="130">
        <f t="shared" si="0"/>
        <v>338</v>
      </c>
      <c r="J33" s="131">
        <f>IF(I33=0,"0,00",I33/SUM(I31:I33)*100)</f>
        <v>33.698903290129614</v>
      </c>
    </row>
    <row r="34" spans="1:10" x14ac:dyDescent="0.2">
      <c r="A34" s="221"/>
      <c r="B34" s="22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129</v>
      </c>
      <c r="D35" s="125" t="s">
        <v>126</v>
      </c>
      <c r="E35" s="126">
        <v>157</v>
      </c>
      <c r="F35" s="126">
        <v>621</v>
      </c>
      <c r="G35" s="126">
        <v>54</v>
      </c>
      <c r="H35" s="126">
        <v>9</v>
      </c>
      <c r="I35" s="126">
        <f t="shared" si="0"/>
        <v>830</v>
      </c>
      <c r="J35" s="127">
        <f>IF(I35=0,"0,00",I35/SUM(I34:I36)*100)</f>
        <v>70.33898305084746</v>
      </c>
    </row>
    <row r="36" spans="1:10" x14ac:dyDescent="0.2">
      <c r="A36" s="222"/>
      <c r="B36" s="225"/>
      <c r="C36" s="133" t="s">
        <v>144</v>
      </c>
      <c r="D36" s="129" t="s">
        <v>127</v>
      </c>
      <c r="E36" s="74">
        <v>68</v>
      </c>
      <c r="F36" s="74">
        <v>271</v>
      </c>
      <c r="G36" s="74">
        <v>15</v>
      </c>
      <c r="H36" s="74">
        <v>6</v>
      </c>
      <c r="I36" s="130">
        <f t="shared" si="0"/>
        <v>350</v>
      </c>
      <c r="J36" s="131">
        <f>IF(I36=0,"0,00",I36/SUM(I34:I36)*100)</f>
        <v>29.66101694915254</v>
      </c>
    </row>
    <row r="37" spans="1:10" x14ac:dyDescent="0.2">
      <c r="A37" s="220" t="s">
        <v>132</v>
      </c>
      <c r="B37" s="22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125</v>
      </c>
      <c r="D38" s="125" t="s">
        <v>126</v>
      </c>
      <c r="E38" s="156">
        <v>0</v>
      </c>
      <c r="F38" s="156">
        <v>0</v>
      </c>
      <c r="G38" s="156">
        <v>0</v>
      </c>
      <c r="H38" s="156">
        <v>0</v>
      </c>
      <c r="I38" s="75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127</v>
      </c>
      <c r="E39" s="156">
        <v>0</v>
      </c>
      <c r="F39" s="156">
        <v>0</v>
      </c>
      <c r="G39" s="156">
        <v>0</v>
      </c>
      <c r="H39" s="156">
        <v>0</v>
      </c>
      <c r="I39" s="75">
        <f t="shared" si="1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128</v>
      </c>
      <c r="D41" s="125" t="s">
        <v>126</v>
      </c>
      <c r="E41" s="156">
        <v>0</v>
      </c>
      <c r="F41" s="156">
        <v>0</v>
      </c>
      <c r="G41" s="156">
        <v>0</v>
      </c>
      <c r="H41" s="156">
        <v>0</v>
      </c>
      <c r="I41" s="75">
        <f t="shared" si="1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127</v>
      </c>
      <c r="E42" s="156">
        <v>0</v>
      </c>
      <c r="F42" s="156">
        <v>0</v>
      </c>
      <c r="G42" s="156">
        <v>0</v>
      </c>
      <c r="H42" s="156">
        <v>0</v>
      </c>
      <c r="I42" s="75">
        <f t="shared" si="1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129</v>
      </c>
      <c r="D44" s="125" t="s">
        <v>126</v>
      </c>
      <c r="E44" s="156">
        <v>0</v>
      </c>
      <c r="F44" s="156">
        <v>0</v>
      </c>
      <c r="G44" s="156">
        <v>0</v>
      </c>
      <c r="H44" s="156">
        <v>0</v>
      </c>
      <c r="I44" s="75">
        <f t="shared" si="1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127</v>
      </c>
      <c r="E45" s="157">
        <v>0</v>
      </c>
      <c r="F45" s="157">
        <v>0</v>
      </c>
      <c r="G45" s="157">
        <v>0</v>
      </c>
      <c r="H45" s="157">
        <v>0</v>
      </c>
      <c r="I45" s="63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A26" sqref="A26:XFD26"/>
    </sheetView>
  </sheetViews>
  <sheetFormatPr baseColWidth="10" defaultRowHeight="12.75" x14ac:dyDescent="0.2"/>
  <cols>
    <col min="2" max="2" width="5.7109375" customWidth="1"/>
    <col min="3" max="4" width="5" customWidth="1"/>
    <col min="5" max="5" width="5.140625" customWidth="1"/>
    <col min="6" max="7" width="5.5703125" customWidth="1"/>
    <col min="8" max="8" width="4.7109375" customWidth="1"/>
    <col min="9" max="10" width="5.140625" customWidth="1"/>
    <col min="11" max="11" width="5.2851562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'G-1'!D5</f>
        <v>CALLE 76 X CARRERA 51B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'G-1'!L5</f>
        <v>0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'G-1'!S6</f>
        <v>42500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134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1827</v>
      </c>
      <c r="AV12" s="97">
        <f t="shared" si="0"/>
        <v>1874.5</v>
      </c>
      <c r="AW12" s="97">
        <f t="shared" si="0"/>
        <v>1897</v>
      </c>
      <c r="AX12" s="97">
        <f t="shared" si="0"/>
        <v>1822.5</v>
      </c>
      <c r="AY12" s="97">
        <f t="shared" si="0"/>
        <v>1798</v>
      </c>
      <c r="AZ12" s="97">
        <f t="shared" si="0"/>
        <v>1787.5</v>
      </c>
      <c r="BA12" s="97">
        <f t="shared" si="0"/>
        <v>1762.5</v>
      </c>
      <c r="BB12" s="97"/>
      <c r="BC12" s="97"/>
      <c r="BD12" s="97"/>
      <c r="BE12" s="97">
        <f t="shared" ref="BE12:BQ12" si="1">P14</f>
        <v>1636.5</v>
      </c>
      <c r="BF12" s="97">
        <f t="shared" si="1"/>
        <v>1731</v>
      </c>
      <c r="BG12" s="97">
        <f t="shared" si="1"/>
        <v>1835</v>
      </c>
      <c r="BH12" s="97">
        <f t="shared" si="1"/>
        <v>1916.5</v>
      </c>
      <c r="BI12" s="97">
        <f t="shared" si="1"/>
        <v>1860</v>
      </c>
      <c r="BJ12" s="97">
        <f t="shared" si="1"/>
        <v>1828.5</v>
      </c>
      <c r="BK12" s="97">
        <f t="shared" si="1"/>
        <v>1747</v>
      </c>
      <c r="BL12" s="97">
        <f t="shared" si="1"/>
        <v>1644</v>
      </c>
      <c r="BM12" s="97">
        <f t="shared" si="1"/>
        <v>1569.5</v>
      </c>
      <c r="BN12" s="97">
        <f t="shared" si="1"/>
        <v>1543</v>
      </c>
      <c r="BO12" s="97">
        <f t="shared" si="1"/>
        <v>1584</v>
      </c>
      <c r="BP12" s="97">
        <f t="shared" si="1"/>
        <v>1666.5</v>
      </c>
      <c r="BQ12" s="97">
        <f t="shared" si="1"/>
        <v>1761</v>
      </c>
      <c r="BR12" s="97"/>
      <c r="BS12" s="97"/>
      <c r="BT12" s="97"/>
      <c r="BU12" s="97">
        <f t="shared" ref="BU12:CC12" si="2">AG14</f>
        <v>1874</v>
      </c>
      <c r="BV12" s="97">
        <f t="shared" si="2"/>
        <v>1906</v>
      </c>
      <c r="BW12" s="97">
        <f t="shared" si="2"/>
        <v>1952</v>
      </c>
      <c r="BX12" s="97">
        <f t="shared" si="2"/>
        <v>1977</v>
      </c>
      <c r="BY12" s="97">
        <f t="shared" si="2"/>
        <v>1993.5</v>
      </c>
      <c r="BZ12" s="97">
        <f t="shared" si="2"/>
        <v>1938</v>
      </c>
      <c r="CA12" s="97">
        <f t="shared" si="2"/>
        <v>1798.5</v>
      </c>
      <c r="CB12" s="97">
        <f t="shared" si="2"/>
        <v>1670.5</v>
      </c>
      <c r="CC12" s="97">
        <f t="shared" si="2"/>
        <v>1523.5</v>
      </c>
    </row>
    <row r="13" spans="1:81" ht="16.5" customHeight="1" x14ac:dyDescent="0.2">
      <c r="A13" s="100" t="s">
        <v>103</v>
      </c>
      <c r="B13" s="148">
        <f>'G-1'!F10</f>
        <v>407</v>
      </c>
      <c r="C13" s="148">
        <f>'G-1'!F11</f>
        <v>446.5</v>
      </c>
      <c r="D13" s="148">
        <f>'G-1'!F12</f>
        <v>518.5</v>
      </c>
      <c r="E13" s="148">
        <f>'G-1'!F13</f>
        <v>455</v>
      </c>
      <c r="F13" s="148">
        <f>'G-1'!F14</f>
        <v>454.5</v>
      </c>
      <c r="G13" s="148">
        <f>'G-1'!F15</f>
        <v>469</v>
      </c>
      <c r="H13" s="148">
        <f>'G-1'!F16</f>
        <v>444</v>
      </c>
      <c r="I13" s="148">
        <f>'G-1'!F17</f>
        <v>430.5</v>
      </c>
      <c r="J13" s="148">
        <f>'G-1'!F18</f>
        <v>444</v>
      </c>
      <c r="K13" s="148">
        <f>'G-1'!F19</f>
        <v>444</v>
      </c>
      <c r="L13" s="149"/>
      <c r="M13" s="148">
        <f>'G-1'!F20</f>
        <v>373.5</v>
      </c>
      <c r="N13" s="148">
        <f>'G-1'!F21</f>
        <v>370</v>
      </c>
      <c r="O13" s="148">
        <f>'G-1'!F22</f>
        <v>392.5</v>
      </c>
      <c r="P13" s="148">
        <f>'G-1'!M10</f>
        <v>500.5</v>
      </c>
      <c r="Q13" s="148">
        <f>'G-1'!M11</f>
        <v>468</v>
      </c>
      <c r="R13" s="148">
        <f>'G-1'!M12</f>
        <v>474</v>
      </c>
      <c r="S13" s="148">
        <f>'G-1'!M13</f>
        <v>474</v>
      </c>
      <c r="T13" s="148">
        <f>'G-1'!M14</f>
        <v>444</v>
      </c>
      <c r="U13" s="148">
        <f>'G-1'!M15</f>
        <v>436.5</v>
      </c>
      <c r="V13" s="148">
        <f>'G-1'!M16</f>
        <v>392.5</v>
      </c>
      <c r="W13" s="148">
        <f>'G-1'!M17</f>
        <v>371</v>
      </c>
      <c r="X13" s="148">
        <f>'G-1'!M18</f>
        <v>369.5</v>
      </c>
      <c r="Y13" s="148">
        <f>'G-1'!M19</f>
        <v>410</v>
      </c>
      <c r="Z13" s="148">
        <f>'G-1'!M20</f>
        <v>433.5</v>
      </c>
      <c r="AA13" s="148">
        <f>'G-1'!M21</f>
        <v>453.5</v>
      </c>
      <c r="AB13" s="148">
        <f>'G-1'!M22</f>
        <v>464</v>
      </c>
      <c r="AC13" s="149"/>
      <c r="AD13" s="148">
        <f>'G-1'!T10</f>
        <v>449</v>
      </c>
      <c r="AE13" s="148">
        <f>'G-1'!T11</f>
        <v>477.5</v>
      </c>
      <c r="AF13" s="148">
        <f>'G-1'!T12</f>
        <v>464</v>
      </c>
      <c r="AG13" s="148">
        <f>'G-1'!T13</f>
        <v>483.5</v>
      </c>
      <c r="AH13" s="148">
        <f>'G-1'!T14</f>
        <v>481</v>
      </c>
      <c r="AI13" s="148">
        <f>'G-1'!T15</f>
        <v>523.5</v>
      </c>
      <c r="AJ13" s="148">
        <f>'G-1'!T16</f>
        <v>489</v>
      </c>
      <c r="AK13" s="148">
        <f>'G-1'!T17</f>
        <v>500</v>
      </c>
      <c r="AL13" s="148">
        <f>'G-1'!T18</f>
        <v>425.5</v>
      </c>
      <c r="AM13" s="148">
        <f>'G-1'!T19</f>
        <v>384</v>
      </c>
      <c r="AN13" s="148">
        <f>'G-1'!T20</f>
        <v>361</v>
      </c>
      <c r="AO13" s="148">
        <f>'G-1'!T21</f>
        <v>353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1827</v>
      </c>
      <c r="F14" s="148">
        <f t="shared" ref="F14:K14" si="3">C13+D13+E13+F13</f>
        <v>1874.5</v>
      </c>
      <c r="G14" s="148">
        <f t="shared" si="3"/>
        <v>1897</v>
      </c>
      <c r="H14" s="148">
        <f t="shared" si="3"/>
        <v>1822.5</v>
      </c>
      <c r="I14" s="148">
        <f t="shared" si="3"/>
        <v>1798</v>
      </c>
      <c r="J14" s="148">
        <f t="shared" si="3"/>
        <v>1787.5</v>
      </c>
      <c r="K14" s="148">
        <f t="shared" si="3"/>
        <v>1762.5</v>
      </c>
      <c r="L14" s="149"/>
      <c r="M14" s="148"/>
      <c r="N14" s="148"/>
      <c r="O14" s="148"/>
      <c r="P14" s="148">
        <f>M13+N13+O13+P13</f>
        <v>1636.5</v>
      </c>
      <c r="Q14" s="148">
        <f t="shared" ref="Q14:AB14" si="4">N13+O13+P13+Q13</f>
        <v>1731</v>
      </c>
      <c r="R14" s="148">
        <f t="shared" si="4"/>
        <v>1835</v>
      </c>
      <c r="S14" s="148">
        <f t="shared" si="4"/>
        <v>1916.5</v>
      </c>
      <c r="T14" s="148">
        <f t="shared" si="4"/>
        <v>1860</v>
      </c>
      <c r="U14" s="148">
        <f t="shared" si="4"/>
        <v>1828.5</v>
      </c>
      <c r="V14" s="148">
        <f t="shared" si="4"/>
        <v>1747</v>
      </c>
      <c r="W14" s="148">
        <f t="shared" si="4"/>
        <v>1644</v>
      </c>
      <c r="X14" s="148">
        <f t="shared" si="4"/>
        <v>1569.5</v>
      </c>
      <c r="Y14" s="148">
        <f t="shared" si="4"/>
        <v>1543</v>
      </c>
      <c r="Z14" s="148">
        <f t="shared" si="4"/>
        <v>1584</v>
      </c>
      <c r="AA14" s="148">
        <f t="shared" si="4"/>
        <v>1666.5</v>
      </c>
      <c r="AB14" s="148">
        <f t="shared" si="4"/>
        <v>1761</v>
      </c>
      <c r="AC14" s="149"/>
      <c r="AD14" s="148"/>
      <c r="AE14" s="148"/>
      <c r="AF14" s="148"/>
      <c r="AG14" s="148">
        <f>AD13+AE13+AF13+AG13</f>
        <v>1874</v>
      </c>
      <c r="AH14" s="148">
        <f t="shared" ref="AH14:AO14" si="5">AE13+AF13+AG13+AH13</f>
        <v>1906</v>
      </c>
      <c r="AI14" s="148">
        <f t="shared" si="5"/>
        <v>1952</v>
      </c>
      <c r="AJ14" s="148">
        <f t="shared" si="5"/>
        <v>1977</v>
      </c>
      <c r="AK14" s="148">
        <f t="shared" si="5"/>
        <v>1993.5</v>
      </c>
      <c r="AL14" s="148">
        <f t="shared" si="5"/>
        <v>1938</v>
      </c>
      <c r="AM14" s="148">
        <f t="shared" si="5"/>
        <v>1798.5</v>
      </c>
      <c r="AN14" s="148">
        <f t="shared" si="5"/>
        <v>1670.5</v>
      </c>
      <c r="AO14" s="148">
        <f t="shared" si="5"/>
        <v>1523.5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1.5997091437920379E-2</v>
      </c>
      <c r="E15" s="151"/>
      <c r="F15" s="151" t="s">
        <v>107</v>
      </c>
      <c r="G15" s="152">
        <f>DIRECCIONALIDAD!J11/100</f>
        <v>0.98400290856207961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7.0070070070070069E-3</v>
      </c>
      <c r="Q15" s="151"/>
      <c r="R15" s="151"/>
      <c r="S15" s="151"/>
      <c r="T15" s="151" t="s">
        <v>107</v>
      </c>
      <c r="U15" s="152">
        <f>DIRECCIONALIDAD!J14/100</f>
        <v>0.99299299299299304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1.4447345517841602E-2</v>
      </c>
      <c r="AG15" s="151"/>
      <c r="AH15" s="151"/>
      <c r="AI15" s="151"/>
      <c r="AJ15" s="151" t="s">
        <v>107</v>
      </c>
      <c r="AK15" s="152">
        <f>DIRECCIONALIDAD!J17/100</f>
        <v>0.98555265448215845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149</v>
      </c>
      <c r="B16" s="162">
        <f>MAX(B14:K14)</f>
        <v>1897</v>
      </c>
      <c r="C16" s="151" t="s">
        <v>106</v>
      </c>
      <c r="D16" s="163">
        <f>+B16*D15</f>
        <v>30.346482457734957</v>
      </c>
      <c r="E16" s="151"/>
      <c r="F16" s="151" t="s">
        <v>107</v>
      </c>
      <c r="G16" s="163">
        <f>+B16*G15</f>
        <v>1866.653517542265</v>
      </c>
      <c r="H16" s="151"/>
      <c r="I16" s="151" t="s">
        <v>108</v>
      </c>
      <c r="J16" s="163">
        <f>+B16*J15</f>
        <v>0</v>
      </c>
      <c r="K16" s="153"/>
      <c r="L16" s="147"/>
      <c r="M16" s="162">
        <f>MAX(M14:AB14)</f>
        <v>1916.5</v>
      </c>
      <c r="N16" s="151"/>
      <c r="O16" s="151" t="s">
        <v>106</v>
      </c>
      <c r="P16" s="164">
        <f>+M16*P15</f>
        <v>13.428928928928929</v>
      </c>
      <c r="Q16" s="151"/>
      <c r="R16" s="151"/>
      <c r="S16" s="151"/>
      <c r="T16" s="151" t="s">
        <v>107</v>
      </c>
      <c r="U16" s="164">
        <f>+M16*U15</f>
        <v>1903.0710710710712</v>
      </c>
      <c r="V16" s="151"/>
      <c r="W16" s="151"/>
      <c r="X16" s="151"/>
      <c r="Y16" s="151" t="s">
        <v>108</v>
      </c>
      <c r="Z16" s="164">
        <f>+M16*Z15</f>
        <v>0</v>
      </c>
      <c r="AA16" s="151"/>
      <c r="AB16" s="153"/>
      <c r="AC16" s="147"/>
      <c r="AD16" s="162">
        <f>MAX(AD14:AO14)</f>
        <v>1993.5</v>
      </c>
      <c r="AE16" s="151" t="s">
        <v>106</v>
      </c>
      <c r="AF16" s="163">
        <f>+AD16*AF15</f>
        <v>28.800783289817232</v>
      </c>
      <c r="AG16" s="151"/>
      <c r="AH16" s="151"/>
      <c r="AI16" s="151"/>
      <c r="AJ16" s="151" t="s">
        <v>107</v>
      </c>
      <c r="AK16" s="163">
        <f>+AD16*AK15</f>
        <v>1964.6992167101828</v>
      </c>
      <c r="AL16" s="151"/>
      <c r="AM16" s="151"/>
      <c r="AN16" s="151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2" t="s">
        <v>102</v>
      </c>
      <c r="U17" s="242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704</v>
      </c>
      <c r="AV20" s="92">
        <f t="shared" si="15"/>
        <v>717</v>
      </c>
      <c r="AW20" s="92">
        <f t="shared" si="15"/>
        <v>709.5</v>
      </c>
      <c r="AX20" s="92">
        <f t="shared" si="15"/>
        <v>696.5</v>
      </c>
      <c r="AY20" s="92">
        <f t="shared" si="15"/>
        <v>689.5</v>
      </c>
      <c r="AZ20" s="92">
        <f t="shared" si="15"/>
        <v>686.5</v>
      </c>
      <c r="BA20" s="92">
        <f t="shared" si="15"/>
        <v>690.5</v>
      </c>
      <c r="BB20" s="92"/>
      <c r="BC20" s="92"/>
      <c r="BD20" s="92"/>
      <c r="BE20" s="92">
        <f t="shared" ref="BE20:BQ20" si="16">P24</f>
        <v>773.5</v>
      </c>
      <c r="BF20" s="92">
        <f t="shared" si="16"/>
        <v>817</v>
      </c>
      <c r="BG20" s="92">
        <f t="shared" si="16"/>
        <v>832</v>
      </c>
      <c r="BH20" s="92">
        <f t="shared" si="16"/>
        <v>785.5</v>
      </c>
      <c r="BI20" s="92">
        <f t="shared" si="16"/>
        <v>736</v>
      </c>
      <c r="BJ20" s="92">
        <f t="shared" si="16"/>
        <v>667</v>
      </c>
      <c r="BK20" s="92">
        <f t="shared" si="16"/>
        <v>616.5</v>
      </c>
      <c r="BL20" s="92">
        <f t="shared" si="16"/>
        <v>624</v>
      </c>
      <c r="BM20" s="92">
        <f t="shared" si="16"/>
        <v>611.5</v>
      </c>
      <c r="BN20" s="92">
        <f t="shared" si="16"/>
        <v>617.5</v>
      </c>
      <c r="BO20" s="92">
        <f t="shared" si="16"/>
        <v>621.5</v>
      </c>
      <c r="BP20" s="92">
        <f t="shared" si="16"/>
        <v>669</v>
      </c>
      <c r="BQ20" s="92">
        <f t="shared" si="16"/>
        <v>704</v>
      </c>
      <c r="BR20" s="92"/>
      <c r="BS20" s="92"/>
      <c r="BT20" s="92"/>
      <c r="BU20" s="92">
        <f t="shared" ref="BU20:CC20" si="17">AG24</f>
        <v>647.5</v>
      </c>
      <c r="BV20" s="92">
        <f t="shared" si="17"/>
        <v>667.5</v>
      </c>
      <c r="BW20" s="92">
        <f t="shared" si="17"/>
        <v>694.5</v>
      </c>
      <c r="BX20" s="92">
        <f t="shared" si="17"/>
        <v>695.5</v>
      </c>
      <c r="BY20" s="92">
        <f t="shared" si="17"/>
        <v>688.5</v>
      </c>
      <c r="BZ20" s="92">
        <f t="shared" si="17"/>
        <v>691.5</v>
      </c>
      <c r="CA20" s="92">
        <f t="shared" si="17"/>
        <v>735</v>
      </c>
      <c r="CB20" s="92">
        <f t="shared" si="17"/>
        <v>806.5</v>
      </c>
      <c r="CC20" s="92">
        <f t="shared" si="17"/>
        <v>840.5</v>
      </c>
    </row>
    <row r="21" spans="1:81" ht="16.5" customHeight="1" x14ac:dyDescent="0.2">
      <c r="A21" s="158"/>
      <c r="B21" s="159"/>
      <c r="C21" s="159"/>
      <c r="D21" s="160"/>
      <c r="E21" s="159"/>
      <c r="F21" s="159"/>
      <c r="G21" s="160"/>
      <c r="H21" s="159"/>
      <c r="I21" s="159"/>
      <c r="J21" s="160"/>
      <c r="K21" s="159"/>
      <c r="L21" s="147"/>
      <c r="M21" s="159"/>
      <c r="N21" s="159"/>
      <c r="O21" s="159"/>
      <c r="P21" s="160"/>
      <c r="Q21" s="159"/>
      <c r="R21" s="159"/>
      <c r="S21" s="159"/>
      <c r="T21" s="151"/>
      <c r="U21" s="152"/>
      <c r="V21" s="159"/>
      <c r="W21" s="159"/>
      <c r="X21" s="159"/>
      <c r="Y21" s="159"/>
      <c r="Z21" s="160"/>
      <c r="AA21" s="159"/>
      <c r="AB21" s="159"/>
      <c r="AC21" s="147"/>
      <c r="AD21" s="159"/>
      <c r="AE21" s="159"/>
      <c r="AF21" s="160"/>
      <c r="AG21" s="159"/>
      <c r="AH21" s="159"/>
      <c r="AI21" s="159"/>
      <c r="AJ21" s="159"/>
      <c r="AK21" s="160"/>
      <c r="AL21" s="159"/>
      <c r="AM21" s="159"/>
      <c r="AN21" s="159"/>
      <c r="AO21" s="160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2" t="s">
        <v>102</v>
      </c>
      <c r="U22" s="242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E33</f>
        <v>2531</v>
      </c>
      <c r="AV22" s="92">
        <f t="shared" si="18"/>
        <v>2591.5</v>
      </c>
      <c r="AW22" s="92">
        <f t="shared" si="18"/>
        <v>2606.5</v>
      </c>
      <c r="AX22" s="92">
        <f t="shared" si="18"/>
        <v>2519</v>
      </c>
      <c r="AY22" s="92">
        <f t="shared" si="18"/>
        <v>2487.5</v>
      </c>
      <c r="AZ22" s="92">
        <f t="shared" si="18"/>
        <v>2474</v>
      </c>
      <c r="BA22" s="92">
        <f t="shared" si="18"/>
        <v>2453</v>
      </c>
      <c r="BB22" s="92"/>
      <c r="BC22" s="92"/>
      <c r="BD22" s="92"/>
      <c r="BE22" s="92">
        <f t="shared" ref="BE22:BQ22" si="19">P33</f>
        <v>2410</v>
      </c>
      <c r="BF22" s="92">
        <f t="shared" si="19"/>
        <v>2548</v>
      </c>
      <c r="BG22" s="92">
        <f t="shared" si="19"/>
        <v>2667</v>
      </c>
      <c r="BH22" s="92">
        <f t="shared" si="19"/>
        <v>2702</v>
      </c>
      <c r="BI22" s="92">
        <f t="shared" si="19"/>
        <v>2596</v>
      </c>
      <c r="BJ22" s="92">
        <f t="shared" si="19"/>
        <v>2495.5</v>
      </c>
      <c r="BK22" s="92">
        <f t="shared" si="19"/>
        <v>2363.5</v>
      </c>
      <c r="BL22" s="92">
        <f t="shared" si="19"/>
        <v>2268</v>
      </c>
      <c r="BM22" s="92">
        <f t="shared" si="19"/>
        <v>2181</v>
      </c>
      <c r="BN22" s="92">
        <f t="shared" si="19"/>
        <v>2160.5</v>
      </c>
      <c r="BO22" s="92">
        <f t="shared" si="19"/>
        <v>2205.5</v>
      </c>
      <c r="BP22" s="92">
        <f t="shared" si="19"/>
        <v>2335.5</v>
      </c>
      <c r="BQ22" s="92">
        <f t="shared" si="19"/>
        <v>2465</v>
      </c>
      <c r="BR22" s="92"/>
      <c r="BS22" s="92"/>
      <c r="BT22" s="92"/>
      <c r="BU22" s="92">
        <f t="shared" ref="BU22:CC22" si="20">AG33</f>
        <v>2521.5</v>
      </c>
      <c r="BV22" s="92">
        <f t="shared" si="20"/>
        <v>2573.5</v>
      </c>
      <c r="BW22" s="92">
        <f t="shared" si="20"/>
        <v>2646.5</v>
      </c>
      <c r="BX22" s="92">
        <f t="shared" si="20"/>
        <v>2672.5</v>
      </c>
      <c r="BY22" s="92">
        <f t="shared" si="20"/>
        <v>2682</v>
      </c>
      <c r="BZ22" s="92">
        <f t="shared" si="20"/>
        <v>2629.5</v>
      </c>
      <c r="CA22" s="92">
        <f t="shared" si="20"/>
        <v>2533.5</v>
      </c>
      <c r="CB22" s="92">
        <f t="shared" si="20"/>
        <v>2477</v>
      </c>
      <c r="CC22" s="92">
        <f t="shared" si="20"/>
        <v>2364</v>
      </c>
    </row>
    <row r="23" spans="1:81" ht="16.5" customHeight="1" x14ac:dyDescent="0.2">
      <c r="A23" s="100" t="s">
        <v>103</v>
      </c>
      <c r="B23" s="148">
        <f>'G-3'!F10</f>
        <v>159.5</v>
      </c>
      <c r="C23" s="148">
        <f>'G-3'!F11</f>
        <v>181.5</v>
      </c>
      <c r="D23" s="148">
        <f>'G-3'!F12</f>
        <v>182</v>
      </c>
      <c r="E23" s="148">
        <f>'G-3'!F13</f>
        <v>181</v>
      </c>
      <c r="F23" s="148">
        <f>'G-3'!F14</f>
        <v>172.5</v>
      </c>
      <c r="G23" s="148">
        <f>'G-3'!F15</f>
        <v>174</v>
      </c>
      <c r="H23" s="148">
        <f>'G-3'!F16</f>
        <v>169</v>
      </c>
      <c r="I23" s="148">
        <f>'G-3'!F17</f>
        <v>174</v>
      </c>
      <c r="J23" s="148">
        <f>'G-3'!F18</f>
        <v>169.5</v>
      </c>
      <c r="K23" s="148">
        <f>'G-3'!F19</f>
        <v>178</v>
      </c>
      <c r="L23" s="149"/>
      <c r="M23" s="148">
        <f>'G-3'!F20</f>
        <v>181.5</v>
      </c>
      <c r="N23" s="148">
        <f>'G-3'!F21</f>
        <v>192</v>
      </c>
      <c r="O23" s="148">
        <f>'G-3'!F22</f>
        <v>193</v>
      </c>
      <c r="P23" s="148">
        <f>'G-3'!M10</f>
        <v>207</v>
      </c>
      <c r="Q23" s="148">
        <f>'G-3'!M11</f>
        <v>225</v>
      </c>
      <c r="R23" s="148">
        <f>'G-3'!M12</f>
        <v>207</v>
      </c>
      <c r="S23" s="148">
        <f>'G-3'!M13</f>
        <v>146.5</v>
      </c>
      <c r="T23" s="148">
        <f>'G-3'!M14</f>
        <v>157.5</v>
      </c>
      <c r="U23" s="148">
        <f>'G-3'!M15</f>
        <v>156</v>
      </c>
      <c r="V23" s="148">
        <f>'G-3'!M16</f>
        <v>156.5</v>
      </c>
      <c r="W23" s="148">
        <f>'G-3'!M17</f>
        <v>154</v>
      </c>
      <c r="X23" s="148">
        <f>'G-3'!M18</f>
        <v>145</v>
      </c>
      <c r="Y23" s="148">
        <f>'G-3'!M19</f>
        <v>162</v>
      </c>
      <c r="Z23" s="148">
        <f>'G-3'!M20</f>
        <v>160.5</v>
      </c>
      <c r="AA23" s="148">
        <f>'G-3'!M21</f>
        <v>201.5</v>
      </c>
      <c r="AB23" s="148">
        <f>'G-3'!M22</f>
        <v>180</v>
      </c>
      <c r="AC23" s="149"/>
      <c r="AD23" s="148">
        <f>'G-3'!T10</f>
        <v>157.5</v>
      </c>
      <c r="AE23" s="148">
        <f>'G-3'!T11</f>
        <v>144.5</v>
      </c>
      <c r="AF23" s="148">
        <f>'G-3'!T12</f>
        <v>159.5</v>
      </c>
      <c r="AG23" s="148">
        <f>'G-3'!T13</f>
        <v>186</v>
      </c>
      <c r="AH23" s="148">
        <f>'G-3'!T14</f>
        <v>177.5</v>
      </c>
      <c r="AI23" s="148">
        <f>'G-3'!T15</f>
        <v>171.5</v>
      </c>
      <c r="AJ23" s="148">
        <f>'G-3'!T16</f>
        <v>160.5</v>
      </c>
      <c r="AK23" s="148">
        <f>'G-3'!T17</f>
        <v>179</v>
      </c>
      <c r="AL23" s="148">
        <f>'G-3'!T18</f>
        <v>180.5</v>
      </c>
      <c r="AM23" s="148">
        <f>'G-3'!T19</f>
        <v>215</v>
      </c>
      <c r="AN23" s="148">
        <f>'G-3'!T20</f>
        <v>232</v>
      </c>
      <c r="AO23" s="148">
        <f>'G-3'!T21</f>
        <v>213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704</v>
      </c>
      <c r="F24" s="148">
        <f t="shared" ref="F24:K24" si="21">C23+D23+E23+F23</f>
        <v>717</v>
      </c>
      <c r="G24" s="148">
        <f t="shared" si="21"/>
        <v>709.5</v>
      </c>
      <c r="H24" s="148">
        <f t="shared" si="21"/>
        <v>696.5</v>
      </c>
      <c r="I24" s="148">
        <f t="shared" si="21"/>
        <v>689.5</v>
      </c>
      <c r="J24" s="148">
        <f t="shared" si="21"/>
        <v>686.5</v>
      </c>
      <c r="K24" s="148">
        <f t="shared" si="21"/>
        <v>690.5</v>
      </c>
      <c r="L24" s="149"/>
      <c r="M24" s="148"/>
      <c r="N24" s="148"/>
      <c r="O24" s="148"/>
      <c r="P24" s="148">
        <f>M23+N23+O23+P23</f>
        <v>773.5</v>
      </c>
      <c r="Q24" s="148">
        <f t="shared" ref="Q24:AB24" si="22">N23+O23+P23+Q23</f>
        <v>817</v>
      </c>
      <c r="R24" s="148">
        <f t="shared" si="22"/>
        <v>832</v>
      </c>
      <c r="S24" s="148">
        <f t="shared" si="22"/>
        <v>785.5</v>
      </c>
      <c r="T24" s="148">
        <f t="shared" si="22"/>
        <v>736</v>
      </c>
      <c r="U24" s="148">
        <f t="shared" si="22"/>
        <v>667</v>
      </c>
      <c r="V24" s="148">
        <f t="shared" si="22"/>
        <v>616.5</v>
      </c>
      <c r="W24" s="148">
        <f t="shared" si="22"/>
        <v>624</v>
      </c>
      <c r="X24" s="148">
        <f t="shared" si="22"/>
        <v>611.5</v>
      </c>
      <c r="Y24" s="148">
        <f t="shared" si="22"/>
        <v>617.5</v>
      </c>
      <c r="Z24" s="148">
        <f t="shared" si="22"/>
        <v>621.5</v>
      </c>
      <c r="AA24" s="148">
        <f t="shared" si="22"/>
        <v>669</v>
      </c>
      <c r="AB24" s="148">
        <f t="shared" si="22"/>
        <v>704</v>
      </c>
      <c r="AC24" s="149"/>
      <c r="AD24" s="148"/>
      <c r="AE24" s="148"/>
      <c r="AF24" s="148"/>
      <c r="AG24" s="148">
        <f>AD23+AE23+AF23+AG23</f>
        <v>647.5</v>
      </c>
      <c r="AH24" s="148">
        <f t="shared" ref="AH24:AO24" si="23">AE23+AF23+AG23+AH23</f>
        <v>667.5</v>
      </c>
      <c r="AI24" s="148">
        <f t="shared" si="23"/>
        <v>694.5</v>
      </c>
      <c r="AJ24" s="148">
        <f t="shared" si="23"/>
        <v>695.5</v>
      </c>
      <c r="AK24" s="148">
        <f t="shared" si="23"/>
        <v>688.5</v>
      </c>
      <c r="AL24" s="148">
        <f t="shared" si="23"/>
        <v>691.5</v>
      </c>
      <c r="AM24" s="148">
        <f t="shared" si="23"/>
        <v>735</v>
      </c>
      <c r="AN24" s="148">
        <f t="shared" si="23"/>
        <v>806.5</v>
      </c>
      <c r="AO24" s="148">
        <f t="shared" si="23"/>
        <v>840.5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0.62583095916429254</v>
      </c>
      <c r="H25" s="151"/>
      <c r="I25" s="151" t="s">
        <v>108</v>
      </c>
      <c r="J25" s="152">
        <f>DIRECCIONALIDAD!J30/100</f>
        <v>0.37416904083570751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0.66301096709870389</v>
      </c>
      <c r="V25" s="151"/>
      <c r="W25" s="151"/>
      <c r="X25" s="151"/>
      <c r="Y25" s="151" t="s">
        <v>108</v>
      </c>
      <c r="Z25" s="152">
        <f>DIRECCIONALIDAD!J33/100</f>
        <v>0.33698903290129611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0.70338983050847459</v>
      </c>
      <c r="AL25" s="151"/>
      <c r="AM25" s="151"/>
      <c r="AN25" s="151" t="s">
        <v>108</v>
      </c>
      <c r="AO25" s="152">
        <f>DIRECCIONALIDAD!J36/100</f>
        <v>0.29661016949152541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149</v>
      </c>
      <c r="B26" s="162">
        <f>MAX(B24:K24)</f>
        <v>717</v>
      </c>
      <c r="C26" s="151" t="s">
        <v>106</v>
      </c>
      <c r="D26" s="163">
        <f>+B26*D25</f>
        <v>0</v>
      </c>
      <c r="E26" s="151"/>
      <c r="F26" s="151" t="s">
        <v>107</v>
      </c>
      <c r="G26" s="163">
        <f>+B26*G25</f>
        <v>448.72079772079775</v>
      </c>
      <c r="H26" s="151"/>
      <c r="I26" s="151" t="s">
        <v>108</v>
      </c>
      <c r="J26" s="163">
        <f>+B26*J25</f>
        <v>268.27920227920231</v>
      </c>
      <c r="K26" s="153"/>
      <c r="L26" s="147"/>
      <c r="M26" s="162">
        <f>MAX(M24:AB24)</f>
        <v>832</v>
      </c>
      <c r="N26" s="151"/>
      <c r="O26" s="151" t="s">
        <v>106</v>
      </c>
      <c r="P26" s="164">
        <f>+M26*P25</f>
        <v>0</v>
      </c>
      <c r="Q26" s="151"/>
      <c r="R26" s="151"/>
      <c r="S26" s="151"/>
      <c r="T26" s="151" t="s">
        <v>107</v>
      </c>
      <c r="U26" s="164">
        <f>+M26*U25</f>
        <v>551.62512462612165</v>
      </c>
      <c r="V26" s="151"/>
      <c r="W26" s="151"/>
      <c r="X26" s="151"/>
      <c r="Y26" s="151" t="s">
        <v>108</v>
      </c>
      <c r="Z26" s="164">
        <f>+M26*Z25</f>
        <v>280.37487537387835</v>
      </c>
      <c r="AA26" s="151"/>
      <c r="AB26" s="153"/>
      <c r="AC26" s="147"/>
      <c r="AD26" s="162">
        <f>MAX(AD24:AO24)</f>
        <v>840.5</v>
      </c>
      <c r="AE26" s="151" t="s">
        <v>106</v>
      </c>
      <c r="AF26" s="163">
        <f>+AD26*AF25</f>
        <v>0</v>
      </c>
      <c r="AG26" s="151"/>
      <c r="AH26" s="151"/>
      <c r="AI26" s="151"/>
      <c r="AJ26" s="151" t="s">
        <v>107</v>
      </c>
      <c r="AK26" s="163">
        <f>+AD26*AK25</f>
        <v>591.19915254237287</v>
      </c>
      <c r="AL26" s="151"/>
      <c r="AM26" s="151"/>
      <c r="AN26" s="151" t="s">
        <v>108</v>
      </c>
      <c r="AO26" s="165">
        <f>+AD26*AO25</f>
        <v>249.3008474576271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2" t="s">
        <v>102</v>
      </c>
      <c r="U27" s="242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242" t="s">
        <v>102</v>
      </c>
      <c r="U31" s="242"/>
      <c r="V31" s="146" t="s">
        <v>109</v>
      </c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8">
        <f>B13+B18+B23+B28</f>
        <v>566.5</v>
      </c>
      <c r="C32" s="148">
        <f t="shared" ref="C32:K32" si="27">C13+C18+C23+C28</f>
        <v>628</v>
      </c>
      <c r="D32" s="148">
        <f t="shared" si="27"/>
        <v>700.5</v>
      </c>
      <c r="E32" s="148">
        <f t="shared" si="27"/>
        <v>636</v>
      </c>
      <c r="F32" s="148">
        <f t="shared" si="27"/>
        <v>627</v>
      </c>
      <c r="G32" s="148">
        <f t="shared" si="27"/>
        <v>643</v>
      </c>
      <c r="H32" s="148">
        <f t="shared" si="27"/>
        <v>613</v>
      </c>
      <c r="I32" s="148">
        <f t="shared" si="27"/>
        <v>604.5</v>
      </c>
      <c r="J32" s="148">
        <f t="shared" si="27"/>
        <v>613.5</v>
      </c>
      <c r="K32" s="148">
        <f t="shared" si="27"/>
        <v>622</v>
      </c>
      <c r="L32" s="149"/>
      <c r="M32" s="148">
        <f>M13+M18+M23+M28</f>
        <v>555</v>
      </c>
      <c r="N32" s="148">
        <f t="shared" ref="N32:AB32" si="28">N13+N18+N23+N28</f>
        <v>562</v>
      </c>
      <c r="O32" s="148">
        <f t="shared" si="28"/>
        <v>585.5</v>
      </c>
      <c r="P32" s="148">
        <f t="shared" si="28"/>
        <v>707.5</v>
      </c>
      <c r="Q32" s="148">
        <f t="shared" si="28"/>
        <v>693</v>
      </c>
      <c r="R32" s="148">
        <f t="shared" si="28"/>
        <v>681</v>
      </c>
      <c r="S32" s="148">
        <f t="shared" si="28"/>
        <v>620.5</v>
      </c>
      <c r="T32" s="148">
        <f t="shared" si="28"/>
        <v>601.5</v>
      </c>
      <c r="U32" s="148">
        <f t="shared" si="28"/>
        <v>592.5</v>
      </c>
      <c r="V32" s="148">
        <f t="shared" si="28"/>
        <v>549</v>
      </c>
      <c r="W32" s="148">
        <f t="shared" si="28"/>
        <v>525</v>
      </c>
      <c r="X32" s="148">
        <f t="shared" si="28"/>
        <v>514.5</v>
      </c>
      <c r="Y32" s="148">
        <f t="shared" si="28"/>
        <v>572</v>
      </c>
      <c r="Z32" s="148">
        <f t="shared" si="28"/>
        <v>594</v>
      </c>
      <c r="AA32" s="148">
        <f t="shared" si="28"/>
        <v>655</v>
      </c>
      <c r="AB32" s="148">
        <f t="shared" si="28"/>
        <v>644</v>
      </c>
      <c r="AC32" s="149"/>
      <c r="AD32" s="148">
        <f>AD13+AD18+AD23+AD28</f>
        <v>606.5</v>
      </c>
      <c r="AE32" s="148">
        <f t="shared" ref="AE32:AO32" si="29">AE13+AE18+AE23+AE28</f>
        <v>622</v>
      </c>
      <c r="AF32" s="148">
        <f t="shared" si="29"/>
        <v>623.5</v>
      </c>
      <c r="AG32" s="148">
        <f t="shared" si="29"/>
        <v>669.5</v>
      </c>
      <c r="AH32" s="148">
        <f t="shared" si="29"/>
        <v>658.5</v>
      </c>
      <c r="AI32" s="148">
        <f t="shared" si="29"/>
        <v>695</v>
      </c>
      <c r="AJ32" s="148">
        <f t="shared" si="29"/>
        <v>649.5</v>
      </c>
      <c r="AK32" s="148">
        <f t="shared" si="29"/>
        <v>679</v>
      </c>
      <c r="AL32" s="148">
        <f t="shared" si="29"/>
        <v>606</v>
      </c>
      <c r="AM32" s="148">
        <f t="shared" si="29"/>
        <v>599</v>
      </c>
      <c r="AN32" s="148">
        <f t="shared" si="29"/>
        <v>593</v>
      </c>
      <c r="AO32" s="148">
        <f t="shared" si="29"/>
        <v>566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8"/>
      <c r="C33" s="148"/>
      <c r="D33" s="148"/>
      <c r="E33" s="148">
        <f>B32+C32+D32+E32</f>
        <v>2531</v>
      </c>
      <c r="F33" s="148">
        <f t="shared" ref="F33:K33" si="30">C32+D32+E32+F32</f>
        <v>2591.5</v>
      </c>
      <c r="G33" s="148">
        <f t="shared" si="30"/>
        <v>2606.5</v>
      </c>
      <c r="H33" s="148">
        <f t="shared" si="30"/>
        <v>2519</v>
      </c>
      <c r="I33" s="148">
        <f t="shared" si="30"/>
        <v>2487.5</v>
      </c>
      <c r="J33" s="148">
        <f t="shared" si="30"/>
        <v>2474</v>
      </c>
      <c r="K33" s="148">
        <f t="shared" si="30"/>
        <v>2453</v>
      </c>
      <c r="L33" s="149"/>
      <c r="M33" s="148"/>
      <c r="N33" s="148"/>
      <c r="O33" s="148"/>
      <c r="P33" s="148">
        <f>M32+N32+O32+P32</f>
        <v>2410</v>
      </c>
      <c r="Q33" s="148">
        <f t="shared" ref="Q33:AB33" si="31">N32+O32+P32+Q32</f>
        <v>2548</v>
      </c>
      <c r="R33" s="148">
        <f t="shared" si="31"/>
        <v>2667</v>
      </c>
      <c r="S33" s="148">
        <f t="shared" si="31"/>
        <v>2702</v>
      </c>
      <c r="T33" s="148">
        <f t="shared" si="31"/>
        <v>2596</v>
      </c>
      <c r="U33" s="148">
        <f t="shared" si="31"/>
        <v>2495.5</v>
      </c>
      <c r="V33" s="148">
        <f t="shared" si="31"/>
        <v>2363.5</v>
      </c>
      <c r="W33" s="148">
        <f t="shared" si="31"/>
        <v>2268</v>
      </c>
      <c r="X33" s="148">
        <f t="shared" si="31"/>
        <v>2181</v>
      </c>
      <c r="Y33" s="148">
        <f t="shared" si="31"/>
        <v>2160.5</v>
      </c>
      <c r="Z33" s="148">
        <f t="shared" si="31"/>
        <v>2205.5</v>
      </c>
      <c r="AA33" s="148">
        <f t="shared" si="31"/>
        <v>2335.5</v>
      </c>
      <c r="AB33" s="148">
        <f t="shared" si="31"/>
        <v>2465</v>
      </c>
      <c r="AC33" s="149"/>
      <c r="AD33" s="148"/>
      <c r="AE33" s="148"/>
      <c r="AF33" s="148"/>
      <c r="AG33" s="148">
        <f>AD32+AE32+AF32+AG32</f>
        <v>2521.5</v>
      </c>
      <c r="AH33" s="148">
        <f t="shared" ref="AH33:AO33" si="32">AE32+AF32+AG32+AH32</f>
        <v>2573.5</v>
      </c>
      <c r="AI33" s="148">
        <f t="shared" si="32"/>
        <v>2646.5</v>
      </c>
      <c r="AJ33" s="148">
        <f t="shared" si="32"/>
        <v>2672.5</v>
      </c>
      <c r="AK33" s="148">
        <f t="shared" si="32"/>
        <v>2682</v>
      </c>
      <c r="AL33" s="148">
        <f t="shared" si="32"/>
        <v>2629.5</v>
      </c>
      <c r="AM33" s="148">
        <f t="shared" si="32"/>
        <v>2533.5</v>
      </c>
      <c r="AN33" s="148">
        <f t="shared" si="32"/>
        <v>2477</v>
      </c>
      <c r="AO33" s="148">
        <f t="shared" si="32"/>
        <v>2364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6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2014-01-18T13:42:55Z</cp:lastPrinted>
  <dcterms:created xsi:type="dcterms:W3CDTF">1998-04-02T13:38:56Z</dcterms:created>
  <dcterms:modified xsi:type="dcterms:W3CDTF">2016-06-03T21:37:08Z</dcterms:modified>
</cp:coreProperties>
</file>