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5\2016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20" i="4688" l="1"/>
  <c r="D20" i="4688"/>
  <c r="I37" i="4689" l="1"/>
  <c r="F10" i="4684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J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8" i="4689" l="1"/>
  <c r="D25" i="4688" s="1"/>
  <c r="J30" i="4689"/>
  <c r="J25" i="4688" s="1"/>
  <c r="J33" i="4689"/>
  <c r="Z25" i="4688" s="1"/>
  <c r="J32" i="4689"/>
  <c r="U25" i="4688" s="1"/>
  <c r="J36" i="4689"/>
  <c r="AO25" i="4688" s="1"/>
  <c r="J16" i="4689"/>
  <c r="AF15" i="4688" s="1"/>
  <c r="J14" i="4689"/>
  <c r="U15" i="4688" s="1"/>
  <c r="J13" i="4689"/>
  <c r="P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J29" i="4689"/>
  <c r="AK20" i="4688"/>
  <c r="AF20" i="4688"/>
  <c r="J27" i="4689"/>
  <c r="P20" i="4688"/>
  <c r="Z20" i="4688"/>
  <c r="U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W33" i="4688"/>
  <c r="BL22" i="4688" s="1"/>
  <c r="V33" i="4688"/>
  <c r="BK22" i="4688" s="1"/>
  <c r="U23" i="4684"/>
  <c r="AA33" i="4688"/>
  <c r="BP22" i="4688" s="1"/>
  <c r="AO33" i="4688"/>
  <c r="CC22" i="4688" s="1"/>
  <c r="AL33" i="4688"/>
  <c r="BZ22" i="4688" s="1"/>
  <c r="AJ33" i="4688"/>
  <c r="BX22" i="4688" s="1"/>
  <c r="AI33" i="4688"/>
  <c r="BW22" i="4688" s="1"/>
  <c r="U23" i="4678"/>
  <c r="S33" i="4688"/>
  <c r="BH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G26" i="4688"/>
  <c r="D26" i="4688"/>
  <c r="J26" i="4688"/>
  <c r="U26" i="4688"/>
  <c r="P26" i="4688"/>
  <c r="Z26" i="4688"/>
  <c r="AK21" i="4688"/>
  <c r="AF21" i="4688"/>
  <c r="AO21" i="4688"/>
  <c r="G21" i="4688"/>
  <c r="D21" i="4688"/>
  <c r="J21" i="4688"/>
  <c r="U21" i="4688"/>
  <c r="Z21" i="4688"/>
  <c r="P21" i="4688"/>
  <c r="AK16" i="4688"/>
  <c r="AO16" i="4688"/>
  <c r="AF16" i="4688"/>
  <c r="U16" i="4688"/>
  <c r="P16" i="4688"/>
  <c r="Z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<sst xmlns="http://schemas.openxmlformats.org/spreadsheetml/2006/main" count="651" uniqueCount="154">
  <si>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</si>
  <si>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</si>
  <si>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</si>
  <si>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</si>
  <si>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</si>
  <si>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</si>
  <si>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</si>
  <si>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</si>
  <si>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</si>
  <si>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</si>
  <si>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</si>
  <si>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</si>
  <si>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</si>
  <si>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</si>
  <si>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</si>
  <si>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</si>
  <si>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</si>
  <si>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</si>
  <si>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</si>
  <si>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</si>
  <si>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</si>
  <si>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</si>
  <si>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</si>
  <si>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</si>
  <si>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</si>
  <si>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</si>
  <si>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</si>
  <si>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</si>
  <si>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</si>
  <si>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</si>
  <si>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</si>
  <si>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</si>
  <si>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</si>
  <si>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</si>
  <si>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</si>
  <si>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</si>
  <si>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</si>
  <si>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</si>
  <si>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</si>
  <si>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</si>
  <si>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</si>
  <si>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</si>
  <si>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</si>
  <si>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</si>
  <si>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</si>
  <si>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</si>
  <si>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</si>
  <si>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</si>
  <si>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</si>
  <si>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</si>
  <si>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</si>
  <si>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</si>
  <si>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</si>
  <si>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</si>
  <si>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</si>
  <si>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</si>
  <si>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</si>
  <si>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</si>
  <si>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</si>
  <si>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</si>
  <si>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</si>
  <si>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</si>
  <si>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</si>
  <si>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</si>
  <si>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</si>
  <si>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</si>
  <si>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</si>
  <si>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</si>
  <si>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</si>
  <si>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</si>
  <si>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</si>
  <si>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</si>
  <si>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</si>
  <si>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</si>
  <si>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</si>
  <si>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</si>
  <si>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</si>
  <si>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</si>
  <si>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</si>
  <si>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</si>
  <si>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</si>
  <si>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</si>
  <si>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</si>
  <si>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</si>
  <si>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</si>
  <si>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</si>
  <si>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</si>
  <si>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</si>
  <si>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</si>
  <si>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</si>
  <si>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</si>
  <si>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</si>
  <si>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</si>
  <si>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</si>
  <si>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</si>
  <si>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</si>
  <si>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</si>
  <si>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</si>
  <si>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</si>
  <si>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</si>
  <si>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</si>
  <si>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</si>
  <si>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</si>
  <si>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</si>
  <si>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</si>
  <si>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</si>
  <si>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</si>
  <si>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</si>
  <si>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</si>
  <si>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</si>
  <si>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</si>
  <si>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</si>
  <si>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</si>
  <si>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</si>
  <si>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</si>
  <si>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</si>
  <si>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</si>
  <si>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</si>
  <si>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</si>
  <si>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</si>
  <si>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</si>
  <si>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</si>
  <si>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</si>
  <si>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</si>
  <si>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</si>
  <si>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</si>
  <si>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</si>
  <si>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</si>
  <si>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</si>
  <si>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</si>
  <si>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</si>
  <si>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</si>
  <si>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</si>
  <si>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</si>
  <si>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</si>
  <si>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</si>
  <si>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</si>
  <si>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</si>
  <si>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</si>
  <si>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</si>
  <si>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</si>
  <si>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</si>
  <si>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</si>
  <si>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</si>
  <si>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</si>
  <si>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</si>
  <si>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</si>
  <si>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</si>
  <si>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 X CARRERA 51B</t>
  </si>
  <si>
    <t>IVAN FONSECA</t>
  </si>
  <si>
    <t>4 (OR- OCC)</t>
  </si>
  <si>
    <t>ADOLFREDO FLOREZ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</si>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</sst>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140.5</c:v>
                </c:pt>
                <c:pt idx="1">
                  <c:v>176.5</c:v>
                </c:pt>
                <c:pt idx="2">
                  <c:v>171</c:v>
                </c:pt>
                <c:pt idx="3">
                  <c:v>172.5</c:v>
                </c:pt>
                <c:pt idx="4">
                  <c:v>140.5</c:v>
                </c:pt>
                <c:pt idx="5">
                  <c:v>160.5</c:v>
                </c:pt>
                <c:pt idx="6">
                  <c:v>155</c:v>
                </c:pt>
                <c:pt idx="7">
                  <c:v>162.5</c:v>
                </c:pt>
                <c:pt idx="8">
                  <c:v>170.5</c:v>
                </c:pt>
                <c:pt idx="9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734400"/>
        <c:axId val="220734792"/>
      </c:barChart>
      <c:catAx>
        <c:axId val="22073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734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734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73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464</c:v>
                </c:pt>
                <c:pt idx="1">
                  <c:v>541.5</c:v>
                </c:pt>
                <c:pt idx="2">
                  <c:v>524.5</c:v>
                </c:pt>
                <c:pt idx="3">
                  <c:v>547.5</c:v>
                </c:pt>
                <c:pt idx="4">
                  <c:v>480</c:v>
                </c:pt>
                <c:pt idx="5">
                  <c:v>539.5</c:v>
                </c:pt>
                <c:pt idx="6">
                  <c:v>526.5</c:v>
                </c:pt>
                <c:pt idx="7">
                  <c:v>571</c:v>
                </c:pt>
                <c:pt idx="8">
                  <c:v>624</c:v>
                </c:pt>
                <c:pt idx="9">
                  <c:v>554.5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614168"/>
        <c:axId val="220614560"/>
      </c:barChart>
      <c:catAx>
        <c:axId val="22061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61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61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61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635</c:v>
                </c:pt>
                <c:pt idx="1">
                  <c:v>655</c:v>
                </c:pt>
                <c:pt idx="2">
                  <c:v>650.5</c:v>
                </c:pt>
                <c:pt idx="3">
                  <c:v>672</c:v>
                </c:pt>
                <c:pt idx="4">
                  <c:v>713.5</c:v>
                </c:pt>
                <c:pt idx="5">
                  <c:v>677.5</c:v>
                </c:pt>
                <c:pt idx="6">
                  <c:v>668.5</c:v>
                </c:pt>
                <c:pt idx="7">
                  <c:v>704</c:v>
                </c:pt>
                <c:pt idx="8">
                  <c:v>696.5</c:v>
                </c:pt>
                <c:pt idx="9">
                  <c:v>610.5</c:v>
                </c:pt>
                <c:pt idx="10">
                  <c:v>541.5</c:v>
                </c:pt>
                <c:pt idx="11">
                  <c:v>463.5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615344"/>
        <c:axId val="220615736"/>
      </c:barChart>
      <c:catAx>
        <c:axId val="22061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61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61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61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562.5</c:v>
                </c:pt>
                <c:pt idx="1">
                  <c:v>588</c:v>
                </c:pt>
                <c:pt idx="2">
                  <c:v>554</c:v>
                </c:pt>
                <c:pt idx="3">
                  <c:v>552.5</c:v>
                </c:pt>
                <c:pt idx="4">
                  <c:v>632</c:v>
                </c:pt>
                <c:pt idx="5">
                  <c:v>628.5</c:v>
                </c:pt>
                <c:pt idx="6">
                  <c:v>629.5</c:v>
                </c:pt>
                <c:pt idx="7">
                  <c:v>609</c:v>
                </c:pt>
                <c:pt idx="8">
                  <c:v>537</c:v>
                </c:pt>
                <c:pt idx="9">
                  <c:v>489.5</c:v>
                </c:pt>
                <c:pt idx="10">
                  <c:v>545.5</c:v>
                </c:pt>
                <c:pt idx="11">
                  <c:v>560.5</c:v>
                </c:pt>
                <c:pt idx="12">
                  <c:v>611</c:v>
                </c:pt>
                <c:pt idx="13">
                  <c:v>604</c:v>
                </c:pt>
                <c:pt idx="14">
                  <c:v>598</c:v>
                </c:pt>
                <c:pt idx="15">
                  <c:v>599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616520"/>
        <c:axId val="220989392"/>
      </c:barChart>
      <c:catAx>
        <c:axId val="22061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8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8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61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660.5</c:v>
                </c:pt>
                <c:pt idx="4">
                  <c:v>660.5</c:v>
                </c:pt>
                <c:pt idx="5">
                  <c:v>644.5</c:v>
                </c:pt>
                <c:pt idx="6">
                  <c:v>628.5</c:v>
                </c:pt>
                <c:pt idx="7">
                  <c:v>618.5</c:v>
                </c:pt>
                <c:pt idx="8">
                  <c:v>648.5</c:v>
                </c:pt>
                <c:pt idx="9">
                  <c:v>647.5</c:v>
                </c:pt>
                <c:pt idx="13">
                  <c:v>645.5</c:v>
                </c:pt>
                <c:pt idx="14">
                  <c:v>665.5</c:v>
                </c:pt>
                <c:pt idx="15">
                  <c:v>706</c:v>
                </c:pt>
                <c:pt idx="16">
                  <c:v>708</c:v>
                </c:pt>
                <c:pt idx="17">
                  <c:v>713</c:v>
                </c:pt>
                <c:pt idx="18">
                  <c:v>666</c:v>
                </c:pt>
                <c:pt idx="19">
                  <c:v>585.5</c:v>
                </c:pt>
                <c:pt idx="20">
                  <c:v>638</c:v>
                </c:pt>
                <c:pt idx="21">
                  <c:v>660.5</c:v>
                </c:pt>
                <c:pt idx="22">
                  <c:v>728.5</c:v>
                </c:pt>
                <c:pt idx="23">
                  <c:v>805.5</c:v>
                </c:pt>
                <c:pt idx="24">
                  <c:v>805.5</c:v>
                </c:pt>
                <c:pt idx="25">
                  <c:v>835.5</c:v>
                </c:pt>
                <c:pt idx="29">
                  <c:v>886</c:v>
                </c:pt>
                <c:pt idx="30">
                  <c:v>898.5</c:v>
                </c:pt>
                <c:pt idx="31">
                  <c:v>884</c:v>
                </c:pt>
                <c:pt idx="32">
                  <c:v>880</c:v>
                </c:pt>
                <c:pt idx="33">
                  <c:v>890.5</c:v>
                </c:pt>
                <c:pt idx="34">
                  <c:v>908</c:v>
                </c:pt>
                <c:pt idx="35">
                  <c:v>896</c:v>
                </c:pt>
                <c:pt idx="36">
                  <c:v>850.5</c:v>
                </c:pt>
                <c:pt idx="37">
                  <c:v>775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1032.5</c:v>
                </c:pt>
                <c:pt idx="4">
                  <c:v>1056</c:v>
                </c:pt>
                <c:pt idx="5">
                  <c:v>1075.5</c:v>
                </c:pt>
                <c:pt idx="6">
                  <c:v>1085.5</c:v>
                </c:pt>
                <c:pt idx="7">
                  <c:v>1100</c:v>
                </c:pt>
                <c:pt idx="8">
                  <c:v>1161.5</c:v>
                </c:pt>
                <c:pt idx="9">
                  <c:v>1140</c:v>
                </c:pt>
                <c:pt idx="13">
                  <c:v>1062.5</c:v>
                </c:pt>
                <c:pt idx="14">
                  <c:v>1063</c:v>
                </c:pt>
                <c:pt idx="15">
                  <c:v>1040</c:v>
                </c:pt>
                <c:pt idx="16">
                  <c:v>1048.5</c:v>
                </c:pt>
                <c:pt idx="17">
                  <c:v>1076</c:v>
                </c:pt>
                <c:pt idx="18">
                  <c:v>1030.5</c:v>
                </c:pt>
                <c:pt idx="19">
                  <c:v>995</c:v>
                </c:pt>
                <c:pt idx="20">
                  <c:v>952.5</c:v>
                </c:pt>
                <c:pt idx="21">
                  <c:v>945</c:v>
                </c:pt>
                <c:pt idx="22">
                  <c:v>997</c:v>
                </c:pt>
                <c:pt idx="23">
                  <c:v>1056.5</c:v>
                </c:pt>
                <c:pt idx="24">
                  <c:v>1078.5</c:v>
                </c:pt>
                <c:pt idx="25">
                  <c:v>1070.5</c:v>
                </c:pt>
                <c:pt idx="29">
                  <c:v>1045</c:v>
                </c:pt>
                <c:pt idx="30">
                  <c:v>1059.5</c:v>
                </c:pt>
                <c:pt idx="31">
                  <c:v>1043</c:v>
                </c:pt>
                <c:pt idx="32">
                  <c:v>1055</c:v>
                </c:pt>
                <c:pt idx="33">
                  <c:v>1059.5</c:v>
                </c:pt>
                <c:pt idx="34">
                  <c:v>1011.5</c:v>
                </c:pt>
                <c:pt idx="35">
                  <c:v>974</c:v>
                </c:pt>
                <c:pt idx="36">
                  <c:v>918.5</c:v>
                </c:pt>
                <c:pt idx="37">
                  <c:v>816.5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384.5</c:v>
                </c:pt>
                <c:pt idx="4">
                  <c:v>377</c:v>
                </c:pt>
                <c:pt idx="5">
                  <c:v>371.5</c:v>
                </c:pt>
                <c:pt idx="6">
                  <c:v>379.5</c:v>
                </c:pt>
                <c:pt idx="7">
                  <c:v>398.5</c:v>
                </c:pt>
                <c:pt idx="8">
                  <c:v>451</c:v>
                </c:pt>
                <c:pt idx="9">
                  <c:v>488.5</c:v>
                </c:pt>
                <c:pt idx="13">
                  <c:v>549</c:v>
                </c:pt>
                <c:pt idx="14">
                  <c:v>598</c:v>
                </c:pt>
                <c:pt idx="15">
                  <c:v>621</c:v>
                </c:pt>
                <c:pt idx="16">
                  <c:v>686</c:v>
                </c:pt>
                <c:pt idx="17">
                  <c:v>710</c:v>
                </c:pt>
                <c:pt idx="18">
                  <c:v>707.5</c:v>
                </c:pt>
                <c:pt idx="19">
                  <c:v>684.5</c:v>
                </c:pt>
                <c:pt idx="20">
                  <c:v>590.5</c:v>
                </c:pt>
                <c:pt idx="21">
                  <c:v>527</c:v>
                </c:pt>
                <c:pt idx="22">
                  <c:v>481</c:v>
                </c:pt>
                <c:pt idx="23">
                  <c:v>459</c:v>
                </c:pt>
                <c:pt idx="24">
                  <c:v>489.5</c:v>
                </c:pt>
                <c:pt idx="25">
                  <c:v>506</c:v>
                </c:pt>
                <c:pt idx="29">
                  <c:v>681.5</c:v>
                </c:pt>
                <c:pt idx="30">
                  <c:v>733</c:v>
                </c:pt>
                <c:pt idx="31">
                  <c:v>786.5</c:v>
                </c:pt>
                <c:pt idx="32">
                  <c:v>796.5</c:v>
                </c:pt>
                <c:pt idx="33">
                  <c:v>813.5</c:v>
                </c:pt>
                <c:pt idx="34">
                  <c:v>827</c:v>
                </c:pt>
                <c:pt idx="35">
                  <c:v>809.5</c:v>
                </c:pt>
                <c:pt idx="36">
                  <c:v>783.5</c:v>
                </c:pt>
                <c:pt idx="37">
                  <c:v>720.5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2077.5</c:v>
                </c:pt>
                <c:pt idx="4">
                  <c:v>2093.5</c:v>
                </c:pt>
                <c:pt idx="5">
                  <c:v>2091.5</c:v>
                </c:pt>
                <c:pt idx="6">
                  <c:v>2093.5</c:v>
                </c:pt>
                <c:pt idx="7">
                  <c:v>2117</c:v>
                </c:pt>
                <c:pt idx="8">
                  <c:v>2261</c:v>
                </c:pt>
                <c:pt idx="9">
                  <c:v>2276</c:v>
                </c:pt>
                <c:pt idx="13">
                  <c:v>2257</c:v>
                </c:pt>
                <c:pt idx="14">
                  <c:v>2326.5</c:v>
                </c:pt>
                <c:pt idx="15">
                  <c:v>2367</c:v>
                </c:pt>
                <c:pt idx="16">
                  <c:v>2442.5</c:v>
                </c:pt>
                <c:pt idx="17">
                  <c:v>2499</c:v>
                </c:pt>
                <c:pt idx="18">
                  <c:v>2404</c:v>
                </c:pt>
                <c:pt idx="19">
                  <c:v>2265</c:v>
                </c:pt>
                <c:pt idx="20">
                  <c:v>2181</c:v>
                </c:pt>
                <c:pt idx="21">
                  <c:v>2132.5</c:v>
                </c:pt>
                <c:pt idx="22">
                  <c:v>2206.5</c:v>
                </c:pt>
                <c:pt idx="23">
                  <c:v>2321</c:v>
                </c:pt>
                <c:pt idx="24">
                  <c:v>2373.5</c:v>
                </c:pt>
                <c:pt idx="25">
                  <c:v>2412</c:v>
                </c:pt>
                <c:pt idx="29">
                  <c:v>2612.5</c:v>
                </c:pt>
                <c:pt idx="30">
                  <c:v>2691</c:v>
                </c:pt>
                <c:pt idx="31">
                  <c:v>2713.5</c:v>
                </c:pt>
                <c:pt idx="32">
                  <c:v>2731.5</c:v>
                </c:pt>
                <c:pt idx="33">
                  <c:v>2763.5</c:v>
                </c:pt>
                <c:pt idx="34">
                  <c:v>2746.5</c:v>
                </c:pt>
                <c:pt idx="35">
                  <c:v>2679.5</c:v>
                </c:pt>
                <c:pt idx="36">
                  <c:v>2552.5</c:v>
                </c:pt>
                <c:pt idx="37">
                  <c:v>2312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035480"/>
        <c:axId val="223035872"/>
      </c:lineChart>
      <c:catAx>
        <c:axId val="223035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303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035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30354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178.5</c:v>
                </c:pt>
                <c:pt idx="1">
                  <c:v>163.5</c:v>
                </c:pt>
                <c:pt idx="2">
                  <c:v>150</c:v>
                </c:pt>
                <c:pt idx="3">
                  <c:v>153.5</c:v>
                </c:pt>
                <c:pt idx="4">
                  <c:v>198.5</c:v>
                </c:pt>
                <c:pt idx="5">
                  <c:v>204</c:v>
                </c:pt>
                <c:pt idx="6">
                  <c:v>152</c:v>
                </c:pt>
                <c:pt idx="7">
                  <c:v>158.5</c:v>
                </c:pt>
                <c:pt idx="8">
                  <c:v>151.5</c:v>
                </c:pt>
                <c:pt idx="9">
                  <c:v>123.5</c:v>
                </c:pt>
                <c:pt idx="10">
                  <c:v>204.5</c:v>
                </c:pt>
                <c:pt idx="11">
                  <c:v>181</c:v>
                </c:pt>
                <c:pt idx="12">
                  <c:v>219.5</c:v>
                </c:pt>
                <c:pt idx="13">
                  <c:v>200.5</c:v>
                </c:pt>
                <c:pt idx="14">
                  <c:v>204.5</c:v>
                </c:pt>
                <c:pt idx="15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735576"/>
        <c:axId val="220735968"/>
      </c:barChart>
      <c:catAx>
        <c:axId val="22073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73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73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735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220</c:v>
                </c:pt>
                <c:pt idx="1">
                  <c:v>226.5</c:v>
                </c:pt>
                <c:pt idx="2">
                  <c:v>224.5</c:v>
                </c:pt>
                <c:pt idx="3">
                  <c:v>215</c:v>
                </c:pt>
                <c:pt idx="4">
                  <c:v>232.5</c:v>
                </c:pt>
                <c:pt idx="5">
                  <c:v>212</c:v>
                </c:pt>
                <c:pt idx="6">
                  <c:v>220.5</c:v>
                </c:pt>
                <c:pt idx="7">
                  <c:v>225.5</c:v>
                </c:pt>
                <c:pt idx="8">
                  <c:v>250</c:v>
                </c:pt>
                <c:pt idx="9">
                  <c:v>200</c:v>
                </c:pt>
                <c:pt idx="10">
                  <c:v>175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736752"/>
        <c:axId val="220985864"/>
      </c:barChart>
      <c:catAx>
        <c:axId val="22073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8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8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73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234</c:v>
                </c:pt>
                <c:pt idx="1">
                  <c:v>271</c:v>
                </c:pt>
                <c:pt idx="2">
                  <c:v>258</c:v>
                </c:pt>
                <c:pt idx="3">
                  <c:v>269.5</c:v>
                </c:pt>
                <c:pt idx="4">
                  <c:v>257.5</c:v>
                </c:pt>
                <c:pt idx="5">
                  <c:v>290.5</c:v>
                </c:pt>
                <c:pt idx="6">
                  <c:v>268</c:v>
                </c:pt>
                <c:pt idx="7">
                  <c:v>284</c:v>
                </c:pt>
                <c:pt idx="8">
                  <c:v>319</c:v>
                </c:pt>
                <c:pt idx="9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987040"/>
        <c:axId val="220987432"/>
      </c:barChart>
      <c:catAx>
        <c:axId val="22098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8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8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8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264.5</c:v>
                </c:pt>
                <c:pt idx="1">
                  <c:v>270</c:v>
                </c:pt>
                <c:pt idx="2">
                  <c:v>241</c:v>
                </c:pt>
                <c:pt idx="3">
                  <c:v>269.5</c:v>
                </c:pt>
                <c:pt idx="4">
                  <c:v>279</c:v>
                </c:pt>
                <c:pt idx="5">
                  <c:v>253.5</c:v>
                </c:pt>
                <c:pt idx="6">
                  <c:v>253</c:v>
                </c:pt>
                <c:pt idx="7">
                  <c:v>274</c:v>
                </c:pt>
                <c:pt idx="8">
                  <c:v>231</c:v>
                </c:pt>
                <c:pt idx="9">
                  <c:v>216</c:v>
                </c:pt>
                <c:pt idx="10">
                  <c:v>197.5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988216"/>
        <c:axId val="220988608"/>
      </c:barChart>
      <c:catAx>
        <c:axId val="22098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8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8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88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259.5</c:v>
                </c:pt>
                <c:pt idx="1">
                  <c:v>274</c:v>
                </c:pt>
                <c:pt idx="2">
                  <c:v>280.5</c:v>
                </c:pt>
                <c:pt idx="3">
                  <c:v>248.5</c:v>
                </c:pt>
                <c:pt idx="4">
                  <c:v>260</c:v>
                </c:pt>
                <c:pt idx="5">
                  <c:v>251</c:v>
                </c:pt>
                <c:pt idx="6">
                  <c:v>289</c:v>
                </c:pt>
                <c:pt idx="7">
                  <c:v>276</c:v>
                </c:pt>
                <c:pt idx="8">
                  <c:v>214.5</c:v>
                </c:pt>
                <c:pt idx="9">
                  <c:v>215.5</c:v>
                </c:pt>
                <c:pt idx="10">
                  <c:v>246.5</c:v>
                </c:pt>
                <c:pt idx="11">
                  <c:v>268.5</c:v>
                </c:pt>
                <c:pt idx="12">
                  <c:v>266.5</c:v>
                </c:pt>
                <c:pt idx="13">
                  <c:v>275</c:v>
                </c:pt>
                <c:pt idx="14">
                  <c:v>268.5</c:v>
                </c:pt>
                <c:pt idx="15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457664"/>
        <c:axId val="221458056"/>
      </c:barChart>
      <c:catAx>
        <c:axId val="22145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58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58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5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89.5</c:v>
                </c:pt>
                <c:pt idx="1">
                  <c:v>94</c:v>
                </c:pt>
                <c:pt idx="2">
                  <c:v>95.5</c:v>
                </c:pt>
                <c:pt idx="3">
                  <c:v>105.5</c:v>
                </c:pt>
                <c:pt idx="4">
                  <c:v>82</c:v>
                </c:pt>
                <c:pt idx="5">
                  <c:v>88.5</c:v>
                </c:pt>
                <c:pt idx="6">
                  <c:v>103.5</c:v>
                </c:pt>
                <c:pt idx="7">
                  <c:v>124.5</c:v>
                </c:pt>
                <c:pt idx="8">
                  <c:v>134.5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459232"/>
        <c:axId val="221459624"/>
      </c:barChart>
      <c:catAx>
        <c:axId val="22145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5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5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5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150.5</c:v>
                </c:pt>
                <c:pt idx="1">
                  <c:v>158.5</c:v>
                </c:pt>
                <c:pt idx="2">
                  <c:v>185</c:v>
                </c:pt>
                <c:pt idx="3">
                  <c:v>187.5</c:v>
                </c:pt>
                <c:pt idx="4">
                  <c:v>202</c:v>
                </c:pt>
                <c:pt idx="5">
                  <c:v>212</c:v>
                </c:pt>
                <c:pt idx="6">
                  <c:v>195</c:v>
                </c:pt>
                <c:pt idx="7">
                  <c:v>204.5</c:v>
                </c:pt>
                <c:pt idx="8">
                  <c:v>215.5</c:v>
                </c:pt>
                <c:pt idx="9">
                  <c:v>194.5</c:v>
                </c:pt>
                <c:pt idx="10">
                  <c:v>169</c:v>
                </c:pt>
                <c:pt idx="11">
                  <c:v>141.5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456880"/>
        <c:axId val="221456488"/>
      </c:barChart>
      <c:catAx>
        <c:axId val="22145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5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5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5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124.5</c:v>
                </c:pt>
                <c:pt idx="1">
                  <c:v>150.5</c:v>
                </c:pt>
                <c:pt idx="2">
                  <c:v>123.5</c:v>
                </c:pt>
                <c:pt idx="3">
                  <c:v>150.5</c:v>
                </c:pt>
                <c:pt idx="4">
                  <c:v>173.5</c:v>
                </c:pt>
                <c:pt idx="5">
                  <c:v>173.5</c:v>
                </c:pt>
                <c:pt idx="6">
                  <c:v>188.5</c:v>
                </c:pt>
                <c:pt idx="7">
                  <c:v>174.5</c:v>
                </c:pt>
                <c:pt idx="8">
                  <c:v>171</c:v>
                </c:pt>
                <c:pt idx="9">
                  <c:v>150.5</c:v>
                </c:pt>
                <c:pt idx="10">
                  <c:v>94.5</c:v>
                </c:pt>
                <c:pt idx="11">
                  <c:v>111</c:v>
                </c:pt>
                <c:pt idx="12">
                  <c:v>125</c:v>
                </c:pt>
                <c:pt idx="13">
                  <c:v>128.5</c:v>
                </c:pt>
                <c:pt idx="14">
                  <c:v>125</c:v>
                </c:pt>
                <c:pt idx="15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457272"/>
        <c:axId val="220613384"/>
      </c:barChart>
      <c:catAx>
        <c:axId val="22145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61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61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5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1225</v>
      </c>
      <c r="M5" s="185"/>
      <c r="N5" s="185"/>
      <c r="O5" s="12"/>
      <c r="P5" s="180" t="s">
        <v>57</v>
      </c>
      <c r="Q5" s="180"/>
      <c r="R5" s="180"/>
      <c r="S5" s="183" t="s">
        <v>62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153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42566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8</v>
      </c>
      <c r="C10" s="46">
        <v>121</v>
      </c>
      <c r="D10" s="46">
        <v>4</v>
      </c>
      <c r="E10" s="46">
        <v>3</v>
      </c>
      <c r="F10" s="6">
        <f t="shared" ref="F10:F22" si="0">B10*0.5+C10*1+D10*2+E10*2.5</f>
        <v>140.5</v>
      </c>
      <c r="G10" s="2"/>
      <c r="H10" s="19" t="s">
        <v>4</v>
      </c>
      <c r="I10" s="46">
        <v>40</v>
      </c>
      <c r="J10" s="46">
        <v>120</v>
      </c>
      <c r="K10" s="46">
        <v>3</v>
      </c>
      <c r="L10" s="46">
        <v>3</v>
      </c>
      <c r="M10" s="6">
        <f t="shared" ref="M10:M22" si="1">I10*0.5+J10*1+K10*2+L10*2.5</f>
        <v>153.5</v>
      </c>
      <c r="N10" s="9">
        <f>F20+F21+F22+M10</f>
        <v>645.5</v>
      </c>
      <c r="O10" s="19" t="s">
        <v>43</v>
      </c>
      <c r="P10" s="46">
        <v>28</v>
      </c>
      <c r="Q10" s="46">
        <v>181</v>
      </c>
      <c r="R10" s="46">
        <v>5</v>
      </c>
      <c r="S10" s="46">
        <v>6</v>
      </c>
      <c r="T10" s="6">
        <f t="shared" ref="T10:T21" si="2">P10*0.5+Q10*1+R10*2+S10*2.5</f>
        <v>220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156</v>
      </c>
      <c r="D11" s="46">
        <v>6</v>
      </c>
      <c r="E11" s="46">
        <v>1</v>
      </c>
      <c r="F11" s="6">
        <f t="shared" si="0"/>
        <v>176.5</v>
      </c>
      <c r="G11" s="2"/>
      <c r="H11" s="19" t="s">
        <v>5</v>
      </c>
      <c r="I11" s="46">
        <v>30</v>
      </c>
      <c r="J11" s="46">
        <v>167</v>
      </c>
      <c r="K11" s="46">
        <v>2</v>
      </c>
      <c r="L11" s="46">
        <v>5</v>
      </c>
      <c r="M11" s="6">
        <f t="shared" si="1"/>
        <v>198.5</v>
      </c>
      <c r="N11" s="9">
        <f>F21+F22+M10+M11</f>
        <v>665.5</v>
      </c>
      <c r="O11" s="19" t="s">
        <v>44</v>
      </c>
      <c r="P11" s="46">
        <v>22</v>
      </c>
      <c r="Q11" s="46">
        <v>195</v>
      </c>
      <c r="R11" s="46">
        <v>4</v>
      </c>
      <c r="S11" s="46">
        <v>5</v>
      </c>
      <c r="T11" s="6">
        <f t="shared" si="2"/>
        <v>226.5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153</v>
      </c>
      <c r="D12" s="46">
        <v>3</v>
      </c>
      <c r="E12" s="46">
        <v>2</v>
      </c>
      <c r="F12" s="6">
        <f t="shared" si="0"/>
        <v>171</v>
      </c>
      <c r="G12" s="2"/>
      <c r="H12" s="19" t="s">
        <v>6</v>
      </c>
      <c r="I12" s="46">
        <v>40</v>
      </c>
      <c r="J12" s="46">
        <v>173</v>
      </c>
      <c r="K12" s="46">
        <v>3</v>
      </c>
      <c r="L12" s="46">
        <v>2</v>
      </c>
      <c r="M12" s="6">
        <f t="shared" si="1"/>
        <v>204</v>
      </c>
      <c r="N12" s="2">
        <f>F22+M10+M11+M12</f>
        <v>706</v>
      </c>
      <c r="O12" s="19" t="s">
        <v>32</v>
      </c>
      <c r="P12" s="46">
        <v>36</v>
      </c>
      <c r="Q12" s="46">
        <v>196</v>
      </c>
      <c r="R12" s="46">
        <v>4</v>
      </c>
      <c r="S12" s="46">
        <v>1</v>
      </c>
      <c r="T12" s="6">
        <f t="shared" si="2"/>
        <v>224.5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129</v>
      </c>
      <c r="D13" s="46">
        <v>6</v>
      </c>
      <c r="E13" s="46">
        <v>9</v>
      </c>
      <c r="F13" s="6">
        <f t="shared" si="0"/>
        <v>172.5</v>
      </c>
      <c r="G13" s="2">
        <f t="shared" ref="G13:G19" si="3">F10+F11+F12+F13</f>
        <v>660.5</v>
      </c>
      <c r="H13" s="19" t="s">
        <v>7</v>
      </c>
      <c r="I13" s="46">
        <v>27</v>
      </c>
      <c r="J13" s="46">
        <v>128</v>
      </c>
      <c r="K13" s="46">
        <v>4</v>
      </c>
      <c r="L13" s="46">
        <v>1</v>
      </c>
      <c r="M13" s="6">
        <f t="shared" si="1"/>
        <v>152</v>
      </c>
      <c r="N13" s="2">
        <f t="shared" ref="N13:N18" si="4">M10+M11+M12+M13</f>
        <v>708</v>
      </c>
      <c r="O13" s="19" t="s">
        <v>33</v>
      </c>
      <c r="P13" s="46">
        <v>34</v>
      </c>
      <c r="Q13" s="46">
        <v>182</v>
      </c>
      <c r="R13" s="46">
        <v>3</v>
      </c>
      <c r="S13" s="46">
        <v>4</v>
      </c>
      <c r="T13" s="6">
        <f t="shared" si="2"/>
        <v>215</v>
      </c>
      <c r="U13" s="2">
        <f t="shared" ref="U13:U21" si="5">T10+T11+T12+T13</f>
        <v>886</v>
      </c>
      <c r="AB13" s="81">
        <v>241</v>
      </c>
    </row>
    <row r="14" spans="1:28" ht="24" customHeight="1" x14ac:dyDescent="0.2">
      <c r="A14" s="18" t="s">
        <v>21</v>
      </c>
      <c r="B14" s="46">
        <v>22</v>
      </c>
      <c r="C14" s="46">
        <v>114</v>
      </c>
      <c r="D14" s="46">
        <v>4</v>
      </c>
      <c r="E14" s="46">
        <v>3</v>
      </c>
      <c r="F14" s="6">
        <f t="shared" si="0"/>
        <v>140.5</v>
      </c>
      <c r="G14" s="2">
        <f t="shared" si="3"/>
        <v>660.5</v>
      </c>
      <c r="H14" s="19" t="s">
        <v>9</v>
      </c>
      <c r="I14" s="46">
        <v>24</v>
      </c>
      <c r="J14" s="46">
        <v>124</v>
      </c>
      <c r="K14" s="46">
        <v>5</v>
      </c>
      <c r="L14" s="46">
        <v>5</v>
      </c>
      <c r="M14" s="6">
        <f t="shared" si="1"/>
        <v>158.5</v>
      </c>
      <c r="N14" s="2">
        <f t="shared" si="4"/>
        <v>713</v>
      </c>
      <c r="O14" s="19" t="s">
        <v>29</v>
      </c>
      <c r="P14" s="45">
        <v>61</v>
      </c>
      <c r="Q14" s="45">
        <v>193</v>
      </c>
      <c r="R14" s="45">
        <v>2</v>
      </c>
      <c r="S14" s="45">
        <v>2</v>
      </c>
      <c r="T14" s="6">
        <f t="shared" si="2"/>
        <v>232.5</v>
      </c>
      <c r="U14" s="2">
        <f t="shared" si="5"/>
        <v>898.5</v>
      </c>
      <c r="AB14" s="81">
        <v>250</v>
      </c>
    </row>
    <row r="15" spans="1:28" ht="24" customHeight="1" x14ac:dyDescent="0.2">
      <c r="A15" s="18" t="s">
        <v>23</v>
      </c>
      <c r="B15" s="46">
        <v>19</v>
      </c>
      <c r="C15" s="46">
        <v>134</v>
      </c>
      <c r="D15" s="46">
        <v>6</v>
      </c>
      <c r="E15" s="46">
        <v>2</v>
      </c>
      <c r="F15" s="6">
        <f t="shared" si="0"/>
        <v>160.5</v>
      </c>
      <c r="G15" s="2">
        <f t="shared" si="3"/>
        <v>644.5</v>
      </c>
      <c r="H15" s="19" t="s">
        <v>12</v>
      </c>
      <c r="I15" s="46">
        <v>21</v>
      </c>
      <c r="J15" s="46">
        <v>118</v>
      </c>
      <c r="K15" s="46">
        <v>4</v>
      </c>
      <c r="L15" s="46">
        <v>6</v>
      </c>
      <c r="M15" s="6">
        <f t="shared" si="1"/>
        <v>151.5</v>
      </c>
      <c r="N15" s="2">
        <f t="shared" si="4"/>
        <v>666</v>
      </c>
      <c r="O15" s="18" t="s">
        <v>30</v>
      </c>
      <c r="P15" s="46">
        <v>47</v>
      </c>
      <c r="Q15" s="46">
        <v>178</v>
      </c>
      <c r="R15" s="45">
        <v>4</v>
      </c>
      <c r="S15" s="46">
        <v>1</v>
      </c>
      <c r="T15" s="6">
        <f t="shared" si="2"/>
        <v>212</v>
      </c>
      <c r="U15" s="2">
        <f t="shared" si="5"/>
        <v>884</v>
      </c>
      <c r="AB15" s="81">
        <v>262</v>
      </c>
    </row>
    <row r="16" spans="1:28" ht="24" customHeight="1" x14ac:dyDescent="0.2">
      <c r="A16" s="18" t="s">
        <v>39</v>
      </c>
      <c r="B16" s="46">
        <v>17</v>
      </c>
      <c r="C16" s="46">
        <v>134</v>
      </c>
      <c r="D16" s="46">
        <v>5</v>
      </c>
      <c r="E16" s="46">
        <v>1</v>
      </c>
      <c r="F16" s="6">
        <f t="shared" si="0"/>
        <v>155</v>
      </c>
      <c r="G16" s="2">
        <f t="shared" si="3"/>
        <v>628.5</v>
      </c>
      <c r="H16" s="19" t="s">
        <v>15</v>
      </c>
      <c r="I16" s="46">
        <v>19</v>
      </c>
      <c r="J16" s="46">
        <v>107</v>
      </c>
      <c r="K16" s="46">
        <v>1</v>
      </c>
      <c r="L16" s="46">
        <v>2</v>
      </c>
      <c r="M16" s="6">
        <f t="shared" si="1"/>
        <v>123.5</v>
      </c>
      <c r="N16" s="2">
        <f t="shared" si="4"/>
        <v>585.5</v>
      </c>
      <c r="O16" s="19" t="s">
        <v>8</v>
      </c>
      <c r="P16" s="46">
        <v>47</v>
      </c>
      <c r="Q16" s="46">
        <v>182</v>
      </c>
      <c r="R16" s="46">
        <v>5</v>
      </c>
      <c r="S16" s="46">
        <v>2</v>
      </c>
      <c r="T16" s="6">
        <f t="shared" si="2"/>
        <v>220.5</v>
      </c>
      <c r="U16" s="2">
        <f t="shared" si="5"/>
        <v>880</v>
      </c>
      <c r="AB16" s="81">
        <v>270.5</v>
      </c>
    </row>
    <row r="17" spans="1:28" ht="24" customHeight="1" x14ac:dyDescent="0.2">
      <c r="A17" s="18" t="s">
        <v>40</v>
      </c>
      <c r="B17" s="46">
        <v>26</v>
      </c>
      <c r="C17" s="46">
        <v>129</v>
      </c>
      <c r="D17" s="46">
        <v>4</v>
      </c>
      <c r="E17" s="46">
        <v>5</v>
      </c>
      <c r="F17" s="6">
        <f t="shared" si="0"/>
        <v>162.5</v>
      </c>
      <c r="G17" s="2">
        <f t="shared" si="3"/>
        <v>618.5</v>
      </c>
      <c r="H17" s="19" t="s">
        <v>18</v>
      </c>
      <c r="I17" s="46">
        <v>25</v>
      </c>
      <c r="J17" s="46">
        <v>179</v>
      </c>
      <c r="K17" s="46">
        <v>4</v>
      </c>
      <c r="L17" s="46">
        <v>2</v>
      </c>
      <c r="M17" s="6">
        <f t="shared" si="1"/>
        <v>204.5</v>
      </c>
      <c r="N17" s="2">
        <f t="shared" si="4"/>
        <v>638</v>
      </c>
      <c r="O17" s="19" t="s">
        <v>10</v>
      </c>
      <c r="P17" s="46">
        <v>32</v>
      </c>
      <c r="Q17" s="46">
        <v>203</v>
      </c>
      <c r="R17" s="46">
        <v>2</v>
      </c>
      <c r="S17" s="46">
        <v>1</v>
      </c>
      <c r="T17" s="6">
        <f t="shared" si="2"/>
        <v>225.5</v>
      </c>
      <c r="U17" s="2">
        <f t="shared" si="5"/>
        <v>890.5</v>
      </c>
      <c r="AB17" s="81">
        <v>289.5</v>
      </c>
    </row>
    <row r="18" spans="1:28" ht="24" customHeight="1" x14ac:dyDescent="0.2">
      <c r="A18" s="18" t="s">
        <v>41</v>
      </c>
      <c r="B18" s="46">
        <v>30</v>
      </c>
      <c r="C18" s="46">
        <v>135</v>
      </c>
      <c r="D18" s="46">
        <v>4</v>
      </c>
      <c r="E18" s="46">
        <v>5</v>
      </c>
      <c r="F18" s="6">
        <f t="shared" si="0"/>
        <v>170.5</v>
      </c>
      <c r="G18" s="2">
        <f t="shared" si="3"/>
        <v>648.5</v>
      </c>
      <c r="H18" s="19" t="s">
        <v>20</v>
      </c>
      <c r="I18" s="46">
        <v>28</v>
      </c>
      <c r="J18" s="46">
        <v>163</v>
      </c>
      <c r="K18" s="46">
        <v>2</v>
      </c>
      <c r="L18" s="46">
        <v>0</v>
      </c>
      <c r="M18" s="6">
        <f t="shared" si="1"/>
        <v>181</v>
      </c>
      <c r="N18" s="2">
        <f t="shared" si="4"/>
        <v>660.5</v>
      </c>
      <c r="O18" s="19" t="s">
        <v>13</v>
      </c>
      <c r="P18" s="46">
        <v>32</v>
      </c>
      <c r="Q18" s="46">
        <v>219</v>
      </c>
      <c r="R18" s="46">
        <v>5</v>
      </c>
      <c r="S18" s="46">
        <v>2</v>
      </c>
      <c r="T18" s="6">
        <f t="shared" si="2"/>
        <v>250</v>
      </c>
      <c r="U18" s="2">
        <f t="shared" si="5"/>
        <v>908</v>
      </c>
      <c r="AB18" s="81">
        <v>291</v>
      </c>
    </row>
    <row r="19" spans="1:28" ht="24" customHeight="1" thickBot="1" x14ac:dyDescent="0.25">
      <c r="A19" s="21" t="s">
        <v>42</v>
      </c>
      <c r="B19" s="47">
        <v>27</v>
      </c>
      <c r="C19" s="47">
        <v>130</v>
      </c>
      <c r="D19" s="47">
        <v>3</v>
      </c>
      <c r="E19" s="47">
        <v>4</v>
      </c>
      <c r="F19" s="7">
        <f t="shared" si="0"/>
        <v>159.5</v>
      </c>
      <c r="G19" s="3">
        <f t="shared" si="3"/>
        <v>647.5</v>
      </c>
      <c r="H19" s="20" t="s">
        <v>22</v>
      </c>
      <c r="I19" s="45">
        <v>26</v>
      </c>
      <c r="J19" s="45">
        <v>186</v>
      </c>
      <c r="K19" s="45">
        <v>4</v>
      </c>
      <c r="L19" s="45">
        <v>5</v>
      </c>
      <c r="M19" s="6">
        <f t="shared" si="1"/>
        <v>219.5</v>
      </c>
      <c r="N19" s="2">
        <f>M16+M17+M18+M19</f>
        <v>728.5</v>
      </c>
      <c r="O19" s="19" t="s">
        <v>16</v>
      </c>
      <c r="P19" s="46">
        <v>30</v>
      </c>
      <c r="Q19" s="46">
        <v>179</v>
      </c>
      <c r="R19" s="46">
        <v>3</v>
      </c>
      <c r="S19" s="46">
        <v>0</v>
      </c>
      <c r="T19" s="6">
        <f t="shared" si="2"/>
        <v>200</v>
      </c>
      <c r="U19" s="2">
        <f t="shared" si="5"/>
        <v>896</v>
      </c>
      <c r="AB19" s="81">
        <v>294</v>
      </c>
    </row>
    <row r="20" spans="1:28" ht="24" customHeight="1" x14ac:dyDescent="0.2">
      <c r="A20" s="19" t="s">
        <v>27</v>
      </c>
      <c r="B20" s="45">
        <v>28</v>
      </c>
      <c r="C20" s="45">
        <v>138</v>
      </c>
      <c r="D20" s="45">
        <v>7</v>
      </c>
      <c r="E20" s="45">
        <v>5</v>
      </c>
      <c r="F20" s="8">
        <f t="shared" si="0"/>
        <v>178.5</v>
      </c>
      <c r="G20" s="35"/>
      <c r="H20" s="19" t="s">
        <v>24</v>
      </c>
      <c r="I20" s="46">
        <v>35</v>
      </c>
      <c r="J20" s="46">
        <v>174</v>
      </c>
      <c r="K20" s="46">
        <v>2</v>
      </c>
      <c r="L20" s="46">
        <v>2</v>
      </c>
      <c r="M20" s="8">
        <f t="shared" si="1"/>
        <v>200.5</v>
      </c>
      <c r="N20" s="2">
        <f>M17+M18+M19+M20</f>
        <v>805.5</v>
      </c>
      <c r="O20" s="19" t="s">
        <v>45</v>
      </c>
      <c r="P20" s="45">
        <v>26</v>
      </c>
      <c r="Q20" s="45">
        <v>160</v>
      </c>
      <c r="R20" s="46">
        <v>1</v>
      </c>
      <c r="S20" s="45">
        <v>0</v>
      </c>
      <c r="T20" s="8">
        <f t="shared" si="2"/>
        <v>175</v>
      </c>
      <c r="U20" s="2">
        <f t="shared" si="5"/>
        <v>850.5</v>
      </c>
      <c r="AB20" s="81">
        <v>299</v>
      </c>
    </row>
    <row r="21" spans="1:28" ht="24" customHeight="1" thickBot="1" x14ac:dyDescent="0.25">
      <c r="A21" s="19" t="s">
        <v>28</v>
      </c>
      <c r="B21" s="46">
        <v>26</v>
      </c>
      <c r="C21" s="46">
        <v>126</v>
      </c>
      <c r="D21" s="46">
        <v>6</v>
      </c>
      <c r="E21" s="46">
        <v>5</v>
      </c>
      <c r="F21" s="6">
        <f t="shared" si="0"/>
        <v>163.5</v>
      </c>
      <c r="G21" s="36"/>
      <c r="H21" s="20" t="s">
        <v>25</v>
      </c>
      <c r="I21" s="46">
        <v>27</v>
      </c>
      <c r="J21" s="46">
        <v>189</v>
      </c>
      <c r="K21" s="46">
        <v>1</v>
      </c>
      <c r="L21" s="46">
        <v>0</v>
      </c>
      <c r="M21" s="6">
        <f t="shared" si="1"/>
        <v>204.5</v>
      </c>
      <c r="N21" s="2">
        <f>M18+M19+M20+M21</f>
        <v>805.5</v>
      </c>
      <c r="O21" s="21" t="s">
        <v>46</v>
      </c>
      <c r="P21" s="47">
        <v>12</v>
      </c>
      <c r="Q21" s="47">
        <v>142</v>
      </c>
      <c r="R21" s="47">
        <v>1</v>
      </c>
      <c r="S21" s="47">
        <v>0</v>
      </c>
      <c r="T21" s="7">
        <f t="shared" si="2"/>
        <v>150</v>
      </c>
      <c r="U21" s="3">
        <f t="shared" si="5"/>
        <v>775</v>
      </c>
      <c r="AB21" s="81">
        <v>299.5</v>
      </c>
    </row>
    <row r="22" spans="1:28" ht="24" customHeight="1" thickBot="1" x14ac:dyDescent="0.25">
      <c r="A22" s="19" t="s">
        <v>1</v>
      </c>
      <c r="B22" s="46">
        <v>28</v>
      </c>
      <c r="C22" s="46">
        <v>120</v>
      </c>
      <c r="D22" s="46">
        <v>3</v>
      </c>
      <c r="E22" s="46">
        <v>4</v>
      </c>
      <c r="F22" s="6">
        <f t="shared" si="0"/>
        <v>150</v>
      </c>
      <c r="G22" s="2"/>
      <c r="H22" s="21" t="s">
        <v>26</v>
      </c>
      <c r="I22" s="47">
        <v>23</v>
      </c>
      <c r="J22" s="47">
        <v>184</v>
      </c>
      <c r="K22" s="47">
        <v>4</v>
      </c>
      <c r="L22" s="47">
        <v>3</v>
      </c>
      <c r="M22" s="6">
        <f t="shared" si="1"/>
        <v>211</v>
      </c>
      <c r="N22" s="3">
        <f>M19+M20+M21+M22</f>
        <v>835.5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660.5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835.5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908</v>
      </c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65</v>
      </c>
      <c r="G24" s="88"/>
      <c r="H24" s="171"/>
      <c r="I24" s="172"/>
      <c r="J24" s="82" t="s">
        <v>72</v>
      </c>
      <c r="K24" s="86"/>
      <c r="L24" s="86"/>
      <c r="M24" s="87" t="s">
        <v>92</v>
      </c>
      <c r="N24" s="88"/>
      <c r="O24" s="171"/>
      <c r="P24" s="172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90 X CARRERA 51B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1225</v>
      </c>
      <c r="M5" s="185"/>
      <c r="N5" s="185"/>
      <c r="O5" s="12"/>
      <c r="P5" s="180" t="s">
        <v>57</v>
      </c>
      <c r="Q5" s="180"/>
      <c r="R5" s="180"/>
      <c r="S5" s="185" t="s">
        <v>133</v>
      </c>
      <c r="T5" s="185"/>
      <c r="U5" s="185"/>
    </row>
    <row r="6" spans="1:28" ht="12.75" customHeight="1" x14ac:dyDescent="0.2">
      <c r="A6" s="180" t="s">
        <v>55</v>
      </c>
      <c r="B6" s="180"/>
      <c r="C6" s="180"/>
      <c r="D6" s="194" t="s">
        <v>151</v>
      </c>
      <c r="E6" s="194"/>
      <c r="F6" s="194"/>
      <c r="G6" s="194"/>
      <c r="H6" s="194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42566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36</v>
      </c>
      <c r="C10" s="46">
        <v>185</v>
      </c>
      <c r="D10" s="46">
        <v>13</v>
      </c>
      <c r="E10" s="46">
        <v>2</v>
      </c>
      <c r="F10" s="6">
        <f t="shared" ref="F10:F22" si="0">B10*0.5+C10*1+D10*2+E10*2.5</f>
        <v>234</v>
      </c>
      <c r="G10" s="2"/>
      <c r="H10" s="19" t="s">
        <v>4</v>
      </c>
      <c r="I10" s="46">
        <v>32</v>
      </c>
      <c r="J10" s="46">
        <v>186</v>
      </c>
      <c r="K10" s="46">
        <v>17</v>
      </c>
      <c r="L10" s="46">
        <v>5</v>
      </c>
      <c r="M10" s="6">
        <f t="shared" ref="M10:M22" si="1">I10*0.5+J10*1+K10*2+L10*2.5</f>
        <v>248.5</v>
      </c>
      <c r="N10" s="9">
        <f>F20+F21+F22+M10</f>
        <v>1062.5</v>
      </c>
      <c r="O10" s="19" t="s">
        <v>43</v>
      </c>
      <c r="P10" s="46">
        <v>41</v>
      </c>
      <c r="Q10" s="46">
        <v>210</v>
      </c>
      <c r="R10" s="46">
        <v>17</v>
      </c>
      <c r="S10" s="46">
        <v>0</v>
      </c>
      <c r="T10" s="6">
        <f t="shared" ref="T10:T21" si="2">P10*0.5+Q10*1+R10*2+S10*2.5</f>
        <v>264.5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>
        <v>201</v>
      </c>
      <c r="D11" s="46">
        <v>17</v>
      </c>
      <c r="E11" s="46">
        <v>5</v>
      </c>
      <c r="F11" s="6">
        <f t="shared" si="0"/>
        <v>271</v>
      </c>
      <c r="G11" s="2"/>
      <c r="H11" s="19" t="s">
        <v>5</v>
      </c>
      <c r="I11" s="46">
        <v>35</v>
      </c>
      <c r="J11" s="46">
        <v>196</v>
      </c>
      <c r="K11" s="46">
        <v>17</v>
      </c>
      <c r="L11" s="46">
        <v>5</v>
      </c>
      <c r="M11" s="6">
        <f t="shared" si="1"/>
        <v>260</v>
      </c>
      <c r="N11" s="9">
        <f>F21+F22+M10+M11</f>
        <v>1063</v>
      </c>
      <c r="O11" s="19" t="s">
        <v>44</v>
      </c>
      <c r="P11" s="46">
        <v>54</v>
      </c>
      <c r="Q11" s="46">
        <v>200</v>
      </c>
      <c r="R11" s="46">
        <v>19</v>
      </c>
      <c r="S11" s="46">
        <v>2</v>
      </c>
      <c r="T11" s="6">
        <f t="shared" si="2"/>
        <v>270</v>
      </c>
      <c r="U11" s="2"/>
      <c r="AB11" s="1"/>
    </row>
    <row r="12" spans="1:28" ht="24" customHeight="1" x14ac:dyDescent="0.2">
      <c r="A12" s="18" t="s">
        <v>17</v>
      </c>
      <c r="B12" s="46">
        <v>43</v>
      </c>
      <c r="C12" s="46">
        <v>206</v>
      </c>
      <c r="D12" s="46">
        <v>14</v>
      </c>
      <c r="E12" s="46">
        <v>1</v>
      </c>
      <c r="F12" s="6">
        <f t="shared" si="0"/>
        <v>258</v>
      </c>
      <c r="G12" s="2"/>
      <c r="H12" s="19" t="s">
        <v>6</v>
      </c>
      <c r="I12" s="46">
        <v>34</v>
      </c>
      <c r="J12" s="46">
        <v>200</v>
      </c>
      <c r="K12" s="46">
        <v>12</v>
      </c>
      <c r="L12" s="46">
        <v>4</v>
      </c>
      <c r="M12" s="6">
        <f t="shared" si="1"/>
        <v>251</v>
      </c>
      <c r="N12" s="2">
        <f>F22+M10+M11+M12</f>
        <v>1040</v>
      </c>
      <c r="O12" s="19" t="s">
        <v>32</v>
      </c>
      <c r="P12" s="46">
        <v>32</v>
      </c>
      <c r="Q12" s="46">
        <v>190</v>
      </c>
      <c r="R12" s="46">
        <v>15</v>
      </c>
      <c r="S12" s="46">
        <v>2</v>
      </c>
      <c r="T12" s="6">
        <f t="shared" si="2"/>
        <v>241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195</v>
      </c>
      <c r="D13" s="46">
        <v>19</v>
      </c>
      <c r="E13" s="46">
        <v>8</v>
      </c>
      <c r="F13" s="6">
        <f t="shared" si="0"/>
        <v>269.5</v>
      </c>
      <c r="G13" s="2">
        <f t="shared" ref="G13:G19" si="3">F10+F11+F12+F13</f>
        <v>1032.5</v>
      </c>
      <c r="H13" s="19" t="s">
        <v>7</v>
      </c>
      <c r="I13" s="46">
        <v>37</v>
      </c>
      <c r="J13" s="46">
        <v>237</v>
      </c>
      <c r="K13" s="46">
        <v>13</v>
      </c>
      <c r="L13" s="46">
        <v>3</v>
      </c>
      <c r="M13" s="6">
        <f t="shared" si="1"/>
        <v>289</v>
      </c>
      <c r="N13" s="2">
        <f t="shared" ref="N13:N18" si="4">M10+M11+M12+M13</f>
        <v>1048.5</v>
      </c>
      <c r="O13" s="19" t="s">
        <v>33</v>
      </c>
      <c r="P13" s="46">
        <v>33</v>
      </c>
      <c r="Q13" s="46">
        <v>216</v>
      </c>
      <c r="R13" s="46">
        <v>16</v>
      </c>
      <c r="S13" s="46">
        <v>2</v>
      </c>
      <c r="T13" s="6">
        <f t="shared" si="2"/>
        <v>269.5</v>
      </c>
      <c r="U13" s="2">
        <f t="shared" ref="U13:U21" si="5">T10+T11+T12+T13</f>
        <v>1045</v>
      </c>
      <c r="AB13" s="81">
        <v>212.5</v>
      </c>
    </row>
    <row r="14" spans="1:28" ht="24" customHeight="1" x14ac:dyDescent="0.2">
      <c r="A14" s="18" t="s">
        <v>21</v>
      </c>
      <c r="B14" s="46">
        <v>42</v>
      </c>
      <c r="C14" s="46">
        <v>176</v>
      </c>
      <c r="D14" s="46">
        <v>24</v>
      </c>
      <c r="E14" s="46">
        <v>5</v>
      </c>
      <c r="F14" s="6">
        <f t="shared" si="0"/>
        <v>257.5</v>
      </c>
      <c r="G14" s="2">
        <f t="shared" si="3"/>
        <v>1056</v>
      </c>
      <c r="H14" s="19" t="s">
        <v>9</v>
      </c>
      <c r="I14" s="46">
        <v>25</v>
      </c>
      <c r="J14" s="46">
        <v>219</v>
      </c>
      <c r="K14" s="46">
        <v>16</v>
      </c>
      <c r="L14" s="46">
        <v>5</v>
      </c>
      <c r="M14" s="6">
        <f t="shared" si="1"/>
        <v>276</v>
      </c>
      <c r="N14" s="2">
        <f t="shared" si="4"/>
        <v>1076</v>
      </c>
      <c r="O14" s="19" t="s">
        <v>29</v>
      </c>
      <c r="P14" s="45">
        <v>44</v>
      </c>
      <c r="Q14" s="45">
        <v>221</v>
      </c>
      <c r="R14" s="45">
        <v>18</v>
      </c>
      <c r="S14" s="45">
        <v>0</v>
      </c>
      <c r="T14" s="6">
        <f t="shared" si="2"/>
        <v>279</v>
      </c>
      <c r="U14" s="2">
        <f t="shared" si="5"/>
        <v>1059.5</v>
      </c>
      <c r="AB14" s="81">
        <v>226</v>
      </c>
    </row>
    <row r="15" spans="1:28" ht="24" customHeight="1" x14ac:dyDescent="0.2">
      <c r="A15" s="18" t="s">
        <v>23</v>
      </c>
      <c r="B15" s="46">
        <v>48</v>
      </c>
      <c r="C15" s="46">
        <v>200</v>
      </c>
      <c r="D15" s="46">
        <v>22</v>
      </c>
      <c r="E15" s="46">
        <v>9</v>
      </c>
      <c r="F15" s="6">
        <f t="shared" si="0"/>
        <v>290.5</v>
      </c>
      <c r="G15" s="2">
        <f t="shared" si="3"/>
        <v>1075.5</v>
      </c>
      <c r="H15" s="19" t="s">
        <v>12</v>
      </c>
      <c r="I15" s="46">
        <v>22</v>
      </c>
      <c r="J15" s="46">
        <v>180</v>
      </c>
      <c r="K15" s="46">
        <v>8</v>
      </c>
      <c r="L15" s="46">
        <v>3</v>
      </c>
      <c r="M15" s="6">
        <f t="shared" si="1"/>
        <v>214.5</v>
      </c>
      <c r="N15" s="2">
        <f t="shared" si="4"/>
        <v>1030.5</v>
      </c>
      <c r="O15" s="18" t="s">
        <v>30</v>
      </c>
      <c r="P15" s="46">
        <v>45</v>
      </c>
      <c r="Q15" s="46">
        <v>187</v>
      </c>
      <c r="R15" s="46">
        <v>22</v>
      </c>
      <c r="S15" s="46">
        <v>0</v>
      </c>
      <c r="T15" s="6">
        <f t="shared" si="2"/>
        <v>253.5</v>
      </c>
      <c r="U15" s="2">
        <f t="shared" si="5"/>
        <v>1043</v>
      </c>
      <c r="AB15" s="81">
        <v>233.5</v>
      </c>
    </row>
    <row r="16" spans="1:28" ht="24" customHeight="1" x14ac:dyDescent="0.2">
      <c r="A16" s="18" t="s">
        <v>39</v>
      </c>
      <c r="B16" s="46">
        <v>36</v>
      </c>
      <c r="C16" s="46">
        <v>201</v>
      </c>
      <c r="D16" s="46">
        <v>17</v>
      </c>
      <c r="E16" s="46">
        <v>6</v>
      </c>
      <c r="F16" s="6">
        <f t="shared" si="0"/>
        <v>268</v>
      </c>
      <c r="G16" s="2">
        <f t="shared" si="3"/>
        <v>1085.5</v>
      </c>
      <c r="H16" s="19" t="s">
        <v>15</v>
      </c>
      <c r="I16" s="46">
        <v>26</v>
      </c>
      <c r="J16" s="46">
        <v>172</v>
      </c>
      <c r="K16" s="46">
        <v>9</v>
      </c>
      <c r="L16" s="46">
        <v>5</v>
      </c>
      <c r="M16" s="6">
        <f t="shared" si="1"/>
        <v>215.5</v>
      </c>
      <c r="N16" s="2">
        <f t="shared" si="4"/>
        <v>995</v>
      </c>
      <c r="O16" s="19" t="s">
        <v>8</v>
      </c>
      <c r="P16" s="46">
        <v>46</v>
      </c>
      <c r="Q16" s="46">
        <v>196</v>
      </c>
      <c r="R16" s="46">
        <v>17</v>
      </c>
      <c r="S16" s="46">
        <v>0</v>
      </c>
      <c r="T16" s="6">
        <f t="shared" si="2"/>
        <v>253</v>
      </c>
      <c r="U16" s="2">
        <f t="shared" si="5"/>
        <v>1055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202</v>
      </c>
      <c r="D17" s="46">
        <v>29</v>
      </c>
      <c r="E17" s="46">
        <v>5</v>
      </c>
      <c r="F17" s="6">
        <f t="shared" si="0"/>
        <v>284</v>
      </c>
      <c r="G17" s="2">
        <f t="shared" si="3"/>
        <v>1100</v>
      </c>
      <c r="H17" s="19" t="s">
        <v>18</v>
      </c>
      <c r="I17" s="46">
        <v>21</v>
      </c>
      <c r="J17" s="46">
        <v>210</v>
      </c>
      <c r="K17" s="46">
        <v>13</v>
      </c>
      <c r="L17" s="46">
        <v>0</v>
      </c>
      <c r="M17" s="6">
        <f t="shared" si="1"/>
        <v>246.5</v>
      </c>
      <c r="N17" s="2">
        <f t="shared" si="4"/>
        <v>952.5</v>
      </c>
      <c r="O17" s="19" t="s">
        <v>10</v>
      </c>
      <c r="P17" s="46">
        <v>38</v>
      </c>
      <c r="Q17" s="46">
        <v>231</v>
      </c>
      <c r="R17" s="46">
        <v>12</v>
      </c>
      <c r="S17" s="46">
        <v>0</v>
      </c>
      <c r="T17" s="6">
        <f t="shared" si="2"/>
        <v>274</v>
      </c>
      <c r="U17" s="2">
        <f t="shared" si="5"/>
        <v>1059.5</v>
      </c>
      <c r="AB17" s="81">
        <v>248</v>
      </c>
    </row>
    <row r="18" spans="1:28" ht="24" customHeight="1" x14ac:dyDescent="0.2">
      <c r="A18" s="18" t="s">
        <v>41</v>
      </c>
      <c r="B18" s="46">
        <v>47</v>
      </c>
      <c r="C18" s="46">
        <v>244</v>
      </c>
      <c r="D18" s="46">
        <v>22</v>
      </c>
      <c r="E18" s="46">
        <v>3</v>
      </c>
      <c r="F18" s="6">
        <f t="shared" si="0"/>
        <v>319</v>
      </c>
      <c r="G18" s="2">
        <f t="shared" si="3"/>
        <v>1161.5</v>
      </c>
      <c r="H18" s="19" t="s">
        <v>20</v>
      </c>
      <c r="I18" s="46">
        <v>27</v>
      </c>
      <c r="J18" s="46">
        <v>225</v>
      </c>
      <c r="K18" s="46">
        <v>15</v>
      </c>
      <c r="L18" s="46">
        <v>0</v>
      </c>
      <c r="M18" s="6">
        <f t="shared" si="1"/>
        <v>268.5</v>
      </c>
      <c r="N18" s="2">
        <f t="shared" si="4"/>
        <v>945</v>
      </c>
      <c r="O18" s="19" t="s">
        <v>13</v>
      </c>
      <c r="P18" s="46">
        <v>28</v>
      </c>
      <c r="Q18" s="46">
        <v>191</v>
      </c>
      <c r="R18" s="46">
        <v>13</v>
      </c>
      <c r="S18" s="46">
        <v>0</v>
      </c>
      <c r="T18" s="6">
        <f t="shared" si="2"/>
        <v>231</v>
      </c>
      <c r="U18" s="2">
        <f t="shared" si="5"/>
        <v>1011.5</v>
      </c>
      <c r="AB18" s="81">
        <v>248</v>
      </c>
    </row>
    <row r="19" spans="1:28" ht="24" customHeight="1" thickBot="1" x14ac:dyDescent="0.25">
      <c r="A19" s="21" t="s">
        <v>42</v>
      </c>
      <c r="B19" s="47">
        <v>29</v>
      </c>
      <c r="C19" s="47">
        <v>197</v>
      </c>
      <c r="D19" s="47">
        <v>25</v>
      </c>
      <c r="E19" s="47">
        <v>3</v>
      </c>
      <c r="F19" s="7">
        <f t="shared" si="0"/>
        <v>269</v>
      </c>
      <c r="G19" s="3">
        <f t="shared" si="3"/>
        <v>1140</v>
      </c>
      <c r="H19" s="20" t="s">
        <v>22</v>
      </c>
      <c r="I19" s="45">
        <v>45</v>
      </c>
      <c r="J19" s="45">
        <v>201</v>
      </c>
      <c r="K19" s="45">
        <v>19</v>
      </c>
      <c r="L19" s="45">
        <v>2</v>
      </c>
      <c r="M19" s="6">
        <f t="shared" si="1"/>
        <v>266.5</v>
      </c>
      <c r="N19" s="2">
        <f>M16+M17+M18+M19</f>
        <v>997</v>
      </c>
      <c r="O19" s="19" t="s">
        <v>16</v>
      </c>
      <c r="P19" s="46">
        <v>30</v>
      </c>
      <c r="Q19" s="46">
        <v>173</v>
      </c>
      <c r="R19" s="46">
        <v>14</v>
      </c>
      <c r="S19" s="46">
        <v>0</v>
      </c>
      <c r="T19" s="6">
        <f t="shared" si="2"/>
        <v>216</v>
      </c>
      <c r="U19" s="2">
        <f t="shared" si="5"/>
        <v>974</v>
      </c>
      <c r="AB19" s="81">
        <v>262</v>
      </c>
    </row>
    <row r="20" spans="1:28" ht="24" customHeight="1" x14ac:dyDescent="0.2">
      <c r="A20" s="19" t="s">
        <v>27</v>
      </c>
      <c r="B20" s="45">
        <v>33</v>
      </c>
      <c r="C20" s="45">
        <v>195</v>
      </c>
      <c r="D20" s="45">
        <v>19</v>
      </c>
      <c r="E20" s="45">
        <v>4</v>
      </c>
      <c r="F20" s="8">
        <f t="shared" si="0"/>
        <v>259.5</v>
      </c>
      <c r="G20" s="35"/>
      <c r="H20" s="19" t="s">
        <v>24</v>
      </c>
      <c r="I20" s="46">
        <v>38</v>
      </c>
      <c r="J20" s="46">
        <v>212</v>
      </c>
      <c r="K20" s="46">
        <v>17</v>
      </c>
      <c r="L20" s="46">
        <v>4</v>
      </c>
      <c r="M20" s="8">
        <f t="shared" si="1"/>
        <v>275</v>
      </c>
      <c r="N20" s="2">
        <f>M17+M18+M19+M20</f>
        <v>1056.5</v>
      </c>
      <c r="O20" s="19" t="s">
        <v>45</v>
      </c>
      <c r="P20" s="45">
        <v>25</v>
      </c>
      <c r="Q20" s="45">
        <v>161</v>
      </c>
      <c r="R20" s="45">
        <v>12</v>
      </c>
      <c r="S20" s="45">
        <v>0</v>
      </c>
      <c r="T20" s="8">
        <f t="shared" si="2"/>
        <v>197.5</v>
      </c>
      <c r="U20" s="2">
        <f t="shared" si="5"/>
        <v>918.5</v>
      </c>
      <c r="AB20" s="81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200</v>
      </c>
      <c r="D21" s="46">
        <v>18</v>
      </c>
      <c r="E21" s="46">
        <v>8</v>
      </c>
      <c r="F21" s="6">
        <f t="shared" si="0"/>
        <v>274</v>
      </c>
      <c r="G21" s="36"/>
      <c r="H21" s="20" t="s">
        <v>25</v>
      </c>
      <c r="I21" s="46">
        <v>52</v>
      </c>
      <c r="J21" s="46">
        <v>195</v>
      </c>
      <c r="K21" s="46">
        <v>20</v>
      </c>
      <c r="L21" s="46">
        <v>3</v>
      </c>
      <c r="M21" s="6">
        <f t="shared" si="1"/>
        <v>268.5</v>
      </c>
      <c r="N21" s="2">
        <f>M18+M19+M20+M21</f>
        <v>1078.5</v>
      </c>
      <c r="O21" s="21" t="s">
        <v>46</v>
      </c>
      <c r="P21" s="47">
        <v>12</v>
      </c>
      <c r="Q21" s="47">
        <v>154</v>
      </c>
      <c r="R21" s="47">
        <v>6</v>
      </c>
      <c r="S21" s="47">
        <v>0</v>
      </c>
      <c r="T21" s="7">
        <f t="shared" si="2"/>
        <v>172</v>
      </c>
      <c r="U21" s="3">
        <f t="shared" si="5"/>
        <v>816.5</v>
      </c>
      <c r="AB21" s="81">
        <v>276</v>
      </c>
    </row>
    <row r="22" spans="1:28" ht="24" customHeight="1" thickBot="1" x14ac:dyDescent="0.25">
      <c r="A22" s="19" t="s">
        <v>1</v>
      </c>
      <c r="B22" s="46">
        <v>35</v>
      </c>
      <c r="C22" s="46">
        <v>214</v>
      </c>
      <c r="D22" s="46">
        <v>17</v>
      </c>
      <c r="E22" s="46">
        <v>6</v>
      </c>
      <c r="F22" s="6">
        <f t="shared" si="0"/>
        <v>280.5</v>
      </c>
      <c r="G22" s="2"/>
      <c r="H22" s="21" t="s">
        <v>26</v>
      </c>
      <c r="I22" s="47">
        <v>44</v>
      </c>
      <c r="J22" s="47">
        <v>199</v>
      </c>
      <c r="K22" s="47">
        <v>16</v>
      </c>
      <c r="L22" s="47">
        <v>3</v>
      </c>
      <c r="M22" s="6">
        <f t="shared" si="1"/>
        <v>260.5</v>
      </c>
      <c r="N22" s="3">
        <f>M19+M20+M21+M22</f>
        <v>1070.5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1161.5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1078.5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1059.5</v>
      </c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86</v>
      </c>
      <c r="G24" s="88"/>
      <c r="H24" s="171"/>
      <c r="I24" s="172"/>
      <c r="J24" s="82" t="s">
        <v>72</v>
      </c>
      <c r="K24" s="86"/>
      <c r="L24" s="86"/>
      <c r="M24" s="87" t="s">
        <v>70</v>
      </c>
      <c r="N24" s="88"/>
      <c r="O24" s="171"/>
      <c r="P24" s="172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90 X CARRERA 51B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1225</v>
      </c>
      <c r="M5" s="185"/>
      <c r="N5" s="185"/>
      <c r="O5" s="50"/>
      <c r="P5" s="208" t="s">
        <v>57</v>
      </c>
      <c r="Q5" s="208"/>
      <c r="R5" s="208"/>
      <c r="S5" s="185" t="s">
        <v>150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149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42566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11</v>
      </c>
      <c r="C10" s="61">
        <v>76</v>
      </c>
      <c r="D10" s="61">
        <v>4</v>
      </c>
      <c r="E10" s="61">
        <v>0</v>
      </c>
      <c r="F10" s="62">
        <f t="shared" ref="F10:F22" si="0">B10*0.5+C10*1+D10*2+E10*2.5</f>
        <v>89.5</v>
      </c>
      <c r="G10" s="63"/>
      <c r="H10" s="64" t="s">
        <v>4</v>
      </c>
      <c r="I10" s="46">
        <v>10</v>
      </c>
      <c r="J10" s="46">
        <v>141</v>
      </c>
      <c r="K10" s="46">
        <v>1</v>
      </c>
      <c r="L10" s="46">
        <v>1</v>
      </c>
      <c r="M10" s="62">
        <f t="shared" ref="M10:M22" si="1">I10*0.5+J10*1+K10*2+L10*2.5</f>
        <v>150.5</v>
      </c>
      <c r="N10" s="65">
        <f>F20+F21+F22+M10</f>
        <v>549</v>
      </c>
      <c r="O10" s="64" t="s">
        <v>43</v>
      </c>
      <c r="P10" s="46">
        <v>16</v>
      </c>
      <c r="Q10" s="46">
        <v>138</v>
      </c>
      <c r="R10" s="46">
        <v>1</v>
      </c>
      <c r="S10" s="46">
        <v>1</v>
      </c>
      <c r="T10" s="62">
        <f t="shared" ref="T10:T21" si="2">P10*0.5+Q10*1+R10*2+S10*2.5</f>
        <v>150.5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81</v>
      </c>
      <c r="D11" s="61">
        <v>3</v>
      </c>
      <c r="E11" s="61">
        <v>0</v>
      </c>
      <c r="F11" s="62">
        <f t="shared" si="0"/>
        <v>94</v>
      </c>
      <c r="G11" s="63"/>
      <c r="H11" s="64" t="s">
        <v>5</v>
      </c>
      <c r="I11" s="46">
        <v>17</v>
      </c>
      <c r="J11" s="46">
        <v>163</v>
      </c>
      <c r="K11" s="46">
        <v>1</v>
      </c>
      <c r="L11" s="46">
        <v>0</v>
      </c>
      <c r="M11" s="62">
        <f t="shared" si="1"/>
        <v>173.5</v>
      </c>
      <c r="N11" s="65">
        <f>F21+F22+M10+M11</f>
        <v>598</v>
      </c>
      <c r="O11" s="64" t="s">
        <v>44</v>
      </c>
      <c r="P11" s="46">
        <v>21</v>
      </c>
      <c r="Q11" s="46">
        <v>148</v>
      </c>
      <c r="R11" s="46">
        <v>0</v>
      </c>
      <c r="S11" s="46">
        <v>0</v>
      </c>
      <c r="T11" s="62">
        <f t="shared" si="2"/>
        <v>158.5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84</v>
      </c>
      <c r="D12" s="61">
        <v>3</v>
      </c>
      <c r="E12" s="61">
        <v>0</v>
      </c>
      <c r="F12" s="62">
        <f t="shared" si="0"/>
        <v>95.5</v>
      </c>
      <c r="G12" s="63"/>
      <c r="H12" s="64" t="s">
        <v>6</v>
      </c>
      <c r="I12" s="46">
        <v>14</v>
      </c>
      <c r="J12" s="46">
        <v>157</v>
      </c>
      <c r="K12" s="46">
        <v>1</v>
      </c>
      <c r="L12" s="46">
        <v>3</v>
      </c>
      <c r="M12" s="62">
        <f t="shared" si="1"/>
        <v>173.5</v>
      </c>
      <c r="N12" s="63">
        <f>F22+M10+M11+M12</f>
        <v>621</v>
      </c>
      <c r="O12" s="64" t="s">
        <v>32</v>
      </c>
      <c r="P12" s="46">
        <v>16</v>
      </c>
      <c r="Q12" s="46">
        <v>170</v>
      </c>
      <c r="R12" s="46">
        <v>1</v>
      </c>
      <c r="S12" s="46">
        <v>2</v>
      </c>
      <c r="T12" s="62">
        <f t="shared" si="2"/>
        <v>185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</v>
      </c>
      <c r="C13" s="61">
        <v>96</v>
      </c>
      <c r="D13" s="61">
        <v>1</v>
      </c>
      <c r="E13" s="61">
        <v>0</v>
      </c>
      <c r="F13" s="62">
        <f t="shared" si="0"/>
        <v>105.5</v>
      </c>
      <c r="G13" s="63">
        <f t="shared" ref="G13:G19" si="3">F10+F11+F12+F13</f>
        <v>384.5</v>
      </c>
      <c r="H13" s="64" t="s">
        <v>7</v>
      </c>
      <c r="I13" s="46">
        <v>18</v>
      </c>
      <c r="J13" s="46">
        <v>170</v>
      </c>
      <c r="K13" s="46">
        <v>1</v>
      </c>
      <c r="L13" s="46">
        <v>3</v>
      </c>
      <c r="M13" s="62">
        <f t="shared" si="1"/>
        <v>188.5</v>
      </c>
      <c r="N13" s="63">
        <f t="shared" ref="N13:N18" si="4">M10+M11+M12+M13</f>
        <v>686</v>
      </c>
      <c r="O13" s="64" t="s">
        <v>33</v>
      </c>
      <c r="P13" s="46">
        <v>22</v>
      </c>
      <c r="Q13" s="46">
        <v>174</v>
      </c>
      <c r="R13" s="46">
        <v>0</v>
      </c>
      <c r="S13" s="46">
        <v>1</v>
      </c>
      <c r="T13" s="62">
        <f t="shared" si="2"/>
        <v>187.5</v>
      </c>
      <c r="U13" s="63">
        <f t="shared" ref="U13:U21" si="5">T10+T11+T12+T13</f>
        <v>681.5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71</v>
      </c>
      <c r="D14" s="61">
        <v>0</v>
      </c>
      <c r="E14" s="61">
        <v>1</v>
      </c>
      <c r="F14" s="62">
        <f t="shared" si="0"/>
        <v>82</v>
      </c>
      <c r="G14" s="63">
        <f t="shared" si="3"/>
        <v>377</v>
      </c>
      <c r="H14" s="64" t="s">
        <v>9</v>
      </c>
      <c r="I14" s="46">
        <v>14</v>
      </c>
      <c r="J14" s="46">
        <v>163</v>
      </c>
      <c r="K14" s="46">
        <v>1</v>
      </c>
      <c r="L14" s="46">
        <v>1</v>
      </c>
      <c r="M14" s="62">
        <f t="shared" si="1"/>
        <v>174.5</v>
      </c>
      <c r="N14" s="63">
        <f t="shared" si="4"/>
        <v>710</v>
      </c>
      <c r="O14" s="64" t="s">
        <v>29</v>
      </c>
      <c r="P14" s="45">
        <v>14</v>
      </c>
      <c r="Q14" s="45">
        <v>195</v>
      </c>
      <c r="R14" s="45">
        <v>0</v>
      </c>
      <c r="S14" s="45">
        <v>0</v>
      </c>
      <c r="T14" s="62">
        <f t="shared" si="2"/>
        <v>202</v>
      </c>
      <c r="U14" s="63">
        <f t="shared" si="5"/>
        <v>733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68</v>
      </c>
      <c r="D15" s="61">
        <v>3</v>
      </c>
      <c r="E15" s="61">
        <v>3</v>
      </c>
      <c r="F15" s="62">
        <f t="shared" si="0"/>
        <v>88.5</v>
      </c>
      <c r="G15" s="63">
        <f t="shared" si="3"/>
        <v>371.5</v>
      </c>
      <c r="H15" s="64" t="s">
        <v>12</v>
      </c>
      <c r="I15" s="46">
        <v>15</v>
      </c>
      <c r="J15" s="46">
        <v>159</v>
      </c>
      <c r="K15" s="46">
        <v>1</v>
      </c>
      <c r="L15" s="46">
        <v>1</v>
      </c>
      <c r="M15" s="62">
        <f t="shared" si="1"/>
        <v>171</v>
      </c>
      <c r="N15" s="63">
        <f t="shared" si="4"/>
        <v>707.5</v>
      </c>
      <c r="O15" s="60" t="s">
        <v>30</v>
      </c>
      <c r="P15" s="46">
        <v>29</v>
      </c>
      <c r="Q15" s="46">
        <v>191</v>
      </c>
      <c r="R15" s="46">
        <v>2</v>
      </c>
      <c r="S15" s="46">
        <v>1</v>
      </c>
      <c r="T15" s="62">
        <f t="shared" si="2"/>
        <v>212</v>
      </c>
      <c r="U15" s="63">
        <f t="shared" si="5"/>
        <v>786.5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18</v>
      </c>
      <c r="C16" s="61">
        <v>90</v>
      </c>
      <c r="D16" s="61">
        <v>1</v>
      </c>
      <c r="E16" s="61">
        <v>1</v>
      </c>
      <c r="F16" s="62">
        <f t="shared" si="0"/>
        <v>103.5</v>
      </c>
      <c r="G16" s="63">
        <f t="shared" si="3"/>
        <v>379.5</v>
      </c>
      <c r="H16" s="64" t="s">
        <v>15</v>
      </c>
      <c r="I16" s="46">
        <v>13</v>
      </c>
      <c r="J16" s="46">
        <v>142</v>
      </c>
      <c r="K16" s="46">
        <v>1</v>
      </c>
      <c r="L16" s="46">
        <v>0</v>
      </c>
      <c r="M16" s="62">
        <f t="shared" si="1"/>
        <v>150.5</v>
      </c>
      <c r="N16" s="63">
        <f t="shared" si="4"/>
        <v>684.5</v>
      </c>
      <c r="O16" s="64" t="s">
        <v>8</v>
      </c>
      <c r="P16" s="46">
        <v>23</v>
      </c>
      <c r="Q16" s="46">
        <v>181</v>
      </c>
      <c r="R16" s="46">
        <v>0</v>
      </c>
      <c r="S16" s="46">
        <v>1</v>
      </c>
      <c r="T16" s="62">
        <f t="shared" si="2"/>
        <v>195</v>
      </c>
      <c r="U16" s="63">
        <f t="shared" si="5"/>
        <v>796.5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23</v>
      </c>
      <c r="C17" s="61">
        <v>106</v>
      </c>
      <c r="D17" s="61">
        <v>1</v>
      </c>
      <c r="E17" s="61">
        <v>2</v>
      </c>
      <c r="F17" s="62">
        <f t="shared" si="0"/>
        <v>124.5</v>
      </c>
      <c r="G17" s="63">
        <f t="shared" si="3"/>
        <v>398.5</v>
      </c>
      <c r="H17" s="64" t="s">
        <v>18</v>
      </c>
      <c r="I17" s="46">
        <v>10</v>
      </c>
      <c r="J17" s="46">
        <v>81</v>
      </c>
      <c r="K17" s="46">
        <v>3</v>
      </c>
      <c r="L17" s="46">
        <v>1</v>
      </c>
      <c r="M17" s="62">
        <f t="shared" si="1"/>
        <v>94.5</v>
      </c>
      <c r="N17" s="63">
        <f t="shared" si="4"/>
        <v>590.5</v>
      </c>
      <c r="O17" s="64" t="s">
        <v>10</v>
      </c>
      <c r="P17" s="46">
        <v>33</v>
      </c>
      <c r="Q17" s="46">
        <v>188</v>
      </c>
      <c r="R17" s="46">
        <v>0</v>
      </c>
      <c r="S17" s="46">
        <v>0</v>
      </c>
      <c r="T17" s="62">
        <f t="shared" si="2"/>
        <v>204.5</v>
      </c>
      <c r="U17" s="63">
        <f t="shared" si="5"/>
        <v>813.5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114</v>
      </c>
      <c r="D18" s="61">
        <v>2</v>
      </c>
      <c r="E18" s="61">
        <v>1</v>
      </c>
      <c r="F18" s="62">
        <f t="shared" si="0"/>
        <v>134.5</v>
      </c>
      <c r="G18" s="63">
        <f t="shared" si="3"/>
        <v>451</v>
      </c>
      <c r="H18" s="64" t="s">
        <v>20</v>
      </c>
      <c r="I18" s="46">
        <v>14</v>
      </c>
      <c r="J18" s="46">
        <v>98</v>
      </c>
      <c r="K18" s="46">
        <v>3</v>
      </c>
      <c r="L18" s="46">
        <v>0</v>
      </c>
      <c r="M18" s="62">
        <f t="shared" si="1"/>
        <v>111</v>
      </c>
      <c r="N18" s="63">
        <f t="shared" si="4"/>
        <v>527</v>
      </c>
      <c r="O18" s="64" t="s">
        <v>13</v>
      </c>
      <c r="P18" s="46">
        <v>39</v>
      </c>
      <c r="Q18" s="46">
        <v>196</v>
      </c>
      <c r="R18" s="46">
        <v>0</v>
      </c>
      <c r="S18" s="46">
        <v>0</v>
      </c>
      <c r="T18" s="62">
        <f t="shared" si="2"/>
        <v>215.5</v>
      </c>
      <c r="U18" s="63">
        <f t="shared" si="5"/>
        <v>827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107</v>
      </c>
      <c r="D19" s="69">
        <v>1</v>
      </c>
      <c r="E19" s="69">
        <v>3</v>
      </c>
      <c r="F19" s="70">
        <f t="shared" si="0"/>
        <v>126</v>
      </c>
      <c r="G19" s="71">
        <f t="shared" si="3"/>
        <v>488.5</v>
      </c>
      <c r="H19" s="72" t="s">
        <v>22</v>
      </c>
      <c r="I19" s="45">
        <v>12</v>
      </c>
      <c r="J19" s="45">
        <v>117</v>
      </c>
      <c r="K19" s="45">
        <v>1</v>
      </c>
      <c r="L19" s="45">
        <v>0</v>
      </c>
      <c r="M19" s="62">
        <f t="shared" si="1"/>
        <v>125</v>
      </c>
      <c r="N19" s="63">
        <f>M16+M17+M18+M19</f>
        <v>481</v>
      </c>
      <c r="O19" s="64" t="s">
        <v>16</v>
      </c>
      <c r="P19" s="46">
        <v>31</v>
      </c>
      <c r="Q19" s="46">
        <v>179</v>
      </c>
      <c r="R19" s="46">
        <v>0</v>
      </c>
      <c r="S19" s="46">
        <v>0</v>
      </c>
      <c r="T19" s="62">
        <f t="shared" si="2"/>
        <v>194.5</v>
      </c>
      <c r="U19" s="63">
        <f t="shared" si="5"/>
        <v>809.5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112</v>
      </c>
      <c r="D20" s="67">
        <v>1</v>
      </c>
      <c r="E20" s="67">
        <v>0</v>
      </c>
      <c r="F20" s="73">
        <f t="shared" si="0"/>
        <v>124.5</v>
      </c>
      <c r="G20" s="74"/>
      <c r="H20" s="64" t="s">
        <v>24</v>
      </c>
      <c r="I20" s="46">
        <v>18</v>
      </c>
      <c r="J20" s="46">
        <v>111</v>
      </c>
      <c r="K20" s="46">
        <v>3</v>
      </c>
      <c r="L20" s="46">
        <v>1</v>
      </c>
      <c r="M20" s="73">
        <f t="shared" si="1"/>
        <v>128.5</v>
      </c>
      <c r="N20" s="63">
        <f>M17+M18+M19+M20</f>
        <v>459</v>
      </c>
      <c r="O20" s="64" t="s">
        <v>45</v>
      </c>
      <c r="P20" s="45">
        <v>26</v>
      </c>
      <c r="Q20" s="45">
        <v>156</v>
      </c>
      <c r="R20" s="45">
        <v>0</v>
      </c>
      <c r="S20" s="45">
        <v>0</v>
      </c>
      <c r="T20" s="73">
        <f t="shared" si="2"/>
        <v>169</v>
      </c>
      <c r="U20" s="63">
        <f t="shared" si="5"/>
        <v>783.5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133</v>
      </c>
      <c r="D21" s="61">
        <v>1</v>
      </c>
      <c r="E21" s="61">
        <v>3</v>
      </c>
      <c r="F21" s="62">
        <f t="shared" si="0"/>
        <v>150.5</v>
      </c>
      <c r="G21" s="75"/>
      <c r="H21" s="72" t="s">
        <v>25</v>
      </c>
      <c r="I21" s="46">
        <v>16</v>
      </c>
      <c r="J21" s="46">
        <v>117</v>
      </c>
      <c r="K21" s="46">
        <v>0</v>
      </c>
      <c r="L21" s="46">
        <v>0</v>
      </c>
      <c r="M21" s="62">
        <f t="shared" si="1"/>
        <v>125</v>
      </c>
      <c r="N21" s="63">
        <f>M18+M19+M20+M21</f>
        <v>489.5</v>
      </c>
      <c r="O21" s="68" t="s">
        <v>46</v>
      </c>
      <c r="P21" s="47">
        <v>15</v>
      </c>
      <c r="Q21" s="47">
        <v>134</v>
      </c>
      <c r="R21" s="47">
        <v>0</v>
      </c>
      <c r="S21" s="47">
        <v>0</v>
      </c>
      <c r="T21" s="70">
        <f t="shared" si="2"/>
        <v>141.5</v>
      </c>
      <c r="U21" s="71">
        <f t="shared" si="5"/>
        <v>720.5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111</v>
      </c>
      <c r="D22" s="61">
        <v>1</v>
      </c>
      <c r="E22" s="61">
        <v>0</v>
      </c>
      <c r="F22" s="62">
        <f t="shared" si="0"/>
        <v>123.5</v>
      </c>
      <c r="G22" s="63"/>
      <c r="H22" s="68" t="s">
        <v>26</v>
      </c>
      <c r="I22" s="47">
        <v>19</v>
      </c>
      <c r="J22" s="47">
        <v>116</v>
      </c>
      <c r="K22" s="47">
        <v>1</v>
      </c>
      <c r="L22" s="47">
        <v>0</v>
      </c>
      <c r="M22" s="62">
        <f t="shared" si="1"/>
        <v>127.5</v>
      </c>
      <c r="N22" s="71">
        <f>M19+M20+M21+M22</f>
        <v>506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488.5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710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827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72</v>
      </c>
      <c r="D24" s="86"/>
      <c r="E24" s="86"/>
      <c r="F24" s="87" t="s">
        <v>88</v>
      </c>
      <c r="G24" s="88"/>
      <c r="H24" s="200"/>
      <c r="I24" s="201"/>
      <c r="J24" s="83" t="s">
        <v>72</v>
      </c>
      <c r="K24" s="86"/>
      <c r="L24" s="86"/>
      <c r="M24" s="87" t="s">
        <v>66</v>
      </c>
      <c r="N24" s="88"/>
      <c r="O24" s="200"/>
      <c r="P24" s="201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90 X CARRERA 51B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1225</v>
      </c>
      <c r="M6" s="185"/>
      <c r="N6" s="185"/>
      <c r="O6" s="12"/>
      <c r="P6" s="180" t="s">
        <v>58</v>
      </c>
      <c r="Q6" s="180"/>
      <c r="R6" s="180"/>
      <c r="S6" s="219">
        <f>'G-1'!S6:U6</f>
        <v>42566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'G-1'!B10+'G-3'!B10+'G-4'!B10</f>
        <v>55</v>
      </c>
      <c r="C10" s="46">
        <f>'G-1'!C10+'G-3'!C10+'G-4'!C10</f>
        <v>382</v>
      </c>
      <c r="D10" s="46">
        <f>'G-1'!D10+'G-3'!D10+'G-4'!D10</f>
        <v>21</v>
      </c>
      <c r="E10" s="46">
        <f>'G-1'!E10+'G-3'!E10+'G-4'!E10</f>
        <v>5</v>
      </c>
      <c r="F10" s="6">
        <f t="shared" ref="F10:F22" si="0">B10*0.5+C10*1+D10*2+E10*2.5</f>
        <v>464</v>
      </c>
      <c r="G10" s="2"/>
      <c r="H10" s="19" t="s">
        <v>4</v>
      </c>
      <c r="I10" s="46">
        <f>'G-1'!I10+'G-3'!I10+'G-4'!I10</f>
        <v>82</v>
      </c>
      <c r="J10" s="46">
        <f>'G-1'!J10+'G-3'!J10+'G-4'!J10</f>
        <v>447</v>
      </c>
      <c r="K10" s="46">
        <f>'G-1'!K10+'G-3'!K10+'G-4'!K10</f>
        <v>21</v>
      </c>
      <c r="L10" s="46">
        <f>'G-1'!L10+'G-3'!L10+'G-4'!L10</f>
        <v>9</v>
      </c>
      <c r="M10" s="6">
        <f t="shared" ref="M10:M22" si="1">I10*0.5+J10*1+K10*2+L10*2.5</f>
        <v>552.5</v>
      </c>
      <c r="N10" s="9">
        <f>F20+F21+F22+M10</f>
        <v>2257</v>
      </c>
      <c r="O10" s="19" t="s">
        <v>43</v>
      </c>
      <c r="P10" s="46">
        <f>'G-1'!P10+'G-3'!P10+'G-4'!P10</f>
        <v>85</v>
      </c>
      <c r="Q10" s="46">
        <f>'G-1'!Q10+'G-3'!Q10+'G-4'!Q10</f>
        <v>529</v>
      </c>
      <c r="R10" s="46">
        <f>'G-1'!R10+'G-3'!R10+'G-4'!R10</f>
        <v>23</v>
      </c>
      <c r="S10" s="46">
        <f>'G-1'!S10+'G-3'!S10+'G-4'!S10</f>
        <v>7</v>
      </c>
      <c r="T10" s="6">
        <f t="shared" ref="T10:T21" si="2">P10*0.5+Q10*1+R10*2+S10*2.5</f>
        <v>635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73</v>
      </c>
      <c r="C11" s="46">
        <f>'G-1'!C11+'G-3'!C11+'G-4'!C11</f>
        <v>438</v>
      </c>
      <c r="D11" s="46">
        <f>'G-1'!D11+'G-3'!D11+'G-4'!D11</f>
        <v>26</v>
      </c>
      <c r="E11" s="46">
        <f>'G-1'!E11+'G-3'!E11+'G-4'!E11</f>
        <v>6</v>
      </c>
      <c r="F11" s="6">
        <f t="shared" si="0"/>
        <v>541.5</v>
      </c>
      <c r="G11" s="2"/>
      <c r="H11" s="19" t="s">
        <v>5</v>
      </c>
      <c r="I11" s="46">
        <f>'G-1'!I11+'G-3'!I11+'G-4'!I11</f>
        <v>82</v>
      </c>
      <c r="J11" s="46">
        <f>'G-1'!J11+'G-3'!J11+'G-4'!J11</f>
        <v>526</v>
      </c>
      <c r="K11" s="46">
        <f>'G-1'!K11+'G-3'!K11+'G-4'!K11</f>
        <v>20</v>
      </c>
      <c r="L11" s="46">
        <f>'G-1'!L11+'G-3'!L11+'G-4'!L11</f>
        <v>10</v>
      </c>
      <c r="M11" s="6">
        <f t="shared" si="1"/>
        <v>632</v>
      </c>
      <c r="N11" s="9">
        <f>F21+F22+M10+M11</f>
        <v>2326.5</v>
      </c>
      <c r="O11" s="19" t="s">
        <v>44</v>
      </c>
      <c r="P11" s="46">
        <f>'G-1'!P11+'G-3'!P11+'G-4'!P11</f>
        <v>97</v>
      </c>
      <c r="Q11" s="46">
        <f>'G-1'!Q11+'G-3'!Q11+'G-4'!Q11</f>
        <v>543</v>
      </c>
      <c r="R11" s="46">
        <f>'G-1'!R11+'G-3'!R11+'G-4'!R11</f>
        <v>23</v>
      </c>
      <c r="S11" s="46">
        <f>'G-1'!S11+'G-3'!S11+'G-4'!S11</f>
        <v>7</v>
      </c>
      <c r="T11" s="6">
        <f t="shared" si="2"/>
        <v>655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68</v>
      </c>
      <c r="C12" s="46">
        <f>'G-1'!C12+'G-3'!C12+'G-4'!C12</f>
        <v>443</v>
      </c>
      <c r="D12" s="46">
        <f>'G-1'!D12+'G-3'!D12+'G-4'!D12</f>
        <v>20</v>
      </c>
      <c r="E12" s="46">
        <f>'G-1'!E12+'G-3'!E12+'G-4'!E12</f>
        <v>3</v>
      </c>
      <c r="F12" s="6">
        <f t="shared" si="0"/>
        <v>524.5</v>
      </c>
      <c r="G12" s="2"/>
      <c r="H12" s="19" t="s">
        <v>6</v>
      </c>
      <c r="I12" s="46">
        <f>'G-1'!I12+'G-3'!I12+'G-4'!I12</f>
        <v>88</v>
      </c>
      <c r="J12" s="46">
        <f>'G-1'!J12+'G-3'!J12+'G-4'!J12</f>
        <v>530</v>
      </c>
      <c r="K12" s="46">
        <f>'G-1'!K12+'G-3'!K12+'G-4'!K12</f>
        <v>16</v>
      </c>
      <c r="L12" s="46">
        <f>'G-1'!L12+'G-3'!L12+'G-4'!L12</f>
        <v>9</v>
      </c>
      <c r="M12" s="6">
        <f t="shared" si="1"/>
        <v>628.5</v>
      </c>
      <c r="N12" s="2">
        <f>F22+M10+M11+M12</f>
        <v>2367</v>
      </c>
      <c r="O12" s="19" t="s">
        <v>32</v>
      </c>
      <c r="P12" s="46">
        <f>'G-1'!P12+'G-3'!P12+'G-4'!P12</f>
        <v>84</v>
      </c>
      <c r="Q12" s="46">
        <f>'G-1'!Q12+'G-3'!Q12+'G-4'!Q12</f>
        <v>556</v>
      </c>
      <c r="R12" s="46">
        <f>'G-1'!R12+'G-3'!R12+'G-4'!R12</f>
        <v>20</v>
      </c>
      <c r="S12" s="46">
        <f>'G-1'!S12+'G-3'!S12+'G-4'!S12</f>
        <v>5</v>
      </c>
      <c r="T12" s="6">
        <f t="shared" si="2"/>
        <v>650.5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66</v>
      </c>
      <c r="C13" s="46">
        <f>'G-1'!C13+'G-3'!C13+'G-4'!C13</f>
        <v>420</v>
      </c>
      <c r="D13" s="46">
        <f>'G-1'!D13+'G-3'!D13+'G-4'!D13</f>
        <v>26</v>
      </c>
      <c r="E13" s="46">
        <f>'G-1'!E13+'G-3'!E13+'G-4'!E13</f>
        <v>17</v>
      </c>
      <c r="F13" s="6">
        <f t="shared" si="0"/>
        <v>547.5</v>
      </c>
      <c r="G13" s="2">
        <f t="shared" ref="G13:G19" si="3">F10+F11+F12+F13</f>
        <v>2077.5</v>
      </c>
      <c r="H13" s="19" t="s">
        <v>7</v>
      </c>
      <c r="I13" s="46">
        <f>'G-1'!I13+'G-3'!I13+'G-4'!I13</f>
        <v>82</v>
      </c>
      <c r="J13" s="46">
        <f>'G-1'!J13+'G-3'!J13+'G-4'!J13</f>
        <v>535</v>
      </c>
      <c r="K13" s="46">
        <f>'G-1'!K13+'G-3'!K13+'G-4'!K13</f>
        <v>18</v>
      </c>
      <c r="L13" s="46">
        <f>'G-1'!L13+'G-3'!L13+'G-4'!L13</f>
        <v>7</v>
      </c>
      <c r="M13" s="6">
        <f t="shared" si="1"/>
        <v>629.5</v>
      </c>
      <c r="N13" s="2">
        <f t="shared" ref="N13:N18" si="4">M10+M11+M12+M13</f>
        <v>2442.5</v>
      </c>
      <c r="O13" s="19" t="s">
        <v>33</v>
      </c>
      <c r="P13" s="46">
        <f>'G-1'!P13+'G-3'!P13+'G-4'!P13</f>
        <v>89</v>
      </c>
      <c r="Q13" s="46">
        <f>'G-1'!Q13+'G-3'!Q13+'G-4'!Q13</f>
        <v>572</v>
      </c>
      <c r="R13" s="46">
        <f>'G-1'!R13+'G-3'!R13+'G-4'!R13</f>
        <v>19</v>
      </c>
      <c r="S13" s="46">
        <f>'G-1'!S13+'G-3'!S13+'G-4'!S13</f>
        <v>7</v>
      </c>
      <c r="T13" s="6">
        <f t="shared" si="2"/>
        <v>672</v>
      </c>
      <c r="U13" s="2">
        <f t="shared" ref="U13:U21" si="5">T10+T11+T12+T13</f>
        <v>2612.5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81</v>
      </c>
      <c r="C14" s="46">
        <f>'G-1'!C14+'G-3'!C14+'G-4'!C14</f>
        <v>361</v>
      </c>
      <c r="D14" s="46">
        <f>'G-1'!D14+'G-3'!D14+'G-4'!D14</f>
        <v>28</v>
      </c>
      <c r="E14" s="46">
        <f>'G-1'!E14+'G-3'!E14+'G-4'!E14</f>
        <v>9</v>
      </c>
      <c r="F14" s="6">
        <f t="shared" si="0"/>
        <v>480</v>
      </c>
      <c r="G14" s="2">
        <f t="shared" si="3"/>
        <v>2093.5</v>
      </c>
      <c r="H14" s="19" t="s">
        <v>9</v>
      </c>
      <c r="I14" s="46">
        <f>'G-1'!I14+'G-3'!I14+'G-4'!I14</f>
        <v>63</v>
      </c>
      <c r="J14" s="46">
        <f>'G-1'!J14+'G-3'!J14+'G-4'!J14</f>
        <v>506</v>
      </c>
      <c r="K14" s="46">
        <f>'G-1'!K14+'G-3'!K14+'G-4'!K14</f>
        <v>22</v>
      </c>
      <c r="L14" s="46">
        <f>'G-1'!L14+'G-3'!L14+'G-4'!L14</f>
        <v>11</v>
      </c>
      <c r="M14" s="6">
        <f t="shared" si="1"/>
        <v>609</v>
      </c>
      <c r="N14" s="2">
        <f t="shared" si="4"/>
        <v>2499</v>
      </c>
      <c r="O14" s="19" t="s">
        <v>29</v>
      </c>
      <c r="P14" s="46">
        <f>'G-1'!P14+'G-3'!P14+'G-4'!P14</f>
        <v>119</v>
      </c>
      <c r="Q14" s="46">
        <f>'G-1'!Q14+'G-3'!Q14+'G-4'!Q14</f>
        <v>609</v>
      </c>
      <c r="R14" s="46">
        <f>'G-1'!R14+'G-3'!R14+'G-4'!R14</f>
        <v>20</v>
      </c>
      <c r="S14" s="46">
        <f>'G-1'!S14+'G-3'!S14+'G-4'!S14</f>
        <v>2</v>
      </c>
      <c r="T14" s="6">
        <f t="shared" si="2"/>
        <v>713.5</v>
      </c>
      <c r="U14" s="2">
        <f t="shared" si="5"/>
        <v>2691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81</v>
      </c>
      <c r="C15" s="46">
        <f>'G-1'!C15+'G-3'!C15+'G-4'!C15</f>
        <v>402</v>
      </c>
      <c r="D15" s="46">
        <f>'G-1'!D15+'G-3'!D15+'G-4'!D15</f>
        <v>31</v>
      </c>
      <c r="E15" s="46">
        <f>'G-1'!E15+'G-3'!E15+'G-4'!E15</f>
        <v>14</v>
      </c>
      <c r="F15" s="6">
        <f t="shared" si="0"/>
        <v>539.5</v>
      </c>
      <c r="G15" s="2">
        <f t="shared" si="3"/>
        <v>2091.5</v>
      </c>
      <c r="H15" s="19" t="s">
        <v>12</v>
      </c>
      <c r="I15" s="46">
        <f>'G-1'!I15+'G-3'!I15+'G-4'!I15</f>
        <v>58</v>
      </c>
      <c r="J15" s="46">
        <f>'G-1'!J15+'G-3'!J15+'G-4'!J15</f>
        <v>457</v>
      </c>
      <c r="K15" s="46">
        <f>'G-1'!K15+'G-3'!K15+'G-4'!K15</f>
        <v>13</v>
      </c>
      <c r="L15" s="46">
        <f>'G-1'!L15+'G-3'!L15+'G-4'!L15</f>
        <v>10</v>
      </c>
      <c r="M15" s="6">
        <f t="shared" si="1"/>
        <v>537</v>
      </c>
      <c r="N15" s="2">
        <f t="shared" si="4"/>
        <v>2404</v>
      </c>
      <c r="O15" s="18" t="s">
        <v>30</v>
      </c>
      <c r="P15" s="46">
        <f>'G-1'!P15+'G-3'!P15+'G-4'!P15</f>
        <v>121</v>
      </c>
      <c r="Q15" s="46">
        <f>'G-1'!Q15+'G-3'!Q15+'G-4'!Q15</f>
        <v>556</v>
      </c>
      <c r="R15" s="46">
        <f>'G-1'!R15+'G-3'!R15+'G-4'!R15</f>
        <v>28</v>
      </c>
      <c r="S15" s="46">
        <f>'G-1'!S15+'G-3'!S15+'G-4'!S15</f>
        <v>2</v>
      </c>
      <c r="T15" s="6">
        <f t="shared" si="2"/>
        <v>677.5</v>
      </c>
      <c r="U15" s="2">
        <f t="shared" si="5"/>
        <v>2713.5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71</v>
      </c>
      <c r="C16" s="46">
        <f>'G-1'!C16+'G-3'!C16+'G-4'!C16</f>
        <v>425</v>
      </c>
      <c r="D16" s="46">
        <f>'G-1'!D16+'G-3'!D16+'G-4'!D16</f>
        <v>23</v>
      </c>
      <c r="E16" s="46">
        <f>'G-1'!E16+'G-3'!E16+'G-4'!E16</f>
        <v>8</v>
      </c>
      <c r="F16" s="6">
        <f t="shared" si="0"/>
        <v>526.5</v>
      </c>
      <c r="G16" s="2">
        <f t="shared" si="3"/>
        <v>2093.5</v>
      </c>
      <c r="H16" s="19" t="s">
        <v>15</v>
      </c>
      <c r="I16" s="46">
        <f>'G-1'!I16+'G-3'!I16+'G-4'!I16</f>
        <v>58</v>
      </c>
      <c r="J16" s="46">
        <f>'G-1'!J16+'G-3'!J16+'G-4'!J16</f>
        <v>421</v>
      </c>
      <c r="K16" s="46">
        <f>'G-1'!K16+'G-3'!K16+'G-4'!K16</f>
        <v>11</v>
      </c>
      <c r="L16" s="46">
        <f>'G-1'!L16+'G-3'!L16+'G-4'!L16</f>
        <v>7</v>
      </c>
      <c r="M16" s="6">
        <f t="shared" si="1"/>
        <v>489.5</v>
      </c>
      <c r="N16" s="2">
        <f t="shared" si="4"/>
        <v>2265</v>
      </c>
      <c r="O16" s="19" t="s">
        <v>8</v>
      </c>
      <c r="P16" s="46">
        <f>'G-1'!P16+'G-3'!P16+'G-4'!P16</f>
        <v>116</v>
      </c>
      <c r="Q16" s="46">
        <f>'G-1'!Q16+'G-3'!Q16+'G-4'!Q16</f>
        <v>559</v>
      </c>
      <c r="R16" s="46">
        <f>'G-1'!R16+'G-3'!R16+'G-4'!R16</f>
        <v>22</v>
      </c>
      <c r="S16" s="46">
        <f>'G-1'!S16+'G-3'!S16+'G-4'!S16</f>
        <v>3</v>
      </c>
      <c r="T16" s="6">
        <f t="shared" si="2"/>
        <v>668.5</v>
      </c>
      <c r="U16" s="2">
        <f t="shared" si="5"/>
        <v>2731.5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72</v>
      </c>
      <c r="C17" s="46">
        <f>'G-1'!C17+'G-3'!C17+'G-4'!C17</f>
        <v>437</v>
      </c>
      <c r="D17" s="46">
        <f>'G-1'!D17+'G-3'!D17+'G-4'!D17</f>
        <v>34</v>
      </c>
      <c r="E17" s="46">
        <f>'G-1'!E17+'G-3'!E17+'G-4'!E17</f>
        <v>12</v>
      </c>
      <c r="F17" s="6">
        <f t="shared" si="0"/>
        <v>571</v>
      </c>
      <c r="G17" s="2">
        <f t="shared" si="3"/>
        <v>2117</v>
      </c>
      <c r="H17" s="19" t="s">
        <v>18</v>
      </c>
      <c r="I17" s="46">
        <f>'G-1'!I17+'G-3'!I17+'G-4'!I17</f>
        <v>56</v>
      </c>
      <c r="J17" s="46">
        <f>'G-1'!J17+'G-3'!J17+'G-4'!J17</f>
        <v>470</v>
      </c>
      <c r="K17" s="46">
        <f>'G-1'!K17+'G-3'!K17+'G-4'!K17</f>
        <v>20</v>
      </c>
      <c r="L17" s="46">
        <f>'G-1'!L17+'G-3'!L17+'G-4'!L17</f>
        <v>3</v>
      </c>
      <c r="M17" s="6">
        <f t="shared" si="1"/>
        <v>545.5</v>
      </c>
      <c r="N17" s="2">
        <f t="shared" si="4"/>
        <v>2181</v>
      </c>
      <c r="O17" s="19" t="s">
        <v>10</v>
      </c>
      <c r="P17" s="46">
        <f>'G-1'!P17+'G-3'!P17+'G-4'!P17</f>
        <v>103</v>
      </c>
      <c r="Q17" s="46">
        <f>'G-1'!Q17+'G-3'!Q17+'G-4'!Q17</f>
        <v>622</v>
      </c>
      <c r="R17" s="46">
        <f>'G-1'!R17+'G-3'!R17+'G-4'!R17</f>
        <v>14</v>
      </c>
      <c r="S17" s="46">
        <f>'G-1'!S17+'G-3'!S17+'G-4'!S17</f>
        <v>1</v>
      </c>
      <c r="T17" s="6">
        <f t="shared" si="2"/>
        <v>704</v>
      </c>
      <c r="U17" s="2">
        <f t="shared" si="5"/>
        <v>2763.5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105</v>
      </c>
      <c r="C18" s="46">
        <f>'G-1'!C18+'G-3'!C18+'G-4'!C18</f>
        <v>493</v>
      </c>
      <c r="D18" s="46">
        <f>'G-1'!D18+'G-3'!D18+'G-4'!D18</f>
        <v>28</v>
      </c>
      <c r="E18" s="46">
        <f>'G-1'!E18+'G-3'!E18+'G-4'!E18</f>
        <v>9</v>
      </c>
      <c r="F18" s="6">
        <f t="shared" si="0"/>
        <v>624</v>
      </c>
      <c r="G18" s="2">
        <f t="shared" si="3"/>
        <v>2261</v>
      </c>
      <c r="H18" s="19" t="s">
        <v>20</v>
      </c>
      <c r="I18" s="46">
        <f>'G-1'!I18+'G-3'!I18+'G-4'!I18</f>
        <v>69</v>
      </c>
      <c r="J18" s="46">
        <f>'G-1'!J18+'G-3'!J18+'G-4'!J18</f>
        <v>486</v>
      </c>
      <c r="K18" s="46">
        <f>'G-1'!K18+'G-3'!K18+'G-4'!K18</f>
        <v>20</v>
      </c>
      <c r="L18" s="46">
        <f>'G-1'!L18+'G-3'!L18+'G-4'!L18</f>
        <v>0</v>
      </c>
      <c r="M18" s="6">
        <f t="shared" si="1"/>
        <v>560.5</v>
      </c>
      <c r="N18" s="2">
        <f t="shared" si="4"/>
        <v>2132.5</v>
      </c>
      <c r="O18" s="19" t="s">
        <v>13</v>
      </c>
      <c r="P18" s="46">
        <f>'G-1'!P18+'G-3'!P18+'G-4'!P18</f>
        <v>99</v>
      </c>
      <c r="Q18" s="46">
        <f>'G-1'!Q18+'G-3'!Q18+'G-4'!Q18</f>
        <v>606</v>
      </c>
      <c r="R18" s="46">
        <f>'G-1'!R18+'G-3'!R18+'G-4'!R18</f>
        <v>18</v>
      </c>
      <c r="S18" s="46">
        <f>'G-1'!S18+'G-3'!S18+'G-4'!S18</f>
        <v>2</v>
      </c>
      <c r="T18" s="6">
        <f t="shared" si="2"/>
        <v>696.5</v>
      </c>
      <c r="U18" s="2">
        <f t="shared" si="5"/>
        <v>2746.5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75</v>
      </c>
      <c r="C19" s="47">
        <f>'G-1'!C19+'G-3'!C19+'G-4'!C19</f>
        <v>434</v>
      </c>
      <c r="D19" s="47">
        <f>'G-1'!D19+'G-3'!D19+'G-4'!D19</f>
        <v>29</v>
      </c>
      <c r="E19" s="47">
        <f>'G-1'!E19+'G-3'!E19+'G-4'!E19</f>
        <v>10</v>
      </c>
      <c r="F19" s="7">
        <f t="shared" si="0"/>
        <v>554.5</v>
      </c>
      <c r="G19" s="3">
        <f t="shared" si="3"/>
        <v>2276</v>
      </c>
      <c r="H19" s="20" t="s">
        <v>22</v>
      </c>
      <c r="I19" s="46">
        <f>'G-1'!I19+'G-3'!I19+'G-4'!I19</f>
        <v>83</v>
      </c>
      <c r="J19" s="46">
        <f>'G-1'!J19+'G-3'!J19+'G-4'!J19</f>
        <v>504</v>
      </c>
      <c r="K19" s="46">
        <f>'G-1'!K19+'G-3'!K19+'G-4'!K19</f>
        <v>24</v>
      </c>
      <c r="L19" s="46">
        <f>'G-1'!L19+'G-3'!L19+'G-4'!L19</f>
        <v>7</v>
      </c>
      <c r="M19" s="6">
        <f t="shared" si="1"/>
        <v>611</v>
      </c>
      <c r="N19" s="2">
        <f>M16+M17+M18+M19</f>
        <v>2206.5</v>
      </c>
      <c r="O19" s="19" t="s">
        <v>16</v>
      </c>
      <c r="P19" s="46">
        <f>'G-1'!P19+'G-3'!P19+'G-4'!P19</f>
        <v>91</v>
      </c>
      <c r="Q19" s="46">
        <f>'G-1'!Q19+'G-3'!Q19+'G-4'!Q19</f>
        <v>531</v>
      </c>
      <c r="R19" s="46">
        <f>'G-1'!R19+'G-3'!R19+'G-4'!R19</f>
        <v>17</v>
      </c>
      <c r="S19" s="46">
        <f>'G-1'!S19+'G-3'!S19+'G-4'!S19</f>
        <v>0</v>
      </c>
      <c r="T19" s="6">
        <f t="shared" si="2"/>
        <v>610.5</v>
      </c>
      <c r="U19" s="2">
        <f t="shared" si="5"/>
        <v>2679.5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82</v>
      </c>
      <c r="C20" s="45">
        <f>'G-1'!C20+'G-3'!C20+'G-4'!C20</f>
        <v>445</v>
      </c>
      <c r="D20" s="45">
        <f>'G-1'!D20+'G-3'!D20+'G-4'!D20</f>
        <v>27</v>
      </c>
      <c r="E20" s="45">
        <f>'G-1'!E20+'G-3'!E20+'G-4'!E20</f>
        <v>9</v>
      </c>
      <c r="F20" s="8">
        <f t="shared" si="0"/>
        <v>562.5</v>
      </c>
      <c r="G20" s="35"/>
      <c r="H20" s="19" t="s">
        <v>24</v>
      </c>
      <c r="I20" s="46">
        <f>'G-1'!I20+'G-3'!I20+'G-4'!I20</f>
        <v>91</v>
      </c>
      <c r="J20" s="46">
        <f>'G-1'!J20+'G-3'!J20+'G-4'!J20</f>
        <v>497</v>
      </c>
      <c r="K20" s="46">
        <f>'G-1'!K20+'G-3'!K20+'G-4'!K20</f>
        <v>22</v>
      </c>
      <c r="L20" s="46">
        <f>'G-1'!L20+'G-3'!L20+'G-4'!L20</f>
        <v>7</v>
      </c>
      <c r="M20" s="8">
        <f t="shared" si="1"/>
        <v>604</v>
      </c>
      <c r="N20" s="2">
        <f>M17+M18+M19+M20</f>
        <v>2321</v>
      </c>
      <c r="O20" s="19" t="s">
        <v>45</v>
      </c>
      <c r="P20" s="46">
        <f>'G-1'!P20+'G-3'!P20+'G-4'!P20</f>
        <v>77</v>
      </c>
      <c r="Q20" s="46">
        <f>'G-1'!Q20+'G-3'!Q20+'G-4'!Q20</f>
        <v>477</v>
      </c>
      <c r="R20" s="46">
        <f>'G-1'!R20+'G-3'!R20+'G-4'!R20</f>
        <v>13</v>
      </c>
      <c r="S20" s="46">
        <f>'G-1'!S20+'G-3'!S20+'G-4'!S20</f>
        <v>0</v>
      </c>
      <c r="T20" s="8">
        <f t="shared" si="2"/>
        <v>541.5</v>
      </c>
      <c r="U20" s="2">
        <f t="shared" si="5"/>
        <v>2552.5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78</v>
      </c>
      <c r="C21" s="45">
        <f>'G-1'!C21+'G-3'!C21+'G-4'!C21</f>
        <v>459</v>
      </c>
      <c r="D21" s="45">
        <f>'G-1'!D21+'G-3'!D21+'G-4'!D21</f>
        <v>25</v>
      </c>
      <c r="E21" s="45">
        <f>'G-1'!E21+'G-3'!E21+'G-4'!E21</f>
        <v>16</v>
      </c>
      <c r="F21" s="6">
        <f t="shared" si="0"/>
        <v>588</v>
      </c>
      <c r="G21" s="36"/>
      <c r="H21" s="20" t="s">
        <v>25</v>
      </c>
      <c r="I21" s="46">
        <f>'G-1'!I21+'G-3'!I21+'G-4'!I21</f>
        <v>95</v>
      </c>
      <c r="J21" s="46">
        <f>'G-1'!J21+'G-3'!J21+'G-4'!J21</f>
        <v>501</v>
      </c>
      <c r="K21" s="46">
        <f>'G-1'!K21+'G-3'!K21+'G-4'!K21</f>
        <v>21</v>
      </c>
      <c r="L21" s="46">
        <f>'G-1'!L21+'G-3'!L21+'G-4'!L21</f>
        <v>3</v>
      </c>
      <c r="M21" s="6">
        <f t="shared" si="1"/>
        <v>598</v>
      </c>
      <c r="N21" s="2">
        <f>M18+M19+M20+M21</f>
        <v>2373.5</v>
      </c>
      <c r="O21" s="21" t="s">
        <v>46</v>
      </c>
      <c r="P21" s="47">
        <f>'G-1'!P21+'G-3'!P21+'G-4'!P21</f>
        <v>39</v>
      </c>
      <c r="Q21" s="47">
        <f>'G-1'!Q21+'G-3'!Q21+'G-4'!Q21</f>
        <v>430</v>
      </c>
      <c r="R21" s="47">
        <f>'G-1'!R21+'G-3'!R21+'G-4'!R21</f>
        <v>7</v>
      </c>
      <c r="S21" s="47">
        <f>'G-1'!S21+'G-3'!S21+'G-4'!S21</f>
        <v>0</v>
      </c>
      <c r="T21" s="7">
        <f t="shared" si="2"/>
        <v>463.5</v>
      </c>
      <c r="U21" s="3">
        <f t="shared" si="5"/>
        <v>2312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84</v>
      </c>
      <c r="C22" s="45">
        <f>'G-1'!C22+'G-3'!C22+'G-4'!C22</f>
        <v>445</v>
      </c>
      <c r="D22" s="45">
        <f>'G-1'!D22+'G-3'!D22+'G-4'!D22</f>
        <v>21</v>
      </c>
      <c r="E22" s="45">
        <f>'G-1'!E22+'G-3'!E22+'G-4'!E22</f>
        <v>10</v>
      </c>
      <c r="F22" s="6">
        <f t="shared" si="0"/>
        <v>554</v>
      </c>
      <c r="G22" s="2"/>
      <c r="H22" s="21" t="s">
        <v>26</v>
      </c>
      <c r="I22" s="46">
        <f>'G-1'!I22+'G-3'!I22+'G-4'!I22</f>
        <v>86</v>
      </c>
      <c r="J22" s="46">
        <f>'G-1'!J22+'G-3'!J22+'G-4'!J22</f>
        <v>499</v>
      </c>
      <c r="K22" s="46">
        <f>'G-1'!K22+'G-3'!K22+'G-4'!K22</f>
        <v>21</v>
      </c>
      <c r="L22" s="46">
        <f>'G-1'!L22+'G-3'!L22+'G-4'!L22</f>
        <v>6</v>
      </c>
      <c r="M22" s="6">
        <f t="shared" si="1"/>
        <v>599</v>
      </c>
      <c r="N22" s="3">
        <f>M19+M20+M21+M22</f>
        <v>2412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2276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2499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2763.5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64</v>
      </c>
      <c r="G24" s="88"/>
      <c r="H24" s="171"/>
      <c r="I24" s="172"/>
      <c r="J24" s="82" t="s">
        <v>72</v>
      </c>
      <c r="K24" s="86"/>
      <c r="L24" s="86"/>
      <c r="M24" s="87" t="s">
        <v>92</v>
      </c>
      <c r="N24" s="88"/>
      <c r="O24" s="171"/>
      <c r="P24" s="172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J37" sqref="J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110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111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90 X CARRERA 51B</v>
      </c>
      <c r="D5" s="223"/>
      <c r="E5" s="223"/>
      <c r="F5" s="111"/>
      <c r="G5" s="112"/>
      <c r="H5" s="103" t="s">
        <v>53</v>
      </c>
      <c r="I5" s="224">
        <f>'G-1'!L5</f>
        <v>1225</v>
      </c>
      <c r="J5" s="224"/>
    </row>
    <row r="6" spans="1:10" x14ac:dyDescent="0.2">
      <c r="A6" s="180" t="s">
        <v>112</v>
      </c>
      <c r="B6" s="180"/>
      <c r="C6" s="225" t="s">
        <v>153</v>
      </c>
      <c r="D6" s="225"/>
      <c r="E6" s="225"/>
      <c r="F6" s="111"/>
      <c r="G6" s="112"/>
      <c r="H6" s="103" t="s">
        <v>58</v>
      </c>
      <c r="I6" s="226">
        <f>'G-1'!S6</f>
        <v>42566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123</v>
      </c>
      <c r="B10" s="239">
        <v>2</v>
      </c>
      <c r="C10" s="122"/>
      <c r="D10" s="123" t="s">
        <v>124</v>
      </c>
      <c r="E10" s="75">
        <v>34</v>
      </c>
      <c r="F10" s="75">
        <v>119</v>
      </c>
      <c r="G10" s="75">
        <v>0</v>
      </c>
      <c r="H10" s="75">
        <v>8</v>
      </c>
      <c r="I10" s="75">
        <f>E10*0.5+F10+G10*2+H10*2.5</f>
        <v>156</v>
      </c>
      <c r="J10" s="124">
        <f>IF(I10=0,"0,00",I10/SUM(I10:I12)*100)</f>
        <v>46.776611694152926</v>
      </c>
    </row>
    <row r="11" spans="1:10" x14ac:dyDescent="0.2">
      <c r="A11" s="237"/>
      <c r="B11" s="240"/>
      <c r="C11" s="122" t="s">
        <v>125</v>
      </c>
      <c r="D11" s="125" t="s">
        <v>126</v>
      </c>
      <c r="E11" s="126">
        <v>24</v>
      </c>
      <c r="F11" s="126">
        <v>135</v>
      </c>
      <c r="G11" s="126">
        <v>7</v>
      </c>
      <c r="H11" s="126">
        <v>1</v>
      </c>
      <c r="I11" s="126">
        <f t="shared" ref="I11:I45" si="0">E11*0.5+F11+G11*2+H11*2.5</f>
        <v>163.5</v>
      </c>
      <c r="J11" s="127">
        <f>IF(I11=0,"0,00",I11/SUM(I10:I12)*100)</f>
        <v>49.025487256371811</v>
      </c>
    </row>
    <row r="12" spans="1:10" x14ac:dyDescent="0.2">
      <c r="A12" s="237"/>
      <c r="B12" s="240"/>
      <c r="C12" s="128" t="s">
        <v>136</v>
      </c>
      <c r="D12" s="129" t="s">
        <v>127</v>
      </c>
      <c r="E12" s="74">
        <v>2</v>
      </c>
      <c r="F12" s="74">
        <v>8</v>
      </c>
      <c r="G12" s="74">
        <v>0</v>
      </c>
      <c r="H12" s="74">
        <v>2</v>
      </c>
      <c r="I12" s="130">
        <f t="shared" si="0"/>
        <v>14</v>
      </c>
      <c r="J12" s="131">
        <f>IF(I12=0,"0,00",I12/SUM(I10:I12)*100)</f>
        <v>4.1979010494752629</v>
      </c>
    </row>
    <row r="13" spans="1:10" x14ac:dyDescent="0.2">
      <c r="A13" s="237"/>
      <c r="B13" s="240"/>
      <c r="C13" s="132"/>
      <c r="D13" s="123" t="s">
        <v>124</v>
      </c>
      <c r="E13" s="75">
        <v>28</v>
      </c>
      <c r="F13" s="75">
        <v>156</v>
      </c>
      <c r="G13" s="75">
        <v>0</v>
      </c>
      <c r="H13" s="75">
        <v>1</v>
      </c>
      <c r="I13" s="75">
        <f t="shared" si="0"/>
        <v>172.5</v>
      </c>
      <c r="J13" s="124">
        <f>IF(I13=0,"0,00",I13/SUM(I13:I15)*100)</f>
        <v>41.516245487364621</v>
      </c>
    </row>
    <row r="14" spans="1:10" x14ac:dyDescent="0.2">
      <c r="A14" s="237"/>
      <c r="B14" s="240"/>
      <c r="C14" s="122" t="s">
        <v>128</v>
      </c>
      <c r="D14" s="125" t="s">
        <v>126</v>
      </c>
      <c r="E14" s="126">
        <v>21</v>
      </c>
      <c r="F14" s="126">
        <v>212</v>
      </c>
      <c r="G14" s="126">
        <v>5</v>
      </c>
      <c r="H14" s="126">
        <v>2</v>
      </c>
      <c r="I14" s="126">
        <f t="shared" si="0"/>
        <v>237.5</v>
      </c>
      <c r="J14" s="127">
        <f>IF(I14=0,"0,00",I14/SUM(I13:I15)*100)</f>
        <v>57.160048134777377</v>
      </c>
    </row>
    <row r="15" spans="1:10" x14ac:dyDescent="0.2">
      <c r="A15" s="237"/>
      <c r="B15" s="240"/>
      <c r="C15" s="128" t="s">
        <v>137</v>
      </c>
      <c r="D15" s="129" t="s">
        <v>127</v>
      </c>
      <c r="E15" s="74">
        <v>1</v>
      </c>
      <c r="F15" s="74">
        <v>5</v>
      </c>
      <c r="G15" s="74">
        <v>0</v>
      </c>
      <c r="H15" s="74">
        <v>0</v>
      </c>
      <c r="I15" s="130">
        <f t="shared" si="0"/>
        <v>5.5</v>
      </c>
      <c r="J15" s="131">
        <f>IF(I15=0,"0,00",I15/SUM(I13:I15)*100)</f>
        <v>1.3237063778580023</v>
      </c>
    </row>
    <row r="16" spans="1:10" x14ac:dyDescent="0.2">
      <c r="A16" s="237"/>
      <c r="B16" s="240"/>
      <c r="C16" s="132"/>
      <c r="D16" s="123" t="s">
        <v>124</v>
      </c>
      <c r="E16" s="75">
        <v>30</v>
      </c>
      <c r="F16" s="75">
        <v>160</v>
      </c>
      <c r="G16" s="75">
        <v>1</v>
      </c>
      <c r="H16" s="75">
        <v>1</v>
      </c>
      <c r="I16" s="75">
        <f t="shared" si="0"/>
        <v>179.5</v>
      </c>
      <c r="J16" s="124">
        <f>IF(I16=0,"0,00",I16/SUM(I16:I18)*100)</f>
        <v>39.888888888888893</v>
      </c>
    </row>
    <row r="17" spans="1:10" x14ac:dyDescent="0.2">
      <c r="A17" s="237"/>
      <c r="B17" s="240"/>
      <c r="C17" s="122" t="s">
        <v>129</v>
      </c>
      <c r="D17" s="125" t="s">
        <v>126</v>
      </c>
      <c r="E17" s="126">
        <v>26</v>
      </c>
      <c r="F17" s="126">
        <v>223</v>
      </c>
      <c r="G17" s="126">
        <v>7</v>
      </c>
      <c r="H17" s="126">
        <v>1</v>
      </c>
      <c r="I17" s="126">
        <f t="shared" si="0"/>
        <v>252.5</v>
      </c>
      <c r="J17" s="127">
        <f>IF(I17=0,"0,00",I17/SUM(I16:I18)*100)</f>
        <v>56.111111111111114</v>
      </c>
    </row>
    <row r="18" spans="1:10" x14ac:dyDescent="0.2">
      <c r="A18" s="238"/>
      <c r="B18" s="241"/>
      <c r="C18" s="133" t="s">
        <v>138</v>
      </c>
      <c r="D18" s="129" t="s">
        <v>127</v>
      </c>
      <c r="E18" s="74">
        <v>6</v>
      </c>
      <c r="F18" s="74">
        <v>15</v>
      </c>
      <c r="G18" s="74">
        <v>0</v>
      </c>
      <c r="H18" s="74">
        <v>0</v>
      </c>
      <c r="I18" s="130">
        <f t="shared" si="0"/>
        <v>18</v>
      </c>
      <c r="J18" s="131">
        <f>IF(I18=0,"0,00",I18/SUM(I16:I18)*100)</f>
        <v>4</v>
      </c>
    </row>
    <row r="19" spans="1:10" x14ac:dyDescent="0.2">
      <c r="A19" s="236" t="s">
        <v>130</v>
      </c>
      <c r="B19" s="239">
        <v>1</v>
      </c>
      <c r="C19" s="134"/>
      <c r="D19" s="123" t="s">
        <v>124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125</v>
      </c>
      <c r="D20" s="125" t="s">
        <v>126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139</v>
      </c>
      <c r="D21" s="129" t="s">
        <v>127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124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128</v>
      </c>
      <c r="D23" s="125" t="s">
        <v>126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140</v>
      </c>
      <c r="D24" s="129" t="s">
        <v>127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124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129</v>
      </c>
      <c r="D26" s="125" t="s">
        <v>126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141</v>
      </c>
      <c r="D27" s="129" t="s">
        <v>127</v>
      </c>
      <c r="E27" s="160">
        <v>0</v>
      </c>
      <c r="F27" s="160">
        <v>0</v>
      </c>
      <c r="G27" s="160">
        <v>0</v>
      </c>
      <c r="H27" s="160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131</v>
      </c>
      <c r="B28" s="239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125</v>
      </c>
      <c r="D29" s="125" t="s">
        <v>126</v>
      </c>
      <c r="E29" s="126">
        <v>75</v>
      </c>
      <c r="F29" s="126">
        <v>366</v>
      </c>
      <c r="G29" s="126">
        <v>31</v>
      </c>
      <c r="H29" s="126">
        <v>11</v>
      </c>
      <c r="I29" s="126">
        <f t="shared" si="0"/>
        <v>493</v>
      </c>
      <c r="J29" s="127">
        <f>IF(I29=0,"0,00",I29/SUM(I28:I30)*100)</f>
        <v>92.23573433115061</v>
      </c>
    </row>
    <row r="30" spans="1:10" x14ac:dyDescent="0.2">
      <c r="A30" s="237"/>
      <c r="B30" s="240"/>
      <c r="C30" s="128" t="s">
        <v>142</v>
      </c>
      <c r="D30" s="129" t="s">
        <v>127</v>
      </c>
      <c r="E30" s="74">
        <v>3</v>
      </c>
      <c r="F30" s="74">
        <v>10</v>
      </c>
      <c r="G30" s="74">
        <v>15</v>
      </c>
      <c r="H30" s="74">
        <v>0</v>
      </c>
      <c r="I30" s="130">
        <f t="shared" si="0"/>
        <v>41.5</v>
      </c>
      <c r="J30" s="131">
        <f>IF(I30=0,"0,00",I30/SUM(I28:I30)*100)</f>
        <v>7.7642656688493918</v>
      </c>
    </row>
    <row r="31" spans="1:10" x14ac:dyDescent="0.2">
      <c r="A31" s="237"/>
      <c r="B31" s="240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128</v>
      </c>
      <c r="D32" s="125" t="s">
        <v>126</v>
      </c>
      <c r="E32" s="126">
        <v>92</v>
      </c>
      <c r="F32" s="126">
        <v>380</v>
      </c>
      <c r="G32" s="126">
        <v>29</v>
      </c>
      <c r="H32" s="126">
        <v>5</v>
      </c>
      <c r="I32" s="126">
        <f t="shared" si="0"/>
        <v>496.5</v>
      </c>
      <c r="J32" s="127">
        <f>IF(I32=0,"0,00",I32/SUM(I31:I33)*100)</f>
        <v>93.85633270321361</v>
      </c>
    </row>
    <row r="33" spans="1:10" x14ac:dyDescent="0.2">
      <c r="A33" s="237"/>
      <c r="B33" s="240"/>
      <c r="C33" s="128" t="s">
        <v>143</v>
      </c>
      <c r="D33" s="129" t="s">
        <v>127</v>
      </c>
      <c r="E33" s="74">
        <v>4</v>
      </c>
      <c r="F33" s="74">
        <v>14</v>
      </c>
      <c r="G33" s="74">
        <v>7</v>
      </c>
      <c r="H33" s="74">
        <v>1</v>
      </c>
      <c r="I33" s="130">
        <f t="shared" si="0"/>
        <v>32.5</v>
      </c>
      <c r="J33" s="131">
        <f>IF(I33=0,"0,00",I33/SUM(I31:I33)*100)</f>
        <v>6.143667296786389</v>
      </c>
    </row>
    <row r="34" spans="1:10" x14ac:dyDescent="0.2">
      <c r="A34" s="237"/>
      <c r="B34" s="240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129</v>
      </c>
      <c r="D35" s="125" t="s">
        <v>126</v>
      </c>
      <c r="E35" s="126">
        <v>40</v>
      </c>
      <c r="F35" s="126">
        <v>324</v>
      </c>
      <c r="G35" s="126">
        <v>20</v>
      </c>
      <c r="H35" s="126">
        <v>0</v>
      </c>
      <c r="I35" s="126">
        <f t="shared" si="0"/>
        <v>384</v>
      </c>
      <c r="J35" s="127">
        <f>IF(I35=0,"0,00",I35/SUM(I34:I36)*100)</f>
        <v>85.90604026845638</v>
      </c>
    </row>
    <row r="36" spans="1:10" x14ac:dyDescent="0.2">
      <c r="A36" s="238"/>
      <c r="B36" s="241"/>
      <c r="C36" s="133" t="s">
        <v>144</v>
      </c>
      <c r="D36" s="129" t="s">
        <v>127</v>
      </c>
      <c r="E36" s="74">
        <v>18</v>
      </c>
      <c r="F36" s="74">
        <v>40</v>
      </c>
      <c r="G36" s="74">
        <v>7</v>
      </c>
      <c r="H36" s="74">
        <v>0</v>
      </c>
      <c r="I36" s="130">
        <f t="shared" si="0"/>
        <v>63</v>
      </c>
      <c r="J36" s="131">
        <f>IF(I36=0,"0,00",I36/SUM(I34:I36)*100)</f>
        <v>14.093959731543624</v>
      </c>
    </row>
    <row r="37" spans="1:10" x14ac:dyDescent="0.2">
      <c r="A37" s="236" t="s">
        <v>132</v>
      </c>
      <c r="B37" s="239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125</v>
      </c>
      <c r="D38" s="125" t="s">
        <v>126</v>
      </c>
      <c r="E38" s="126">
        <v>47</v>
      </c>
      <c r="F38" s="126">
        <v>221</v>
      </c>
      <c r="G38" s="126">
        <v>3</v>
      </c>
      <c r="H38" s="126">
        <v>4</v>
      </c>
      <c r="I38" s="126">
        <f t="shared" si="0"/>
        <v>260.5</v>
      </c>
      <c r="J38" s="127">
        <f>IF(I38=0,"0,00",I38/SUM(I37:I39)*100)</f>
        <v>100</v>
      </c>
    </row>
    <row r="39" spans="1:10" x14ac:dyDescent="0.2">
      <c r="A39" s="237"/>
      <c r="B39" s="240"/>
      <c r="C39" s="128" t="s">
        <v>145</v>
      </c>
      <c r="D39" s="129" t="s">
        <v>127</v>
      </c>
      <c r="E39" s="130">
        <v>0</v>
      </c>
      <c r="F39" s="130">
        <v>0</v>
      </c>
      <c r="G39" s="130">
        <v>0</v>
      </c>
      <c r="H39" s="130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128</v>
      </c>
      <c r="D41" s="125" t="s">
        <v>126</v>
      </c>
      <c r="E41" s="126">
        <v>35</v>
      </c>
      <c r="F41" s="126">
        <v>233</v>
      </c>
      <c r="G41" s="126">
        <v>1</v>
      </c>
      <c r="H41" s="126">
        <v>0</v>
      </c>
      <c r="I41" s="126">
        <f t="shared" si="0"/>
        <v>252.5</v>
      </c>
      <c r="J41" s="127">
        <f>IF(I41=0,"0,00",I41/SUM(I40:I42)*100)</f>
        <v>100</v>
      </c>
    </row>
    <row r="42" spans="1:10" x14ac:dyDescent="0.2">
      <c r="A42" s="237"/>
      <c r="B42" s="240"/>
      <c r="C42" s="128" t="s">
        <v>146</v>
      </c>
      <c r="D42" s="129" t="s">
        <v>127</v>
      </c>
      <c r="E42" s="130">
        <v>0</v>
      </c>
      <c r="F42" s="130">
        <v>0</v>
      </c>
      <c r="G42" s="130">
        <v>0</v>
      </c>
      <c r="H42" s="130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129</v>
      </c>
      <c r="D44" s="125" t="s">
        <v>126</v>
      </c>
      <c r="E44" s="126">
        <v>41</v>
      </c>
      <c r="F44" s="126">
        <v>290</v>
      </c>
      <c r="G44" s="126">
        <v>0</v>
      </c>
      <c r="H44" s="126">
        <v>0</v>
      </c>
      <c r="I44" s="126">
        <f t="shared" si="0"/>
        <v>310.5</v>
      </c>
      <c r="J44" s="127">
        <f>IF(I44=0,"0,00",I44/SUM(I43:I45)*100)</f>
        <v>100</v>
      </c>
    </row>
    <row r="45" spans="1:10" x14ac:dyDescent="0.2">
      <c r="A45" s="238"/>
      <c r="B45" s="241"/>
      <c r="C45" s="133" t="s">
        <v>147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G21" sqref="G21"/>
    </sheetView>
  </sheetViews>
  <sheetFormatPr baseColWidth="10" defaultRowHeight="12.75" x14ac:dyDescent="0.2"/>
  <cols>
    <col min="2" max="3" width="5" customWidth="1"/>
    <col min="4" max="4" width="5.140625" customWidth="1"/>
    <col min="5" max="5" width="5.28515625" customWidth="1"/>
    <col min="6" max="6" width="5.140625" customWidth="1"/>
    <col min="7" max="7" width="5.5703125" customWidth="1"/>
    <col min="8" max="8" width="4.7109375" customWidth="1"/>
    <col min="9" max="9" width="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5" t="s">
        <v>97</v>
      </c>
      <c r="D8" s="245"/>
      <c r="E8" s="245"/>
      <c r="F8" s="245"/>
      <c r="G8" s="245"/>
      <c r="H8" s="245"/>
      <c r="I8" s="92"/>
      <c r="J8" s="92"/>
      <c r="K8" s="92"/>
      <c r="L8" s="244" t="s">
        <v>98</v>
      </c>
      <c r="M8" s="244"/>
      <c r="N8" s="244"/>
      <c r="O8" s="245" t="str">
        <f>'G-1'!D5</f>
        <v>CALLE 90 X CARRERA 51B</v>
      </c>
      <c r="P8" s="245"/>
      <c r="Q8" s="245"/>
      <c r="R8" s="245"/>
      <c r="S8" s="245"/>
      <c r="T8" s="92"/>
      <c r="U8" s="92"/>
      <c r="V8" s="244" t="s">
        <v>99</v>
      </c>
      <c r="W8" s="244"/>
      <c r="X8" s="244"/>
      <c r="Y8" s="245">
        <f>'G-1'!L5</f>
        <v>1225</v>
      </c>
      <c r="Z8" s="245"/>
      <c r="AA8" s="245"/>
      <c r="AB8" s="92"/>
      <c r="AC8" s="92"/>
      <c r="AD8" s="92"/>
      <c r="AE8" s="92"/>
      <c r="AF8" s="92"/>
      <c r="AG8" s="92"/>
      <c r="AH8" s="244" t="s">
        <v>100</v>
      </c>
      <c r="AI8" s="244"/>
      <c r="AJ8" s="248">
        <f>'G-1'!S6</f>
        <v>42566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102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660.5</v>
      </c>
      <c r="AV12" s="97">
        <f t="shared" si="0"/>
        <v>660.5</v>
      </c>
      <c r="AW12" s="97">
        <f t="shared" si="0"/>
        <v>644.5</v>
      </c>
      <c r="AX12" s="97">
        <f t="shared" si="0"/>
        <v>628.5</v>
      </c>
      <c r="AY12" s="97">
        <f t="shared" si="0"/>
        <v>618.5</v>
      </c>
      <c r="AZ12" s="97">
        <f t="shared" si="0"/>
        <v>648.5</v>
      </c>
      <c r="BA12" s="97">
        <f t="shared" si="0"/>
        <v>647.5</v>
      </c>
      <c r="BB12" s="97"/>
      <c r="BC12" s="97"/>
      <c r="BD12" s="97"/>
      <c r="BE12" s="97">
        <f t="shared" ref="BE12:BQ12" si="1">P14</f>
        <v>645.5</v>
      </c>
      <c r="BF12" s="97">
        <f t="shared" si="1"/>
        <v>665.5</v>
      </c>
      <c r="BG12" s="97">
        <f t="shared" si="1"/>
        <v>706</v>
      </c>
      <c r="BH12" s="97">
        <f t="shared" si="1"/>
        <v>708</v>
      </c>
      <c r="BI12" s="97">
        <f t="shared" si="1"/>
        <v>713</v>
      </c>
      <c r="BJ12" s="97">
        <f t="shared" si="1"/>
        <v>666</v>
      </c>
      <c r="BK12" s="97">
        <f t="shared" si="1"/>
        <v>585.5</v>
      </c>
      <c r="BL12" s="97">
        <f t="shared" si="1"/>
        <v>638</v>
      </c>
      <c r="BM12" s="97">
        <f t="shared" si="1"/>
        <v>660.5</v>
      </c>
      <c r="BN12" s="97">
        <f t="shared" si="1"/>
        <v>728.5</v>
      </c>
      <c r="BO12" s="97">
        <f t="shared" si="1"/>
        <v>805.5</v>
      </c>
      <c r="BP12" s="97">
        <f t="shared" si="1"/>
        <v>805.5</v>
      </c>
      <c r="BQ12" s="97">
        <f t="shared" si="1"/>
        <v>835.5</v>
      </c>
      <c r="BR12" s="97"/>
      <c r="BS12" s="97"/>
      <c r="BT12" s="97"/>
      <c r="BU12" s="97">
        <f t="shared" ref="BU12:CC12" si="2">AG14</f>
        <v>886</v>
      </c>
      <c r="BV12" s="97">
        <f t="shared" si="2"/>
        <v>898.5</v>
      </c>
      <c r="BW12" s="97">
        <f t="shared" si="2"/>
        <v>884</v>
      </c>
      <c r="BX12" s="97">
        <f t="shared" si="2"/>
        <v>880</v>
      </c>
      <c r="BY12" s="97">
        <f t="shared" si="2"/>
        <v>890.5</v>
      </c>
      <c r="BZ12" s="97">
        <f t="shared" si="2"/>
        <v>908</v>
      </c>
      <c r="CA12" s="97">
        <f t="shared" si="2"/>
        <v>896</v>
      </c>
      <c r="CB12" s="97">
        <f t="shared" si="2"/>
        <v>850.5</v>
      </c>
      <c r="CC12" s="97">
        <f t="shared" si="2"/>
        <v>775</v>
      </c>
    </row>
    <row r="13" spans="1:81" ht="16.5" customHeight="1" x14ac:dyDescent="0.2">
      <c r="A13" s="100" t="s">
        <v>103</v>
      </c>
      <c r="B13" s="149">
        <f>'G-1'!F10</f>
        <v>140.5</v>
      </c>
      <c r="C13" s="149">
        <f>'G-1'!F11</f>
        <v>176.5</v>
      </c>
      <c r="D13" s="149">
        <f>'G-1'!F12</f>
        <v>171</v>
      </c>
      <c r="E13" s="149">
        <f>'G-1'!F13</f>
        <v>172.5</v>
      </c>
      <c r="F13" s="149">
        <f>'G-1'!F14</f>
        <v>140.5</v>
      </c>
      <c r="G13" s="149">
        <f>'G-1'!F15</f>
        <v>160.5</v>
      </c>
      <c r="H13" s="149">
        <f>'G-1'!F16</f>
        <v>155</v>
      </c>
      <c r="I13" s="149">
        <f>'G-1'!F17</f>
        <v>162.5</v>
      </c>
      <c r="J13" s="149">
        <f>'G-1'!F18</f>
        <v>170.5</v>
      </c>
      <c r="K13" s="149">
        <f>'G-1'!F19</f>
        <v>159.5</v>
      </c>
      <c r="L13" s="150"/>
      <c r="M13" s="149">
        <f>'G-1'!F20</f>
        <v>178.5</v>
      </c>
      <c r="N13" s="149">
        <f>'G-1'!F21</f>
        <v>163.5</v>
      </c>
      <c r="O13" s="149">
        <f>'G-1'!F22</f>
        <v>150</v>
      </c>
      <c r="P13" s="149">
        <f>'G-1'!M10</f>
        <v>153.5</v>
      </c>
      <c r="Q13" s="149">
        <f>'G-1'!M11</f>
        <v>198.5</v>
      </c>
      <c r="R13" s="149">
        <f>'G-1'!M12</f>
        <v>204</v>
      </c>
      <c r="S13" s="149">
        <f>'G-1'!M13</f>
        <v>152</v>
      </c>
      <c r="T13" s="149">
        <f>'G-1'!M14</f>
        <v>158.5</v>
      </c>
      <c r="U13" s="149">
        <f>'G-1'!M15</f>
        <v>151.5</v>
      </c>
      <c r="V13" s="149">
        <f>'G-1'!M16</f>
        <v>123.5</v>
      </c>
      <c r="W13" s="149">
        <f>'G-1'!M17</f>
        <v>204.5</v>
      </c>
      <c r="X13" s="149">
        <f>'G-1'!M18</f>
        <v>181</v>
      </c>
      <c r="Y13" s="149">
        <f>'G-1'!M19</f>
        <v>219.5</v>
      </c>
      <c r="Z13" s="149">
        <f>'G-1'!M20</f>
        <v>200.5</v>
      </c>
      <c r="AA13" s="149">
        <f>'G-1'!M21</f>
        <v>204.5</v>
      </c>
      <c r="AB13" s="149">
        <f>'G-1'!M22</f>
        <v>211</v>
      </c>
      <c r="AC13" s="150"/>
      <c r="AD13" s="149">
        <f>'G-1'!T10</f>
        <v>220</v>
      </c>
      <c r="AE13" s="149">
        <f>'G-1'!T11</f>
        <v>226.5</v>
      </c>
      <c r="AF13" s="149">
        <f>'G-1'!T12</f>
        <v>224.5</v>
      </c>
      <c r="AG13" s="149">
        <f>'G-1'!T13</f>
        <v>215</v>
      </c>
      <c r="AH13" s="149">
        <f>'G-1'!T14</f>
        <v>232.5</v>
      </c>
      <c r="AI13" s="149">
        <f>'G-1'!T15</f>
        <v>212</v>
      </c>
      <c r="AJ13" s="149">
        <f>'G-1'!T16</f>
        <v>220.5</v>
      </c>
      <c r="AK13" s="149">
        <f>'G-1'!T17</f>
        <v>225.5</v>
      </c>
      <c r="AL13" s="149">
        <f>'G-1'!T18</f>
        <v>250</v>
      </c>
      <c r="AM13" s="149">
        <f>'G-1'!T19</f>
        <v>200</v>
      </c>
      <c r="AN13" s="149">
        <f>'G-1'!T20</f>
        <v>175</v>
      </c>
      <c r="AO13" s="149">
        <f>'G-1'!T21</f>
        <v>150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660.5</v>
      </c>
      <c r="F14" s="149">
        <f t="shared" ref="F14:K14" si="3">C13+D13+E13+F13</f>
        <v>660.5</v>
      </c>
      <c r="G14" s="149">
        <f t="shared" si="3"/>
        <v>644.5</v>
      </c>
      <c r="H14" s="149">
        <f t="shared" si="3"/>
        <v>628.5</v>
      </c>
      <c r="I14" s="149">
        <f t="shared" si="3"/>
        <v>618.5</v>
      </c>
      <c r="J14" s="149">
        <f t="shared" si="3"/>
        <v>648.5</v>
      </c>
      <c r="K14" s="149">
        <f t="shared" si="3"/>
        <v>647.5</v>
      </c>
      <c r="L14" s="150"/>
      <c r="M14" s="149"/>
      <c r="N14" s="149"/>
      <c r="O14" s="149"/>
      <c r="P14" s="149">
        <f>M13+N13+O13+P13</f>
        <v>645.5</v>
      </c>
      <c r="Q14" s="149">
        <f t="shared" ref="Q14:AB14" si="4">N13+O13+P13+Q13</f>
        <v>665.5</v>
      </c>
      <c r="R14" s="149">
        <f t="shared" si="4"/>
        <v>706</v>
      </c>
      <c r="S14" s="149">
        <f t="shared" si="4"/>
        <v>708</v>
      </c>
      <c r="T14" s="149">
        <f t="shared" si="4"/>
        <v>713</v>
      </c>
      <c r="U14" s="149">
        <f t="shared" si="4"/>
        <v>666</v>
      </c>
      <c r="V14" s="149">
        <f t="shared" si="4"/>
        <v>585.5</v>
      </c>
      <c r="W14" s="149">
        <f t="shared" si="4"/>
        <v>638</v>
      </c>
      <c r="X14" s="149">
        <f t="shared" si="4"/>
        <v>660.5</v>
      </c>
      <c r="Y14" s="149">
        <f t="shared" si="4"/>
        <v>728.5</v>
      </c>
      <c r="Z14" s="149">
        <f t="shared" si="4"/>
        <v>805.5</v>
      </c>
      <c r="AA14" s="149">
        <f t="shared" si="4"/>
        <v>805.5</v>
      </c>
      <c r="AB14" s="149">
        <f t="shared" si="4"/>
        <v>835.5</v>
      </c>
      <c r="AC14" s="150"/>
      <c r="AD14" s="149"/>
      <c r="AE14" s="149"/>
      <c r="AF14" s="149"/>
      <c r="AG14" s="149">
        <f>AD13+AE13+AF13+AG13</f>
        <v>886</v>
      </c>
      <c r="AH14" s="149">
        <f t="shared" ref="AH14:AO14" si="5">AE13+AF13+AG13+AH13</f>
        <v>898.5</v>
      </c>
      <c r="AI14" s="149">
        <f t="shared" si="5"/>
        <v>884</v>
      </c>
      <c r="AJ14" s="149">
        <f t="shared" si="5"/>
        <v>880</v>
      </c>
      <c r="AK14" s="149">
        <f t="shared" si="5"/>
        <v>890.5</v>
      </c>
      <c r="AL14" s="149">
        <f t="shared" si="5"/>
        <v>908</v>
      </c>
      <c r="AM14" s="149">
        <f t="shared" si="5"/>
        <v>896</v>
      </c>
      <c r="AN14" s="149">
        <f t="shared" si="5"/>
        <v>850.5</v>
      </c>
      <c r="AO14" s="149">
        <f t="shared" si="5"/>
        <v>775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0.46776611694152925</v>
      </c>
      <c r="E15" s="152"/>
      <c r="F15" s="152" t="s">
        <v>107</v>
      </c>
      <c r="G15" s="153">
        <f>DIRECCIONALIDAD!J11/100</f>
        <v>0.49025487256371814</v>
      </c>
      <c r="H15" s="152"/>
      <c r="I15" s="152" t="s">
        <v>108</v>
      </c>
      <c r="J15" s="153">
        <f>DIRECCIONALIDAD!J12/100</f>
        <v>4.1979010494752632E-2</v>
      </c>
      <c r="K15" s="154"/>
      <c r="L15" s="148"/>
      <c r="M15" s="151"/>
      <c r="N15" s="152"/>
      <c r="O15" s="152" t="s">
        <v>106</v>
      </c>
      <c r="P15" s="153">
        <f>DIRECCIONALIDAD!J13/100</f>
        <v>0.41516245487364623</v>
      </c>
      <c r="Q15" s="152"/>
      <c r="R15" s="152"/>
      <c r="S15" s="152"/>
      <c r="T15" s="152" t="s">
        <v>107</v>
      </c>
      <c r="U15" s="153">
        <f>DIRECCIONALIDAD!J14/100</f>
        <v>0.57160048134777375</v>
      </c>
      <c r="V15" s="152"/>
      <c r="W15" s="152"/>
      <c r="X15" s="152"/>
      <c r="Y15" s="152" t="s">
        <v>108</v>
      </c>
      <c r="Z15" s="153">
        <f>DIRECCIONALIDAD!J15/100</f>
        <v>1.3237063778580022E-2</v>
      </c>
      <c r="AA15" s="152"/>
      <c r="AB15" s="154"/>
      <c r="AC15" s="148"/>
      <c r="AD15" s="151"/>
      <c r="AE15" s="152" t="s">
        <v>106</v>
      </c>
      <c r="AF15" s="153">
        <f>DIRECCIONALIDAD!J16/100</f>
        <v>0.3988888888888889</v>
      </c>
      <c r="AG15" s="152"/>
      <c r="AH15" s="152"/>
      <c r="AI15" s="152"/>
      <c r="AJ15" s="152" t="s">
        <v>107</v>
      </c>
      <c r="AK15" s="153">
        <f>DIRECCIONALIDAD!J17/100</f>
        <v>0.56111111111111112</v>
      </c>
      <c r="AL15" s="152"/>
      <c r="AM15" s="152"/>
      <c r="AN15" s="152" t="s">
        <v>108</v>
      </c>
      <c r="AO15" s="155">
        <f>DIRECCIONALIDAD!J18/100</f>
        <v>0.04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152</v>
      </c>
      <c r="B16" s="162">
        <f>MAX(B14:K14)</f>
        <v>660.5</v>
      </c>
      <c r="C16" s="152" t="s">
        <v>106</v>
      </c>
      <c r="D16" s="163">
        <f>+B16*D15</f>
        <v>308.95952023988008</v>
      </c>
      <c r="E16" s="152"/>
      <c r="F16" s="152" t="s">
        <v>107</v>
      </c>
      <c r="G16" s="163">
        <f>+B16*G15</f>
        <v>323.8133433283358</v>
      </c>
      <c r="H16" s="152"/>
      <c r="I16" s="152" t="s">
        <v>108</v>
      </c>
      <c r="J16" s="163">
        <f>+B16*J15</f>
        <v>27.727136431784114</v>
      </c>
      <c r="K16" s="154"/>
      <c r="L16" s="148"/>
      <c r="M16" s="162">
        <f>MAX(M14:AB14)</f>
        <v>835.5</v>
      </c>
      <c r="N16" s="152"/>
      <c r="O16" s="152" t="s">
        <v>106</v>
      </c>
      <c r="P16" s="164">
        <f>+M16*P15</f>
        <v>346.86823104693144</v>
      </c>
      <c r="Q16" s="152"/>
      <c r="R16" s="152"/>
      <c r="S16" s="152"/>
      <c r="T16" s="152" t="s">
        <v>107</v>
      </c>
      <c r="U16" s="164">
        <f>+M16*U15</f>
        <v>477.57220216606498</v>
      </c>
      <c r="V16" s="152"/>
      <c r="W16" s="152"/>
      <c r="X16" s="152"/>
      <c r="Y16" s="152" t="s">
        <v>108</v>
      </c>
      <c r="Z16" s="164">
        <f>+M16*Z15</f>
        <v>11.059566787003609</v>
      </c>
      <c r="AA16" s="152"/>
      <c r="AB16" s="154"/>
      <c r="AC16" s="148"/>
      <c r="AD16" s="162">
        <f>MAX(AD14:AO14)</f>
        <v>908</v>
      </c>
      <c r="AE16" s="152" t="s">
        <v>106</v>
      </c>
      <c r="AF16" s="163">
        <f>+AD16*AF15</f>
        <v>362.19111111111113</v>
      </c>
      <c r="AG16" s="152"/>
      <c r="AH16" s="152"/>
      <c r="AI16" s="152"/>
      <c r="AJ16" s="152" t="s">
        <v>107</v>
      </c>
      <c r="AK16" s="163">
        <f>+AD16*AK15</f>
        <v>509.48888888888888</v>
      </c>
      <c r="AL16" s="152"/>
      <c r="AM16" s="152"/>
      <c r="AN16" s="152" t="s">
        <v>108</v>
      </c>
      <c r="AO16" s="165">
        <f>+AD16*AO15</f>
        <v>36.32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102</v>
      </c>
      <c r="U17" s="246"/>
      <c r="V17" s="156">
        <v>3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'G-3'!F10</f>
        <v>234</v>
      </c>
      <c r="C18" s="149">
        <f>'G-3'!F11</f>
        <v>271</v>
      </c>
      <c r="D18" s="149">
        <f>'G-3'!F12</f>
        <v>258</v>
      </c>
      <c r="E18" s="149">
        <f>'G-3'!F13</f>
        <v>269.5</v>
      </c>
      <c r="F18" s="149">
        <f>'G-3'!F14</f>
        <v>257.5</v>
      </c>
      <c r="G18" s="149">
        <f>'G-3'!F15</f>
        <v>290.5</v>
      </c>
      <c r="H18" s="149">
        <f>'G-3'!F16</f>
        <v>268</v>
      </c>
      <c r="I18" s="149">
        <f>'G-3'!F17</f>
        <v>284</v>
      </c>
      <c r="J18" s="149">
        <f>'G-3'!F18</f>
        <v>319</v>
      </c>
      <c r="K18" s="149">
        <f>'G-3'!F19</f>
        <v>269</v>
      </c>
      <c r="L18" s="150"/>
      <c r="M18" s="149">
        <f>'G-3'!F20</f>
        <v>259.5</v>
      </c>
      <c r="N18" s="149">
        <f>'G-3'!F21</f>
        <v>274</v>
      </c>
      <c r="O18" s="149">
        <f>'G-3'!F22</f>
        <v>280.5</v>
      </c>
      <c r="P18" s="149">
        <f>'G-3'!M10</f>
        <v>248.5</v>
      </c>
      <c r="Q18" s="149">
        <f>'G-3'!M11</f>
        <v>260</v>
      </c>
      <c r="R18" s="149">
        <f>'G-3'!M12</f>
        <v>251</v>
      </c>
      <c r="S18" s="149">
        <f>'G-3'!M13</f>
        <v>289</v>
      </c>
      <c r="T18" s="149">
        <f>'G-3'!M14</f>
        <v>276</v>
      </c>
      <c r="U18" s="149">
        <f>'G-3'!M15</f>
        <v>214.5</v>
      </c>
      <c r="V18" s="149">
        <f>'G-3'!M16</f>
        <v>215.5</v>
      </c>
      <c r="W18" s="149">
        <f>'G-3'!M17</f>
        <v>246.5</v>
      </c>
      <c r="X18" s="149">
        <f>'G-3'!M18</f>
        <v>268.5</v>
      </c>
      <c r="Y18" s="149">
        <f>'G-3'!M19</f>
        <v>266.5</v>
      </c>
      <c r="Z18" s="149">
        <f>'G-3'!M20</f>
        <v>275</v>
      </c>
      <c r="AA18" s="149">
        <f>'G-3'!M21</f>
        <v>268.5</v>
      </c>
      <c r="AB18" s="149">
        <f>'G-3'!M22</f>
        <v>260.5</v>
      </c>
      <c r="AC18" s="150"/>
      <c r="AD18" s="149">
        <f>'G-3'!T10</f>
        <v>264.5</v>
      </c>
      <c r="AE18" s="149">
        <f>'G-3'!T11</f>
        <v>270</v>
      </c>
      <c r="AF18" s="149">
        <f>'G-3'!T12</f>
        <v>241</v>
      </c>
      <c r="AG18" s="149">
        <f>'G-3'!T13</f>
        <v>269.5</v>
      </c>
      <c r="AH18" s="149">
        <f>'G-3'!T14</f>
        <v>279</v>
      </c>
      <c r="AI18" s="149">
        <f>'G-3'!T15</f>
        <v>253.5</v>
      </c>
      <c r="AJ18" s="149">
        <f>'G-3'!T16</f>
        <v>253</v>
      </c>
      <c r="AK18" s="149">
        <f>'G-3'!T17</f>
        <v>274</v>
      </c>
      <c r="AL18" s="149">
        <f>'G-3'!T18</f>
        <v>231</v>
      </c>
      <c r="AM18" s="149">
        <f>'G-3'!T19</f>
        <v>216</v>
      </c>
      <c r="AN18" s="149">
        <f>'G-3'!T20</f>
        <v>197.5</v>
      </c>
      <c r="AO18" s="149">
        <f>'G-3'!T21</f>
        <v>172</v>
      </c>
      <c r="AP18" s="101"/>
      <c r="AQ18" s="101"/>
      <c r="AR18" s="101"/>
      <c r="AS18" s="101"/>
      <c r="AT18" s="101"/>
      <c r="AU18" s="101">
        <f t="shared" ref="AU18:BA18" si="6">E19</f>
        <v>1032.5</v>
      </c>
      <c r="AV18" s="101">
        <f t="shared" si="6"/>
        <v>1056</v>
      </c>
      <c r="AW18" s="101">
        <f t="shared" si="6"/>
        <v>1075.5</v>
      </c>
      <c r="AX18" s="101">
        <f t="shared" si="6"/>
        <v>1085.5</v>
      </c>
      <c r="AY18" s="101">
        <f t="shared" si="6"/>
        <v>1100</v>
      </c>
      <c r="AZ18" s="101">
        <f t="shared" si="6"/>
        <v>1161.5</v>
      </c>
      <c r="BA18" s="101">
        <f t="shared" si="6"/>
        <v>1140</v>
      </c>
      <c r="BB18" s="101"/>
      <c r="BC18" s="101"/>
      <c r="BD18" s="101"/>
      <c r="BE18" s="101">
        <f t="shared" ref="BE18:BQ18" si="7">P19</f>
        <v>1062.5</v>
      </c>
      <c r="BF18" s="101">
        <f t="shared" si="7"/>
        <v>1063</v>
      </c>
      <c r="BG18" s="101">
        <f t="shared" si="7"/>
        <v>1040</v>
      </c>
      <c r="BH18" s="101">
        <f t="shared" si="7"/>
        <v>1048.5</v>
      </c>
      <c r="BI18" s="101">
        <f t="shared" si="7"/>
        <v>1076</v>
      </c>
      <c r="BJ18" s="101">
        <f t="shared" si="7"/>
        <v>1030.5</v>
      </c>
      <c r="BK18" s="101">
        <f t="shared" si="7"/>
        <v>995</v>
      </c>
      <c r="BL18" s="101">
        <f t="shared" si="7"/>
        <v>952.5</v>
      </c>
      <c r="BM18" s="101">
        <f t="shared" si="7"/>
        <v>945</v>
      </c>
      <c r="BN18" s="101">
        <f t="shared" si="7"/>
        <v>997</v>
      </c>
      <c r="BO18" s="101">
        <f t="shared" si="7"/>
        <v>1056.5</v>
      </c>
      <c r="BP18" s="101">
        <f t="shared" si="7"/>
        <v>1078.5</v>
      </c>
      <c r="BQ18" s="101">
        <f t="shared" si="7"/>
        <v>1070.5</v>
      </c>
      <c r="BR18" s="101"/>
      <c r="BS18" s="101"/>
      <c r="BT18" s="101"/>
      <c r="BU18" s="101">
        <f t="shared" ref="BU18:CC18" si="8">AG19</f>
        <v>1045</v>
      </c>
      <c r="BV18" s="101">
        <f t="shared" si="8"/>
        <v>1059.5</v>
      </c>
      <c r="BW18" s="101">
        <f t="shared" si="8"/>
        <v>1043</v>
      </c>
      <c r="BX18" s="101">
        <f t="shared" si="8"/>
        <v>1055</v>
      </c>
      <c r="BY18" s="101">
        <f t="shared" si="8"/>
        <v>1059.5</v>
      </c>
      <c r="BZ18" s="101">
        <f t="shared" si="8"/>
        <v>1011.5</v>
      </c>
      <c r="CA18" s="101">
        <f t="shared" si="8"/>
        <v>974</v>
      </c>
      <c r="CB18" s="101">
        <f t="shared" si="8"/>
        <v>918.5</v>
      </c>
      <c r="CC18" s="101">
        <f t="shared" si="8"/>
        <v>816.5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1032.5</v>
      </c>
      <c r="F19" s="149">
        <f t="shared" ref="F19:K19" si="9">C18+D18+E18+F18</f>
        <v>1056</v>
      </c>
      <c r="G19" s="149">
        <f t="shared" si="9"/>
        <v>1075.5</v>
      </c>
      <c r="H19" s="149">
        <f t="shared" si="9"/>
        <v>1085.5</v>
      </c>
      <c r="I19" s="149">
        <f t="shared" si="9"/>
        <v>1100</v>
      </c>
      <c r="J19" s="149">
        <f t="shared" si="9"/>
        <v>1161.5</v>
      </c>
      <c r="K19" s="149">
        <f t="shared" si="9"/>
        <v>1140</v>
      </c>
      <c r="L19" s="150"/>
      <c r="M19" s="149"/>
      <c r="N19" s="149"/>
      <c r="O19" s="149"/>
      <c r="P19" s="149">
        <f>M18+N18+O18+P18</f>
        <v>1062.5</v>
      </c>
      <c r="Q19" s="149">
        <f t="shared" ref="Q19:AB19" si="10">N18+O18+P18+Q18</f>
        <v>1063</v>
      </c>
      <c r="R19" s="149">
        <f t="shared" si="10"/>
        <v>1040</v>
      </c>
      <c r="S19" s="149">
        <f t="shared" si="10"/>
        <v>1048.5</v>
      </c>
      <c r="T19" s="149">
        <f t="shared" si="10"/>
        <v>1076</v>
      </c>
      <c r="U19" s="149">
        <f t="shared" si="10"/>
        <v>1030.5</v>
      </c>
      <c r="V19" s="149">
        <f t="shared" si="10"/>
        <v>995</v>
      </c>
      <c r="W19" s="149">
        <f t="shared" si="10"/>
        <v>952.5</v>
      </c>
      <c r="X19" s="149">
        <f t="shared" si="10"/>
        <v>945</v>
      </c>
      <c r="Y19" s="149">
        <f t="shared" si="10"/>
        <v>997</v>
      </c>
      <c r="Z19" s="149">
        <f t="shared" si="10"/>
        <v>1056.5</v>
      </c>
      <c r="AA19" s="149">
        <f t="shared" si="10"/>
        <v>1078.5</v>
      </c>
      <c r="AB19" s="149">
        <f t="shared" si="10"/>
        <v>1070.5</v>
      </c>
      <c r="AC19" s="150"/>
      <c r="AD19" s="149"/>
      <c r="AE19" s="149"/>
      <c r="AF19" s="149"/>
      <c r="AG19" s="149">
        <f>AD18+AE18+AF18+AG18</f>
        <v>1045</v>
      </c>
      <c r="AH19" s="149">
        <f t="shared" ref="AH19:AO19" si="11">AE18+AF18+AG18+AH18</f>
        <v>1059.5</v>
      </c>
      <c r="AI19" s="149">
        <f t="shared" si="11"/>
        <v>1043</v>
      </c>
      <c r="AJ19" s="149">
        <f t="shared" si="11"/>
        <v>1055</v>
      </c>
      <c r="AK19" s="149">
        <f t="shared" si="11"/>
        <v>1059.5</v>
      </c>
      <c r="AL19" s="149">
        <f t="shared" si="11"/>
        <v>1011.5</v>
      </c>
      <c r="AM19" s="149">
        <f t="shared" si="11"/>
        <v>974</v>
      </c>
      <c r="AN19" s="149">
        <f t="shared" si="11"/>
        <v>918.5</v>
      </c>
      <c r="AO19" s="149">
        <f t="shared" si="11"/>
        <v>816.5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</v>
      </c>
      <c r="E20" s="152"/>
      <c r="F20" s="152" t="s">
        <v>107</v>
      </c>
      <c r="G20" s="153">
        <f>DIRECCIONALIDAD!J29/100</f>
        <v>0.92235734331150609</v>
      </c>
      <c r="H20" s="152"/>
      <c r="I20" s="152" t="s">
        <v>108</v>
      </c>
      <c r="J20" s="153">
        <f>DIRECCIONALIDAD!J21/100</f>
        <v>0</v>
      </c>
      <c r="K20" s="154"/>
      <c r="L20" s="148"/>
      <c r="M20" s="151"/>
      <c r="N20" s="152"/>
      <c r="O20" s="152" t="s">
        <v>106</v>
      </c>
      <c r="P20" s="153">
        <f>DIRECCIONALIDAD!J22/100</f>
        <v>0</v>
      </c>
      <c r="Q20" s="152"/>
      <c r="R20" s="152"/>
      <c r="S20" s="152"/>
      <c r="T20" s="152" t="s">
        <v>107</v>
      </c>
      <c r="U20" s="153">
        <f>DIRECCIONALIDAD!J23/100</f>
        <v>0</v>
      </c>
      <c r="V20" s="152"/>
      <c r="W20" s="152"/>
      <c r="X20" s="152"/>
      <c r="Y20" s="152" t="s">
        <v>108</v>
      </c>
      <c r="Z20" s="153">
        <f>DIRECCIONALIDAD!J24/100</f>
        <v>0</v>
      </c>
      <c r="AA20" s="152"/>
      <c r="AB20" s="154"/>
      <c r="AC20" s="148"/>
      <c r="AD20" s="151"/>
      <c r="AE20" s="152" t="s">
        <v>106</v>
      </c>
      <c r="AF20" s="153">
        <f>DIRECCIONALIDAD!J25/100</f>
        <v>0</v>
      </c>
      <c r="AG20" s="152"/>
      <c r="AH20" s="152"/>
      <c r="AI20" s="152"/>
      <c r="AJ20" s="152" t="s">
        <v>107</v>
      </c>
      <c r="AK20" s="153">
        <f>DIRECCIONALIDAD!J26/100</f>
        <v>0</v>
      </c>
      <c r="AL20" s="152"/>
      <c r="AM20" s="152"/>
      <c r="AN20" s="152" t="s">
        <v>108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384.5</v>
      </c>
      <c r="AV20" s="92">
        <f t="shared" si="15"/>
        <v>377</v>
      </c>
      <c r="AW20" s="92">
        <f t="shared" si="15"/>
        <v>371.5</v>
      </c>
      <c r="AX20" s="92">
        <f t="shared" si="15"/>
        <v>379.5</v>
      </c>
      <c r="AY20" s="92">
        <f t="shared" si="15"/>
        <v>398.5</v>
      </c>
      <c r="AZ20" s="92">
        <f t="shared" si="15"/>
        <v>451</v>
      </c>
      <c r="BA20" s="92">
        <f t="shared" si="15"/>
        <v>488.5</v>
      </c>
      <c r="BB20" s="92"/>
      <c r="BC20" s="92"/>
      <c r="BD20" s="92"/>
      <c r="BE20" s="92">
        <f t="shared" ref="BE20:BQ20" si="16">P24</f>
        <v>549</v>
      </c>
      <c r="BF20" s="92">
        <f t="shared" si="16"/>
        <v>598</v>
      </c>
      <c r="BG20" s="92">
        <f t="shared" si="16"/>
        <v>621</v>
      </c>
      <c r="BH20" s="92">
        <f t="shared" si="16"/>
        <v>686</v>
      </c>
      <c r="BI20" s="92">
        <f t="shared" si="16"/>
        <v>710</v>
      </c>
      <c r="BJ20" s="92">
        <f t="shared" si="16"/>
        <v>707.5</v>
      </c>
      <c r="BK20" s="92">
        <f t="shared" si="16"/>
        <v>684.5</v>
      </c>
      <c r="BL20" s="92">
        <f t="shared" si="16"/>
        <v>590.5</v>
      </c>
      <c r="BM20" s="92">
        <f t="shared" si="16"/>
        <v>527</v>
      </c>
      <c r="BN20" s="92">
        <f t="shared" si="16"/>
        <v>481</v>
      </c>
      <c r="BO20" s="92">
        <f t="shared" si="16"/>
        <v>459</v>
      </c>
      <c r="BP20" s="92">
        <f t="shared" si="16"/>
        <v>489.5</v>
      </c>
      <c r="BQ20" s="92">
        <f t="shared" si="16"/>
        <v>506</v>
      </c>
      <c r="BR20" s="92"/>
      <c r="BS20" s="92"/>
      <c r="BT20" s="92"/>
      <c r="BU20" s="92">
        <f t="shared" ref="BU20:CC20" si="17">AG24</f>
        <v>681.5</v>
      </c>
      <c r="BV20" s="92">
        <f t="shared" si="17"/>
        <v>733</v>
      </c>
      <c r="BW20" s="92">
        <f t="shared" si="17"/>
        <v>786.5</v>
      </c>
      <c r="BX20" s="92">
        <f t="shared" si="17"/>
        <v>796.5</v>
      </c>
      <c r="BY20" s="92">
        <f t="shared" si="17"/>
        <v>813.5</v>
      </c>
      <c r="BZ20" s="92">
        <f t="shared" si="17"/>
        <v>827</v>
      </c>
      <c r="CA20" s="92">
        <f t="shared" si="17"/>
        <v>809.5</v>
      </c>
      <c r="CB20" s="92">
        <f t="shared" si="17"/>
        <v>783.5</v>
      </c>
      <c r="CC20" s="92">
        <f t="shared" si="17"/>
        <v>720.5</v>
      </c>
    </row>
    <row r="21" spans="1:81" ht="16.5" customHeight="1" x14ac:dyDescent="0.2">
      <c r="A21" s="161" t="s">
        <v>152</v>
      </c>
      <c r="B21" s="162">
        <f>MAX(B19:K19)</f>
        <v>1161.5</v>
      </c>
      <c r="C21" s="152" t="s">
        <v>106</v>
      </c>
      <c r="D21" s="163">
        <f>+B21*D20</f>
        <v>0</v>
      </c>
      <c r="E21" s="152"/>
      <c r="F21" s="152" t="s">
        <v>107</v>
      </c>
      <c r="G21" s="163">
        <f>+B21*G20</f>
        <v>1071.3180542563143</v>
      </c>
      <c r="H21" s="152"/>
      <c r="I21" s="152" t="s">
        <v>108</v>
      </c>
      <c r="J21" s="163">
        <f>+B21*J20</f>
        <v>0</v>
      </c>
      <c r="K21" s="154"/>
      <c r="L21" s="148"/>
      <c r="M21" s="162">
        <f>MAX(M19:AB19)</f>
        <v>1078.5</v>
      </c>
      <c r="N21" s="152"/>
      <c r="O21" s="152" t="s">
        <v>106</v>
      </c>
      <c r="P21" s="164">
        <f>+M21*P20</f>
        <v>0</v>
      </c>
      <c r="Q21" s="152"/>
      <c r="R21" s="152"/>
      <c r="S21" s="152"/>
      <c r="T21" s="152" t="s">
        <v>107</v>
      </c>
      <c r="U21" s="164">
        <f>+M21*U20</f>
        <v>0</v>
      </c>
      <c r="V21" s="152"/>
      <c r="W21" s="152"/>
      <c r="X21" s="152"/>
      <c r="Y21" s="152" t="s">
        <v>108</v>
      </c>
      <c r="Z21" s="164">
        <f>+M21*Z20</f>
        <v>0</v>
      </c>
      <c r="AA21" s="152"/>
      <c r="AB21" s="154"/>
      <c r="AC21" s="148"/>
      <c r="AD21" s="162">
        <f>MAX(AD19:AO19)</f>
        <v>1059.5</v>
      </c>
      <c r="AE21" s="152" t="s">
        <v>106</v>
      </c>
      <c r="AF21" s="163">
        <f>+AD21*AF20</f>
        <v>0</v>
      </c>
      <c r="AG21" s="152"/>
      <c r="AH21" s="152"/>
      <c r="AI21" s="152"/>
      <c r="AJ21" s="152" t="s">
        <v>107</v>
      </c>
      <c r="AK21" s="163">
        <f>+AD21*AK20</f>
        <v>0</v>
      </c>
      <c r="AL21" s="152"/>
      <c r="AM21" s="152"/>
      <c r="AN21" s="152" t="s">
        <v>108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102</v>
      </c>
      <c r="U22" s="246"/>
      <c r="V22" s="156">
        <v>4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2077.5</v>
      </c>
      <c r="AV22" s="92">
        <f t="shared" si="18"/>
        <v>2093.5</v>
      </c>
      <c r="AW22" s="92">
        <f t="shared" si="18"/>
        <v>2091.5</v>
      </c>
      <c r="AX22" s="92">
        <f t="shared" si="18"/>
        <v>2093.5</v>
      </c>
      <c r="AY22" s="92">
        <f t="shared" si="18"/>
        <v>2117</v>
      </c>
      <c r="AZ22" s="92">
        <f t="shared" si="18"/>
        <v>2261</v>
      </c>
      <c r="BA22" s="92">
        <f t="shared" si="18"/>
        <v>2276</v>
      </c>
      <c r="BB22" s="92"/>
      <c r="BC22" s="92"/>
      <c r="BD22" s="92"/>
      <c r="BE22" s="92">
        <f t="shared" ref="BE22:BQ22" si="19">P33</f>
        <v>2257</v>
      </c>
      <c r="BF22" s="92">
        <f t="shared" si="19"/>
        <v>2326.5</v>
      </c>
      <c r="BG22" s="92">
        <f t="shared" si="19"/>
        <v>2367</v>
      </c>
      <c r="BH22" s="92">
        <f t="shared" si="19"/>
        <v>2442.5</v>
      </c>
      <c r="BI22" s="92">
        <f t="shared" si="19"/>
        <v>2499</v>
      </c>
      <c r="BJ22" s="92">
        <f t="shared" si="19"/>
        <v>2404</v>
      </c>
      <c r="BK22" s="92">
        <f t="shared" si="19"/>
        <v>2265</v>
      </c>
      <c r="BL22" s="92">
        <f t="shared" si="19"/>
        <v>2181</v>
      </c>
      <c r="BM22" s="92">
        <f t="shared" si="19"/>
        <v>2132.5</v>
      </c>
      <c r="BN22" s="92">
        <f t="shared" si="19"/>
        <v>2206.5</v>
      </c>
      <c r="BO22" s="92">
        <f t="shared" si="19"/>
        <v>2321</v>
      </c>
      <c r="BP22" s="92">
        <f t="shared" si="19"/>
        <v>2373.5</v>
      </c>
      <c r="BQ22" s="92">
        <f t="shared" si="19"/>
        <v>2412</v>
      </c>
      <c r="BR22" s="92"/>
      <c r="BS22" s="92"/>
      <c r="BT22" s="92"/>
      <c r="BU22" s="92">
        <f t="shared" ref="BU22:CC22" si="20">AG33</f>
        <v>2612.5</v>
      </c>
      <c r="BV22" s="92">
        <f t="shared" si="20"/>
        <v>2691</v>
      </c>
      <c r="BW22" s="92">
        <f t="shared" si="20"/>
        <v>2713.5</v>
      </c>
      <c r="BX22" s="92">
        <f t="shared" si="20"/>
        <v>2731.5</v>
      </c>
      <c r="BY22" s="92">
        <f t="shared" si="20"/>
        <v>2763.5</v>
      </c>
      <c r="BZ22" s="92">
        <f t="shared" si="20"/>
        <v>2746.5</v>
      </c>
      <c r="CA22" s="92">
        <f t="shared" si="20"/>
        <v>2679.5</v>
      </c>
      <c r="CB22" s="92">
        <f t="shared" si="20"/>
        <v>2552.5</v>
      </c>
      <c r="CC22" s="92">
        <f t="shared" si="20"/>
        <v>2312</v>
      </c>
    </row>
    <row r="23" spans="1:81" ht="16.5" customHeight="1" x14ac:dyDescent="0.2">
      <c r="A23" s="100" t="s">
        <v>103</v>
      </c>
      <c r="B23" s="149">
        <f>'G-4'!F10</f>
        <v>89.5</v>
      </c>
      <c r="C23" s="149">
        <f>'G-4'!F11</f>
        <v>94</v>
      </c>
      <c r="D23" s="149">
        <f>'G-4'!F12</f>
        <v>95.5</v>
      </c>
      <c r="E23" s="149">
        <f>'G-4'!F13</f>
        <v>105.5</v>
      </c>
      <c r="F23" s="149">
        <f>'G-4'!F14</f>
        <v>82</v>
      </c>
      <c r="G23" s="149">
        <f>'G-4'!F15</f>
        <v>88.5</v>
      </c>
      <c r="H23" s="149">
        <f>'G-4'!F16</f>
        <v>103.5</v>
      </c>
      <c r="I23" s="149">
        <f>'G-4'!F17</f>
        <v>124.5</v>
      </c>
      <c r="J23" s="149">
        <f>'G-4'!F18</f>
        <v>134.5</v>
      </c>
      <c r="K23" s="149">
        <f>'G-4'!F19</f>
        <v>126</v>
      </c>
      <c r="L23" s="150"/>
      <c r="M23" s="149">
        <f>'G-4'!F20</f>
        <v>124.5</v>
      </c>
      <c r="N23" s="149">
        <f>'G-4'!F21</f>
        <v>150.5</v>
      </c>
      <c r="O23" s="149">
        <f>'G-4'!F22</f>
        <v>123.5</v>
      </c>
      <c r="P23" s="149">
        <f>'G-4'!M10</f>
        <v>150.5</v>
      </c>
      <c r="Q23" s="149">
        <f>'G-4'!M11</f>
        <v>173.5</v>
      </c>
      <c r="R23" s="149">
        <f>'G-4'!M12</f>
        <v>173.5</v>
      </c>
      <c r="S23" s="149">
        <f>'G-4'!M13</f>
        <v>188.5</v>
      </c>
      <c r="T23" s="149">
        <f>'G-4'!M14</f>
        <v>174.5</v>
      </c>
      <c r="U23" s="149">
        <f>'G-4'!M15</f>
        <v>171</v>
      </c>
      <c r="V23" s="149">
        <f>'G-4'!M16</f>
        <v>150.5</v>
      </c>
      <c r="W23" s="149">
        <f>'G-4'!M17</f>
        <v>94.5</v>
      </c>
      <c r="X23" s="149">
        <f>'G-4'!M18</f>
        <v>111</v>
      </c>
      <c r="Y23" s="149">
        <f>'G-4'!M19</f>
        <v>125</v>
      </c>
      <c r="Z23" s="149">
        <f>'G-4'!M20</f>
        <v>128.5</v>
      </c>
      <c r="AA23" s="149">
        <f>'G-4'!M21</f>
        <v>125</v>
      </c>
      <c r="AB23" s="149">
        <f>'G-4'!M22</f>
        <v>127.5</v>
      </c>
      <c r="AC23" s="150"/>
      <c r="AD23" s="149">
        <f>'G-4'!T10</f>
        <v>150.5</v>
      </c>
      <c r="AE23" s="149">
        <f>'G-4'!T11</f>
        <v>158.5</v>
      </c>
      <c r="AF23" s="149">
        <f>'G-4'!T12</f>
        <v>185</v>
      </c>
      <c r="AG23" s="149">
        <f>'G-4'!T13</f>
        <v>187.5</v>
      </c>
      <c r="AH23" s="149">
        <f>'G-4'!T14</f>
        <v>202</v>
      </c>
      <c r="AI23" s="149">
        <f>'G-4'!T15</f>
        <v>212</v>
      </c>
      <c r="AJ23" s="149">
        <f>'G-4'!T16</f>
        <v>195</v>
      </c>
      <c r="AK23" s="149">
        <f>'G-4'!T17</f>
        <v>204.5</v>
      </c>
      <c r="AL23" s="149">
        <f>'G-4'!T18</f>
        <v>215.5</v>
      </c>
      <c r="AM23" s="149">
        <f>'G-4'!T19</f>
        <v>194.5</v>
      </c>
      <c r="AN23" s="149">
        <f>'G-4'!T20</f>
        <v>169</v>
      </c>
      <c r="AO23" s="149">
        <f>'G-4'!T21</f>
        <v>141.5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384.5</v>
      </c>
      <c r="F24" s="149">
        <f t="shared" ref="F24:K24" si="21">C23+D23+E23+F23</f>
        <v>377</v>
      </c>
      <c r="G24" s="149">
        <f t="shared" si="21"/>
        <v>371.5</v>
      </c>
      <c r="H24" s="149">
        <f t="shared" si="21"/>
        <v>379.5</v>
      </c>
      <c r="I24" s="149">
        <f t="shared" si="21"/>
        <v>398.5</v>
      </c>
      <c r="J24" s="149">
        <f t="shared" si="21"/>
        <v>451</v>
      </c>
      <c r="K24" s="149">
        <f t="shared" si="21"/>
        <v>488.5</v>
      </c>
      <c r="L24" s="150"/>
      <c r="M24" s="149"/>
      <c r="N24" s="149"/>
      <c r="O24" s="149"/>
      <c r="P24" s="149">
        <f>M23+N23+O23+P23</f>
        <v>549</v>
      </c>
      <c r="Q24" s="149">
        <f t="shared" ref="Q24:AB24" si="22">N23+O23+P23+Q23</f>
        <v>598</v>
      </c>
      <c r="R24" s="149">
        <f t="shared" si="22"/>
        <v>621</v>
      </c>
      <c r="S24" s="149">
        <f t="shared" si="22"/>
        <v>686</v>
      </c>
      <c r="T24" s="149">
        <f t="shared" si="22"/>
        <v>710</v>
      </c>
      <c r="U24" s="149">
        <f t="shared" si="22"/>
        <v>707.5</v>
      </c>
      <c r="V24" s="149">
        <f t="shared" si="22"/>
        <v>684.5</v>
      </c>
      <c r="W24" s="149">
        <f t="shared" si="22"/>
        <v>590.5</v>
      </c>
      <c r="X24" s="149">
        <f t="shared" si="22"/>
        <v>527</v>
      </c>
      <c r="Y24" s="149">
        <f t="shared" si="22"/>
        <v>481</v>
      </c>
      <c r="Z24" s="149">
        <f t="shared" si="22"/>
        <v>459</v>
      </c>
      <c r="AA24" s="149">
        <f t="shared" si="22"/>
        <v>489.5</v>
      </c>
      <c r="AB24" s="149">
        <f t="shared" si="22"/>
        <v>506</v>
      </c>
      <c r="AC24" s="150"/>
      <c r="AD24" s="149"/>
      <c r="AE24" s="149"/>
      <c r="AF24" s="149"/>
      <c r="AG24" s="149">
        <f>AD23+AE23+AF23+AG23</f>
        <v>681.5</v>
      </c>
      <c r="AH24" s="149">
        <f t="shared" ref="AH24:AO24" si="23">AE23+AF23+AG23+AH23</f>
        <v>733</v>
      </c>
      <c r="AI24" s="149">
        <f t="shared" si="23"/>
        <v>786.5</v>
      </c>
      <c r="AJ24" s="149">
        <f t="shared" si="23"/>
        <v>796.5</v>
      </c>
      <c r="AK24" s="149">
        <f t="shared" si="23"/>
        <v>813.5</v>
      </c>
      <c r="AL24" s="149">
        <f t="shared" si="23"/>
        <v>827</v>
      </c>
      <c r="AM24" s="149">
        <f t="shared" si="23"/>
        <v>809.5</v>
      </c>
      <c r="AN24" s="149">
        <f t="shared" si="23"/>
        <v>783.5</v>
      </c>
      <c r="AO24" s="149">
        <f t="shared" si="23"/>
        <v>720.5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0.92235734331150609</v>
      </c>
      <c r="H25" s="152"/>
      <c r="I25" s="152" t="s">
        <v>108</v>
      </c>
      <c r="J25" s="153">
        <f>DIRECCIONALIDAD!J30/100</f>
        <v>7.7642656688493919E-2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0.93856332703213607</v>
      </c>
      <c r="V25" s="152"/>
      <c r="W25" s="152"/>
      <c r="X25" s="152"/>
      <c r="Y25" s="152" t="s">
        <v>108</v>
      </c>
      <c r="Z25" s="153">
        <f>DIRECCIONALIDAD!J33/100</f>
        <v>6.1436672967863891E-2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0.85906040268456385</v>
      </c>
      <c r="AL25" s="152"/>
      <c r="AM25" s="152"/>
      <c r="AN25" s="152" t="s">
        <v>108</v>
      </c>
      <c r="AO25" s="153">
        <f>DIRECCIONALIDAD!J36/100</f>
        <v>0.14093959731543623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152</v>
      </c>
      <c r="B26" s="162">
        <f>MAX(B24:K24)</f>
        <v>488.5</v>
      </c>
      <c r="C26" s="152" t="s">
        <v>106</v>
      </c>
      <c r="D26" s="163">
        <f>+B26*D25</f>
        <v>0</v>
      </c>
      <c r="E26" s="152"/>
      <c r="F26" s="152" t="s">
        <v>107</v>
      </c>
      <c r="G26" s="163">
        <f>+B26*G25</f>
        <v>450.57156220767075</v>
      </c>
      <c r="H26" s="152"/>
      <c r="I26" s="152" t="s">
        <v>108</v>
      </c>
      <c r="J26" s="163">
        <f>+B26*J25</f>
        <v>37.928437792329277</v>
      </c>
      <c r="K26" s="154"/>
      <c r="L26" s="148"/>
      <c r="M26" s="162">
        <f>MAX(M24:AB24)</f>
        <v>710</v>
      </c>
      <c r="N26" s="152"/>
      <c r="O26" s="152" t="s">
        <v>106</v>
      </c>
      <c r="P26" s="164">
        <f>+M26*P25</f>
        <v>0</v>
      </c>
      <c r="Q26" s="152"/>
      <c r="R26" s="152"/>
      <c r="S26" s="152"/>
      <c r="T26" s="152" t="s">
        <v>107</v>
      </c>
      <c r="U26" s="164">
        <f>+M26*U25</f>
        <v>666.37996219281661</v>
      </c>
      <c r="V26" s="152"/>
      <c r="W26" s="152"/>
      <c r="X26" s="152"/>
      <c r="Y26" s="152" t="s">
        <v>108</v>
      </c>
      <c r="Z26" s="164">
        <f>+M26*Z25</f>
        <v>43.620037807183365</v>
      </c>
      <c r="AA26" s="152"/>
      <c r="AB26" s="154"/>
      <c r="AC26" s="148"/>
      <c r="AD26" s="162">
        <f>MAX(AD24:AO24)</f>
        <v>827</v>
      </c>
      <c r="AE26" s="152" t="s">
        <v>106</v>
      </c>
      <c r="AF26" s="163">
        <f>+AD26*AF25</f>
        <v>0</v>
      </c>
      <c r="AG26" s="152"/>
      <c r="AH26" s="152"/>
      <c r="AI26" s="152"/>
      <c r="AJ26" s="152" t="s">
        <v>107</v>
      </c>
      <c r="AK26" s="163">
        <f>+AD26*AK25</f>
        <v>710.44295302013427</v>
      </c>
      <c r="AL26" s="152"/>
      <c r="AM26" s="152"/>
      <c r="AN26" s="152" t="s">
        <v>108</v>
      </c>
      <c r="AO26" s="165">
        <f>+AD26*AO25</f>
        <v>116.55704697986576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102</v>
      </c>
      <c r="U27" s="246"/>
      <c r="V27" s="156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1</v>
      </c>
      <c r="H30" s="152"/>
      <c r="I30" s="152" t="s">
        <v>108</v>
      </c>
      <c r="J30" s="153">
        <f>DIRECCIONALIDAD!J39/100</f>
        <v>0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1</v>
      </c>
      <c r="V30" s="152"/>
      <c r="W30" s="152"/>
      <c r="X30" s="152"/>
      <c r="Y30" s="152" t="s">
        <v>108</v>
      </c>
      <c r="Z30" s="153">
        <f>DIRECCIONALIDAD!J42/100</f>
        <v>0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1</v>
      </c>
      <c r="AL30" s="152"/>
      <c r="AM30" s="152"/>
      <c r="AN30" s="152" t="s">
        <v>108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102</v>
      </c>
      <c r="U31" s="246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B13+B18+B23+B28</f>
        <v>464</v>
      </c>
      <c r="C32" s="149">
        <f t="shared" ref="C32:K32" si="24">C13+C18+C23+C28</f>
        <v>541.5</v>
      </c>
      <c r="D32" s="149">
        <f t="shared" si="24"/>
        <v>524.5</v>
      </c>
      <c r="E32" s="149">
        <f t="shared" si="24"/>
        <v>547.5</v>
      </c>
      <c r="F32" s="149">
        <f t="shared" si="24"/>
        <v>480</v>
      </c>
      <c r="G32" s="149">
        <f t="shared" si="24"/>
        <v>539.5</v>
      </c>
      <c r="H32" s="149">
        <f t="shared" si="24"/>
        <v>526.5</v>
      </c>
      <c r="I32" s="149">
        <f t="shared" si="24"/>
        <v>571</v>
      </c>
      <c r="J32" s="149">
        <f t="shared" si="24"/>
        <v>624</v>
      </c>
      <c r="K32" s="149">
        <f t="shared" si="24"/>
        <v>554.5</v>
      </c>
      <c r="L32" s="150"/>
      <c r="M32" s="149">
        <f>M13+M18+M23+M28</f>
        <v>562.5</v>
      </c>
      <c r="N32" s="149">
        <f t="shared" ref="N32:AB32" si="25">N13+N18+N23+N28</f>
        <v>588</v>
      </c>
      <c r="O32" s="149">
        <f t="shared" si="25"/>
        <v>554</v>
      </c>
      <c r="P32" s="149">
        <f t="shared" si="25"/>
        <v>552.5</v>
      </c>
      <c r="Q32" s="149">
        <f t="shared" si="25"/>
        <v>632</v>
      </c>
      <c r="R32" s="149">
        <f t="shared" si="25"/>
        <v>628.5</v>
      </c>
      <c r="S32" s="149">
        <f t="shared" si="25"/>
        <v>629.5</v>
      </c>
      <c r="T32" s="149">
        <f t="shared" si="25"/>
        <v>609</v>
      </c>
      <c r="U32" s="149">
        <f t="shared" si="25"/>
        <v>537</v>
      </c>
      <c r="V32" s="149">
        <f t="shared" si="25"/>
        <v>489.5</v>
      </c>
      <c r="W32" s="149">
        <f t="shared" si="25"/>
        <v>545.5</v>
      </c>
      <c r="X32" s="149">
        <f t="shared" si="25"/>
        <v>560.5</v>
      </c>
      <c r="Y32" s="149">
        <f t="shared" si="25"/>
        <v>611</v>
      </c>
      <c r="Z32" s="149">
        <f t="shared" si="25"/>
        <v>604</v>
      </c>
      <c r="AA32" s="149">
        <f t="shared" si="25"/>
        <v>598</v>
      </c>
      <c r="AB32" s="149">
        <f t="shared" si="25"/>
        <v>599</v>
      </c>
      <c r="AC32" s="150"/>
      <c r="AD32" s="149">
        <f>AD13+AD18+AD23+AD28</f>
        <v>635</v>
      </c>
      <c r="AE32" s="149">
        <f t="shared" ref="AE32:AO32" si="26">AE13+AE18+AE23+AE28</f>
        <v>655</v>
      </c>
      <c r="AF32" s="149">
        <f t="shared" si="26"/>
        <v>650.5</v>
      </c>
      <c r="AG32" s="149">
        <f t="shared" si="26"/>
        <v>672</v>
      </c>
      <c r="AH32" s="149">
        <f t="shared" si="26"/>
        <v>713.5</v>
      </c>
      <c r="AI32" s="149">
        <f t="shared" si="26"/>
        <v>677.5</v>
      </c>
      <c r="AJ32" s="149">
        <f t="shared" si="26"/>
        <v>668.5</v>
      </c>
      <c r="AK32" s="149">
        <f t="shared" si="26"/>
        <v>704</v>
      </c>
      <c r="AL32" s="149">
        <f t="shared" si="26"/>
        <v>696.5</v>
      </c>
      <c r="AM32" s="149">
        <f t="shared" si="26"/>
        <v>610.5</v>
      </c>
      <c r="AN32" s="149">
        <f t="shared" si="26"/>
        <v>541.5</v>
      </c>
      <c r="AO32" s="149">
        <f t="shared" si="26"/>
        <v>463.5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2077.5</v>
      </c>
      <c r="F33" s="149">
        <f t="shared" ref="F33:K33" si="27">C32+D32+E32+F32</f>
        <v>2093.5</v>
      </c>
      <c r="G33" s="149">
        <f t="shared" si="27"/>
        <v>2091.5</v>
      </c>
      <c r="H33" s="149">
        <f t="shared" si="27"/>
        <v>2093.5</v>
      </c>
      <c r="I33" s="149">
        <f t="shared" si="27"/>
        <v>2117</v>
      </c>
      <c r="J33" s="149">
        <f t="shared" si="27"/>
        <v>2261</v>
      </c>
      <c r="K33" s="149">
        <f t="shared" si="27"/>
        <v>2276</v>
      </c>
      <c r="L33" s="150"/>
      <c r="M33" s="149"/>
      <c r="N33" s="149"/>
      <c r="O33" s="149"/>
      <c r="P33" s="149">
        <f>M32+N32+O32+P32</f>
        <v>2257</v>
      </c>
      <c r="Q33" s="149">
        <f t="shared" ref="Q33:AB33" si="28">N32+O32+P32+Q32</f>
        <v>2326.5</v>
      </c>
      <c r="R33" s="149">
        <f t="shared" si="28"/>
        <v>2367</v>
      </c>
      <c r="S33" s="149">
        <f t="shared" si="28"/>
        <v>2442.5</v>
      </c>
      <c r="T33" s="149">
        <f t="shared" si="28"/>
        <v>2499</v>
      </c>
      <c r="U33" s="149">
        <f t="shared" si="28"/>
        <v>2404</v>
      </c>
      <c r="V33" s="149">
        <f t="shared" si="28"/>
        <v>2265</v>
      </c>
      <c r="W33" s="149">
        <f t="shared" si="28"/>
        <v>2181</v>
      </c>
      <c r="X33" s="149">
        <f t="shared" si="28"/>
        <v>2132.5</v>
      </c>
      <c r="Y33" s="149">
        <f t="shared" si="28"/>
        <v>2206.5</v>
      </c>
      <c r="Z33" s="149">
        <f t="shared" si="28"/>
        <v>2321</v>
      </c>
      <c r="AA33" s="149">
        <f t="shared" si="28"/>
        <v>2373.5</v>
      </c>
      <c r="AB33" s="149">
        <f t="shared" si="28"/>
        <v>2412</v>
      </c>
      <c r="AC33" s="150"/>
      <c r="AD33" s="149"/>
      <c r="AE33" s="149"/>
      <c r="AF33" s="149"/>
      <c r="AG33" s="149">
        <f>AD32+AE32+AF32+AG32</f>
        <v>2612.5</v>
      </c>
      <c r="AH33" s="149">
        <f t="shared" ref="AH33:AO33" si="29">AE32+AF32+AG32+AH32</f>
        <v>2691</v>
      </c>
      <c r="AI33" s="149">
        <f t="shared" si="29"/>
        <v>2713.5</v>
      </c>
      <c r="AJ33" s="149">
        <f t="shared" si="29"/>
        <v>2731.5</v>
      </c>
      <c r="AK33" s="149">
        <f t="shared" si="29"/>
        <v>2763.5</v>
      </c>
      <c r="AL33" s="149">
        <f t="shared" si="29"/>
        <v>2746.5</v>
      </c>
      <c r="AM33" s="149">
        <f t="shared" si="29"/>
        <v>2679.5</v>
      </c>
      <c r="AN33" s="149">
        <f t="shared" si="29"/>
        <v>2552.5</v>
      </c>
      <c r="AO33" s="149">
        <f t="shared" si="29"/>
        <v>2312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2016-07-15T21:31:21Z</cp:lastPrinted>
  <dcterms:created xsi:type="dcterms:W3CDTF">1998-04-02T13:38:56Z</dcterms:created>
  <dcterms:modified xsi:type="dcterms:W3CDTF">2016-08-08T22:38:49Z</dcterms:modified>
</cp:coreProperties>
</file>