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8050\CL 80 - CR 49C\2016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I45" i="4689" l="1"/>
  <c r="J45" i="4689" s="1"/>
  <c r="I44" i="4689"/>
  <c r="J44" i="4689" s="1"/>
  <c r="I43" i="4689"/>
  <c r="J43" i="4689" s="1"/>
  <c r="I42" i="4689"/>
  <c r="J42" i="4689" s="1"/>
  <c r="I41" i="4689"/>
  <c r="J41" i="4689" s="1"/>
  <c r="I40" i="4689"/>
  <c r="J40" i="4689" s="1"/>
  <c r="I39" i="4689"/>
  <c r="J39" i="4689" s="1"/>
  <c r="I38" i="4689"/>
  <c r="J38" i="4689" s="1"/>
  <c r="I37" i="4689"/>
  <c r="J37" i="4689" s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33" i="4689" l="1"/>
  <c r="Z29" i="4688" s="1"/>
  <c r="J26" i="4689"/>
  <c r="AK20" i="4688" s="1"/>
  <c r="J20" i="4689"/>
  <c r="G20" i="4688" s="1"/>
  <c r="J34" i="4689"/>
  <c r="AF29" i="4688" s="1"/>
  <c r="J32" i="4689"/>
  <c r="U29" i="4688" s="1"/>
  <c r="J31" i="4689"/>
  <c r="P29" i="4688" s="1"/>
  <c r="J16" i="4689"/>
  <c r="J10" i="4689"/>
  <c r="J22" i="4689"/>
  <c r="J14" i="4689"/>
  <c r="J36" i="4689"/>
  <c r="AO29" i="4688" s="1"/>
  <c r="J30" i="4689"/>
  <c r="J29" i="4688" s="1"/>
  <c r="J24" i="4689"/>
  <c r="Z20" i="4688" s="1"/>
  <c r="J28" i="4689"/>
  <c r="D29" i="4688" s="1"/>
  <c r="J25" i="4689"/>
  <c r="AF20" i="4688" s="1"/>
  <c r="J23" i="4689"/>
  <c r="U20" i="4688" s="1"/>
  <c r="J13" i="4689"/>
  <c r="AN28" i="4688"/>
  <c r="CB19" i="4688" s="1"/>
  <c r="AL28" i="4688"/>
  <c r="BZ19" i="4688" s="1"/>
  <c r="CC20" i="4688"/>
  <c r="CB20" i="4688"/>
  <c r="CA20" i="4688"/>
  <c r="BZ20" i="4688"/>
  <c r="BX20" i="4688"/>
  <c r="BV20" i="4688"/>
  <c r="X19" i="4688"/>
  <c r="BM18" i="4688" s="1"/>
  <c r="V19" i="4688"/>
  <c r="BK18" i="4688" s="1"/>
  <c r="T19" i="4688"/>
  <c r="BI18" i="4688" s="1"/>
  <c r="T17" i="4681"/>
  <c r="J35" i="4689"/>
  <c r="AK29" i="4688" s="1"/>
  <c r="J29" i="4689"/>
  <c r="G29" i="4688" s="1"/>
  <c r="J27" i="4689"/>
  <c r="P20" i="4688"/>
  <c r="J19" i="4689"/>
  <c r="J21" i="4689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BI20" i="4688"/>
  <c r="BK20" i="4688"/>
  <c r="BM20" i="4688"/>
  <c r="BN20" i="4688"/>
  <c r="BP20" i="4688"/>
  <c r="E19" i="4688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BU20" i="4688"/>
  <c r="BH20" i="4688"/>
  <c r="BJ20" i="4688"/>
  <c r="BL20" i="4688"/>
  <c r="BO20" i="4688"/>
  <c r="BQ20" i="4688"/>
  <c r="BG20" i="4688"/>
  <c r="AV20" i="4688"/>
  <c r="BE20" i="4688"/>
  <c r="BA20" i="4688"/>
  <c r="AY20" i="4688"/>
  <c r="AW20" i="4688"/>
  <c r="AX20" i="4688"/>
  <c r="BF20" i="4688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BY20" i="4688"/>
  <c r="BW20" i="4688"/>
  <c r="AZ20" i="4688"/>
  <c r="AU20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A33" i="4688"/>
  <c r="BP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M30" i="4688" l="1"/>
  <c r="P30" i="4688" s="1"/>
  <c r="B30" i="4688"/>
  <c r="AD30" i="4688"/>
  <c r="BU19" i="4688"/>
  <c r="BE19" i="4688"/>
  <c r="AU19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3" i="4688"/>
  <c r="AY22" i="4688" s="1"/>
  <c r="AK33" i="4688"/>
  <c r="BY22" i="4688" s="1"/>
  <c r="AL33" i="4688"/>
  <c r="BZ22" i="4688" s="1"/>
  <c r="U23" i="4678"/>
  <c r="H33" i="4688"/>
  <c r="AX22" i="4688" s="1"/>
  <c r="Z33" i="4688"/>
  <c r="BO22" i="4688" s="1"/>
  <c r="AH33" i="4688"/>
  <c r="BV22" i="4688" s="1"/>
  <c r="AI33" i="4688"/>
  <c r="BW22" i="4688" s="1"/>
  <c r="V33" i="4688"/>
  <c r="BK22" i="4688" s="1"/>
  <c r="S33" i="4688"/>
  <c r="BH22" i="4688" s="1"/>
  <c r="AM33" i="4688"/>
  <c r="CA22" i="4688" s="1"/>
  <c r="E33" i="4688"/>
  <c r="AU22" i="4688" s="1"/>
  <c r="W33" i="4688"/>
  <c r="BL22" i="4688" s="1"/>
  <c r="AO33" i="4688"/>
  <c r="CC22" i="4688" s="1"/>
  <c r="AJ33" i="4688"/>
  <c r="BX22" i="4688" s="1"/>
  <c r="R33" i="4688"/>
  <c r="BG22" i="4688" s="1"/>
  <c r="Y33" i="4688"/>
  <c r="BN22" i="4688" s="1"/>
  <c r="U33" i="4688"/>
  <c r="BJ22" i="4688" s="1"/>
  <c r="AB33" i="4688"/>
  <c r="BQ22" i="4688" s="1"/>
  <c r="AO20" i="4688"/>
  <c r="J20" i="4688"/>
  <c r="D20" i="4688"/>
  <c r="AO15" i="4688"/>
  <c r="Z15" i="4688"/>
  <c r="J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U30" i="4688" l="1"/>
  <c r="Z30" i="4688"/>
  <c r="D30" i="4688"/>
  <c r="G30" i="4688"/>
  <c r="J30" i="4688"/>
  <c r="AF30" i="4688"/>
  <c r="AK30" i="4688"/>
  <c r="AO30" i="4688"/>
  <c r="AO21" i="4688"/>
  <c r="AK21" i="4688"/>
  <c r="AF21" i="4688"/>
  <c r="J21" i="4688"/>
  <c r="G21" i="4688"/>
  <c r="D21" i="4688"/>
  <c r="Z21" i="4688"/>
  <c r="U21" i="4688"/>
  <c r="P21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<sst xmlns="http://schemas.openxmlformats.org/spreadsheetml/2006/main" count="637" uniqueCount="151">
  <si>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</si>
  <si>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</si>
  <si>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</si>
  <si>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</si>
  <si>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</si>
  <si>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</si>
  <si>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</si>
  <si>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</si>
  <si>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</si>
  <si>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</si>
  <si>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</si>
  <si>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</si>
  <si>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</si>
  <si>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</si>
  <si>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</si>
  <si>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</si>
  <si>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</si>
  <si>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</si>
  <si>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</si>
  <si>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</si>
  <si>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</si>
  <si>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</si>
  <si>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</si>
  <si>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</si>
  <si>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</si>
  <si>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</si>
  <si>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</si>
  <si>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</si>
  <si>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</si>
  <si>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</si>
  <si>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</si>
  <si>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</si>
  <si>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</si>
  <si>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</si>
  <si>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</si>
  <si>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</si>
  <si>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</si>
  <si>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</si>
  <si>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</si>
  <si>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</si>
  <si>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</si>
  <si>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</si>
  <si>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</si>
  <si>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</si>
  <si>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</si>
  <si>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</si>
  <si>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</si>
  <si>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</si>
  <si>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</si>
  <si>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</si>
  <si>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</si>
  <si>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</si>
  <si>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</si>
  <si>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</si>
  <si>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</si>
  <si>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</si>
  <si>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</si>
  <si>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</si>
  <si>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</si>
  <si>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</si>
  <si>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</si>
  <si>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</si>
  <si>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</si>
  <si>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</si>
  <si>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</si>
  <si>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</si>
  <si>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</si>
  <si>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</si>
  <si>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</si>
  <si>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</si>
  <si>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</si>
  <si>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</si>
  <si>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</si>
  <si>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</si>
  <si>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</si>
  <si>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</si>
  <si>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</si>
  <si>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</si>
  <si>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</si>
  <si>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</si>
  <si>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</si>
  <si>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</si>
  <si>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</si>
  <si>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</si>
  <si>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</si>
  <si>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</si>
  <si>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</si>
  <si>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</si>
  <si>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</si>
  <si>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</si>
  <si>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</si>
  <si>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</si>
  <si>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</si>
  <si>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</si>
  <si>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</si>
  <si>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</si>
  <si>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</si>
  <si>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</si>
  <si>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</si>
  <si>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</si>
  <si>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</si>
  <si>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</si>
  <si>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</si>
  <si>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</si>
  <si>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</si>
  <si>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</si>
  <si>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</si>
  <si>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</si>
  <si>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</si>
  <si>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</si>
  <si>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</si>
  <si>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</si>
  <si>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</si>
  <si>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</si>
  <si>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</si>
  <si>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</si>
  <si>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</si>
  <si>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</si>
  <si>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</si>
  <si>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</si>
  <si>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</si>
  <si>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</si>
  <si>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</si>
  <si>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</si>
  <si>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</si>
  <si>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</si>
  <si>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</si>
  <si>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</si>
  <si>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</si>
  <si>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</si>
  <si>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</si>
  <si>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</si>
  <si>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MÑANA</t>
  </si>
  <si>
    <t>MEDIO DIA</t>
  </si>
  <si>
    <t>07:30 - 08:15</t>
  </si>
  <si>
    <t>16:00 - 16:450</t>
  </si>
  <si>
    <t>08:15 - 09:00</t>
  </si>
  <si>
    <t>16:45 - 17:30</t>
  </si>
  <si>
    <t>09:00 - 09:45</t>
  </si>
  <si>
    <t>13:30 - 14:15</t>
  </si>
  <si>
    <t>17:30 - 18:15</t>
  </si>
  <si>
    <t>09:45 - 10:30</t>
  </si>
  <si>
    <t>14:15 - 15:00</t>
  </si>
  <si>
    <t>18:15 - 19:00</t>
  </si>
  <si>
    <t>GEOVANNIS GONZALEZ</t>
  </si>
  <si>
    <t>3 (OCC-OR)</t>
  </si>
  <si>
    <t>3                 (OCC-OR)</t>
  </si>
  <si>
    <t>CALLE 80 X CARRERA 49C</t>
  </si>
  <si>
    <t xml:space="preserve">VOL MAX </t>
  </si>
  <si>
    <t>IVAN FONSECA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</si>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</sst>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2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2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2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8" fillId="0" borderId="6" xfId="0" applyFont="1" applyFill="1" applyBorder="1" applyAlignment="1" applyProtection="1">
      <alignment horizontal="center" vertical="center" wrapText="1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113.5</c:v>
                </c:pt>
                <c:pt idx="1">
                  <c:v>88.5</c:v>
                </c:pt>
                <c:pt idx="2">
                  <c:v>115</c:v>
                </c:pt>
                <c:pt idx="3">
                  <c:v>113.5</c:v>
                </c:pt>
                <c:pt idx="4">
                  <c:v>78.5</c:v>
                </c:pt>
                <c:pt idx="5">
                  <c:v>96</c:v>
                </c:pt>
                <c:pt idx="6">
                  <c:v>103.5</c:v>
                </c:pt>
                <c:pt idx="7">
                  <c:v>107.5</c:v>
                </c:pt>
                <c:pt idx="8">
                  <c:v>100.5</c:v>
                </c:pt>
                <c:pt idx="9">
                  <c:v>112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06440"/>
        <c:axId val="176639960"/>
      </c:barChart>
      <c:catAx>
        <c:axId val="174906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39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639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06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360.5</c:v>
                </c:pt>
                <c:pt idx="1">
                  <c:v>400</c:v>
                </c:pt>
                <c:pt idx="2">
                  <c:v>480.5</c:v>
                </c:pt>
                <c:pt idx="3">
                  <c:v>506</c:v>
                </c:pt>
                <c:pt idx="4">
                  <c:v>418</c:v>
                </c:pt>
                <c:pt idx="5">
                  <c:v>499</c:v>
                </c:pt>
                <c:pt idx="6">
                  <c:v>484.5</c:v>
                </c:pt>
                <c:pt idx="7">
                  <c:v>442.5</c:v>
                </c:pt>
                <c:pt idx="8">
                  <c:v>457</c:v>
                </c:pt>
                <c:pt idx="9">
                  <c:v>436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074368"/>
        <c:axId val="177940560"/>
      </c:barChart>
      <c:catAx>
        <c:axId val="17707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4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40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074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478</c:v>
                </c:pt>
                <c:pt idx="1">
                  <c:v>467.5</c:v>
                </c:pt>
                <c:pt idx="2">
                  <c:v>453</c:v>
                </c:pt>
                <c:pt idx="3">
                  <c:v>477.5</c:v>
                </c:pt>
                <c:pt idx="4">
                  <c:v>447</c:v>
                </c:pt>
                <c:pt idx="5">
                  <c:v>430</c:v>
                </c:pt>
                <c:pt idx="6">
                  <c:v>424</c:v>
                </c:pt>
                <c:pt idx="7">
                  <c:v>460</c:v>
                </c:pt>
                <c:pt idx="8">
                  <c:v>448</c:v>
                </c:pt>
                <c:pt idx="9">
                  <c:v>452.5</c:v>
                </c:pt>
                <c:pt idx="10">
                  <c:v>396</c:v>
                </c:pt>
                <c:pt idx="11">
                  <c:v>359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941344"/>
        <c:axId val="177941736"/>
      </c:barChart>
      <c:catAx>
        <c:axId val="177941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41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41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41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454.5</c:v>
                </c:pt>
                <c:pt idx="1">
                  <c:v>481</c:v>
                </c:pt>
                <c:pt idx="2">
                  <c:v>446.5</c:v>
                </c:pt>
                <c:pt idx="3">
                  <c:v>449.5</c:v>
                </c:pt>
                <c:pt idx="4">
                  <c:v>421.5</c:v>
                </c:pt>
                <c:pt idx="5">
                  <c:v>394</c:v>
                </c:pt>
                <c:pt idx="6">
                  <c:v>377.5</c:v>
                </c:pt>
                <c:pt idx="7">
                  <c:v>337</c:v>
                </c:pt>
                <c:pt idx="8">
                  <c:v>223.5</c:v>
                </c:pt>
                <c:pt idx="9">
                  <c:v>146.5</c:v>
                </c:pt>
                <c:pt idx="10">
                  <c:v>386</c:v>
                </c:pt>
                <c:pt idx="11">
                  <c:v>470.5</c:v>
                </c:pt>
                <c:pt idx="12">
                  <c:v>506.5</c:v>
                </c:pt>
                <c:pt idx="13">
                  <c:v>424.5</c:v>
                </c:pt>
                <c:pt idx="14">
                  <c:v>458.5</c:v>
                </c:pt>
                <c:pt idx="15">
                  <c:v>467.5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004112"/>
        <c:axId val="177003720"/>
      </c:barChart>
      <c:catAx>
        <c:axId val="177004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003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003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004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430.5</c:v>
                </c:pt>
                <c:pt idx="4">
                  <c:v>395.5</c:v>
                </c:pt>
                <c:pt idx="5">
                  <c:v>403</c:v>
                </c:pt>
                <c:pt idx="6">
                  <c:v>391.5</c:v>
                </c:pt>
                <c:pt idx="7">
                  <c:v>385.5</c:v>
                </c:pt>
                <c:pt idx="8">
                  <c:v>407.5</c:v>
                </c:pt>
                <c:pt idx="9">
                  <c:v>423.5</c:v>
                </c:pt>
                <c:pt idx="13">
                  <c:v>476.5</c:v>
                </c:pt>
                <c:pt idx="14">
                  <c:v>491.5</c:v>
                </c:pt>
                <c:pt idx="15">
                  <c:v>474.5</c:v>
                </c:pt>
                <c:pt idx="16">
                  <c:v>469.5</c:v>
                </c:pt>
                <c:pt idx="17">
                  <c:v>458</c:v>
                </c:pt>
                <c:pt idx="18">
                  <c:v>404.5</c:v>
                </c:pt>
                <c:pt idx="19">
                  <c:v>320.5</c:v>
                </c:pt>
                <c:pt idx="20">
                  <c:v>293</c:v>
                </c:pt>
                <c:pt idx="21">
                  <c:v>286</c:v>
                </c:pt>
                <c:pt idx="22">
                  <c:v>321</c:v>
                </c:pt>
                <c:pt idx="23">
                  <c:v>376.5</c:v>
                </c:pt>
                <c:pt idx="24">
                  <c:v>416</c:v>
                </c:pt>
                <c:pt idx="25">
                  <c:v>422.5</c:v>
                </c:pt>
                <c:pt idx="29">
                  <c:v>437</c:v>
                </c:pt>
                <c:pt idx="30">
                  <c:v>442</c:v>
                </c:pt>
                <c:pt idx="31">
                  <c:v>435</c:v>
                </c:pt>
                <c:pt idx="32">
                  <c:v>424.5</c:v>
                </c:pt>
                <c:pt idx="33">
                  <c:v>402</c:v>
                </c:pt>
                <c:pt idx="34">
                  <c:v>399</c:v>
                </c:pt>
                <c:pt idx="35">
                  <c:v>409</c:v>
                </c:pt>
                <c:pt idx="36">
                  <c:v>403.5</c:v>
                </c:pt>
                <c:pt idx="37">
                  <c:v>394.5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406.5</c:v>
                </c:pt>
                <c:pt idx="4">
                  <c:v>407</c:v>
                </c:pt>
                <c:pt idx="5">
                  <c:v>394.5</c:v>
                </c:pt>
                <c:pt idx="6">
                  <c:v>376</c:v>
                </c:pt>
                <c:pt idx="7">
                  <c:v>366</c:v>
                </c:pt>
                <c:pt idx="8">
                  <c:v>357</c:v>
                </c:pt>
                <c:pt idx="9">
                  <c:v>350</c:v>
                </c:pt>
                <c:pt idx="13">
                  <c:v>323.5</c:v>
                </c:pt>
                <c:pt idx="14">
                  <c:v>314</c:v>
                </c:pt>
                <c:pt idx="15">
                  <c:v>321.5</c:v>
                </c:pt>
                <c:pt idx="16">
                  <c:v>325</c:v>
                </c:pt>
                <c:pt idx="17">
                  <c:v>301</c:v>
                </c:pt>
                <c:pt idx="18">
                  <c:v>260</c:v>
                </c:pt>
                <c:pt idx="19">
                  <c:v>184</c:v>
                </c:pt>
                <c:pt idx="20">
                  <c:v>159</c:v>
                </c:pt>
                <c:pt idx="21">
                  <c:v>213</c:v>
                </c:pt>
                <c:pt idx="22">
                  <c:v>280.5</c:v>
                </c:pt>
                <c:pt idx="23">
                  <c:v>357</c:v>
                </c:pt>
                <c:pt idx="24">
                  <c:v>402.5</c:v>
                </c:pt>
                <c:pt idx="25">
                  <c:v>399</c:v>
                </c:pt>
                <c:pt idx="29">
                  <c:v>396</c:v>
                </c:pt>
                <c:pt idx="30">
                  <c:v>369</c:v>
                </c:pt>
                <c:pt idx="31">
                  <c:v>351.5</c:v>
                </c:pt>
                <c:pt idx="32">
                  <c:v>336</c:v>
                </c:pt>
                <c:pt idx="33">
                  <c:v>332.5</c:v>
                </c:pt>
                <c:pt idx="34">
                  <c:v>332.5</c:v>
                </c:pt>
                <c:pt idx="35">
                  <c:v>331.5</c:v>
                </c:pt>
                <c:pt idx="36">
                  <c:v>337</c:v>
                </c:pt>
                <c:pt idx="37">
                  <c:v>317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910</c:v>
                </c:pt>
                <c:pt idx="4">
                  <c:v>1002</c:v>
                </c:pt>
                <c:pt idx="5">
                  <c:v>1106</c:v>
                </c:pt>
                <c:pt idx="6">
                  <c:v>1140</c:v>
                </c:pt>
                <c:pt idx="7">
                  <c:v>1092.5</c:v>
                </c:pt>
                <c:pt idx="8">
                  <c:v>1118.5</c:v>
                </c:pt>
                <c:pt idx="9">
                  <c:v>1046.5</c:v>
                </c:pt>
                <c:pt idx="13">
                  <c:v>1031.5</c:v>
                </c:pt>
                <c:pt idx="14">
                  <c:v>993</c:v>
                </c:pt>
                <c:pt idx="15">
                  <c:v>915.5</c:v>
                </c:pt>
                <c:pt idx="16">
                  <c:v>848</c:v>
                </c:pt>
                <c:pt idx="17">
                  <c:v>771</c:v>
                </c:pt>
                <c:pt idx="18">
                  <c:v>667.5</c:v>
                </c:pt>
                <c:pt idx="19">
                  <c:v>580</c:v>
                </c:pt>
                <c:pt idx="20">
                  <c:v>641</c:v>
                </c:pt>
                <c:pt idx="21">
                  <c:v>727.5</c:v>
                </c:pt>
                <c:pt idx="22">
                  <c:v>908</c:v>
                </c:pt>
                <c:pt idx="23">
                  <c:v>1054</c:v>
                </c:pt>
                <c:pt idx="24">
                  <c:v>1041.5</c:v>
                </c:pt>
                <c:pt idx="25">
                  <c:v>1035.5</c:v>
                </c:pt>
                <c:pt idx="29">
                  <c:v>1043</c:v>
                </c:pt>
                <c:pt idx="30">
                  <c:v>1034</c:v>
                </c:pt>
                <c:pt idx="31">
                  <c:v>1021</c:v>
                </c:pt>
                <c:pt idx="32">
                  <c:v>1018</c:v>
                </c:pt>
                <c:pt idx="33">
                  <c:v>1026.5</c:v>
                </c:pt>
                <c:pt idx="34">
                  <c:v>1030.5</c:v>
                </c:pt>
                <c:pt idx="35">
                  <c:v>1044</c:v>
                </c:pt>
                <c:pt idx="36">
                  <c:v>1016</c:v>
                </c:pt>
                <c:pt idx="37">
                  <c:v>944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1747</c:v>
                </c:pt>
                <c:pt idx="4">
                  <c:v>1804.5</c:v>
                </c:pt>
                <c:pt idx="5">
                  <c:v>1903.5</c:v>
                </c:pt>
                <c:pt idx="6">
                  <c:v>1907.5</c:v>
                </c:pt>
                <c:pt idx="7">
                  <c:v>1844</c:v>
                </c:pt>
                <c:pt idx="8">
                  <c:v>1883</c:v>
                </c:pt>
                <c:pt idx="9">
                  <c:v>1820</c:v>
                </c:pt>
                <c:pt idx="13">
                  <c:v>1831.5</c:v>
                </c:pt>
                <c:pt idx="14">
                  <c:v>1798.5</c:v>
                </c:pt>
                <c:pt idx="15">
                  <c:v>1711.5</c:v>
                </c:pt>
                <c:pt idx="16">
                  <c:v>1642.5</c:v>
                </c:pt>
                <c:pt idx="17">
                  <c:v>1530</c:v>
                </c:pt>
                <c:pt idx="18">
                  <c:v>1332</c:v>
                </c:pt>
                <c:pt idx="19">
                  <c:v>1084.5</c:v>
                </c:pt>
                <c:pt idx="20">
                  <c:v>1093</c:v>
                </c:pt>
                <c:pt idx="21">
                  <c:v>1226.5</c:v>
                </c:pt>
                <c:pt idx="22">
                  <c:v>1509.5</c:v>
                </c:pt>
                <c:pt idx="23">
                  <c:v>1787.5</c:v>
                </c:pt>
                <c:pt idx="24">
                  <c:v>1860</c:v>
                </c:pt>
                <c:pt idx="25">
                  <c:v>1857</c:v>
                </c:pt>
                <c:pt idx="29">
                  <c:v>1876</c:v>
                </c:pt>
                <c:pt idx="30">
                  <c:v>1845</c:v>
                </c:pt>
                <c:pt idx="31">
                  <c:v>1807.5</c:v>
                </c:pt>
                <c:pt idx="32">
                  <c:v>1778.5</c:v>
                </c:pt>
                <c:pt idx="33">
                  <c:v>1761</c:v>
                </c:pt>
                <c:pt idx="34">
                  <c:v>1762</c:v>
                </c:pt>
                <c:pt idx="35">
                  <c:v>1784.5</c:v>
                </c:pt>
                <c:pt idx="36">
                  <c:v>1756.5</c:v>
                </c:pt>
                <c:pt idx="37">
                  <c:v>1655.5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987504"/>
        <c:axId val="174987896"/>
      </c:lineChart>
      <c:catAx>
        <c:axId val="1749875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987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878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98750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108</c:v>
                </c:pt>
                <c:pt idx="1">
                  <c:v>135</c:v>
                </c:pt>
                <c:pt idx="2">
                  <c:v>119.5</c:v>
                </c:pt>
                <c:pt idx="3">
                  <c:v>114</c:v>
                </c:pt>
                <c:pt idx="4">
                  <c:v>123</c:v>
                </c:pt>
                <c:pt idx="5">
                  <c:v>118</c:v>
                </c:pt>
                <c:pt idx="6">
                  <c:v>114.5</c:v>
                </c:pt>
                <c:pt idx="7">
                  <c:v>102.5</c:v>
                </c:pt>
                <c:pt idx="8">
                  <c:v>69.5</c:v>
                </c:pt>
                <c:pt idx="9">
                  <c:v>34</c:v>
                </c:pt>
                <c:pt idx="10">
                  <c:v>87</c:v>
                </c:pt>
                <c:pt idx="11">
                  <c:v>95.5</c:v>
                </c:pt>
                <c:pt idx="12">
                  <c:v>104.5</c:v>
                </c:pt>
                <c:pt idx="13">
                  <c:v>89.5</c:v>
                </c:pt>
                <c:pt idx="14">
                  <c:v>126.5</c:v>
                </c:pt>
                <c:pt idx="15">
                  <c:v>102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640744"/>
        <c:axId val="176641136"/>
      </c:barChart>
      <c:catAx>
        <c:axId val="176640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4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641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40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105</c:v>
                </c:pt>
                <c:pt idx="1">
                  <c:v>100</c:v>
                </c:pt>
                <c:pt idx="2">
                  <c:v>113</c:v>
                </c:pt>
                <c:pt idx="3">
                  <c:v>119</c:v>
                </c:pt>
                <c:pt idx="4">
                  <c:v>110</c:v>
                </c:pt>
                <c:pt idx="5">
                  <c:v>93</c:v>
                </c:pt>
                <c:pt idx="6">
                  <c:v>102.5</c:v>
                </c:pt>
                <c:pt idx="7">
                  <c:v>96.5</c:v>
                </c:pt>
                <c:pt idx="8">
                  <c:v>107</c:v>
                </c:pt>
                <c:pt idx="9">
                  <c:v>103</c:v>
                </c:pt>
                <c:pt idx="10">
                  <c:v>97</c:v>
                </c:pt>
                <c:pt idx="11">
                  <c:v>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641920"/>
        <c:axId val="176642312"/>
      </c:barChart>
      <c:catAx>
        <c:axId val="17664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42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642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41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89.5</c:v>
                </c:pt>
                <c:pt idx="1">
                  <c:v>105</c:v>
                </c:pt>
                <c:pt idx="2">
                  <c:v>113.5</c:v>
                </c:pt>
                <c:pt idx="3">
                  <c:v>98.5</c:v>
                </c:pt>
                <c:pt idx="4">
                  <c:v>90</c:v>
                </c:pt>
                <c:pt idx="5">
                  <c:v>92.5</c:v>
                </c:pt>
                <c:pt idx="6">
                  <c:v>95</c:v>
                </c:pt>
                <c:pt idx="7">
                  <c:v>88.5</c:v>
                </c:pt>
                <c:pt idx="8">
                  <c:v>81</c:v>
                </c:pt>
                <c:pt idx="9">
                  <c:v>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643096"/>
        <c:axId val="176643488"/>
      </c:barChart>
      <c:catAx>
        <c:axId val="176643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4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643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43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109.5</c:v>
                </c:pt>
                <c:pt idx="1">
                  <c:v>104</c:v>
                </c:pt>
                <c:pt idx="2">
                  <c:v>91</c:v>
                </c:pt>
                <c:pt idx="3">
                  <c:v>91.5</c:v>
                </c:pt>
                <c:pt idx="4">
                  <c:v>82.5</c:v>
                </c:pt>
                <c:pt idx="5">
                  <c:v>86.5</c:v>
                </c:pt>
                <c:pt idx="6">
                  <c:v>75.5</c:v>
                </c:pt>
                <c:pt idx="7">
                  <c:v>88</c:v>
                </c:pt>
                <c:pt idx="8">
                  <c:v>82.5</c:v>
                </c:pt>
                <c:pt idx="9">
                  <c:v>85.5</c:v>
                </c:pt>
                <c:pt idx="10">
                  <c:v>81</c:v>
                </c:pt>
                <c:pt idx="11">
                  <c:v>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074760"/>
        <c:axId val="177075152"/>
      </c:barChart>
      <c:catAx>
        <c:axId val="177074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07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075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074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83.5</c:v>
                </c:pt>
                <c:pt idx="1">
                  <c:v>85</c:v>
                </c:pt>
                <c:pt idx="2">
                  <c:v>75.5</c:v>
                </c:pt>
                <c:pt idx="3">
                  <c:v>79.5</c:v>
                </c:pt>
                <c:pt idx="4">
                  <c:v>74</c:v>
                </c:pt>
                <c:pt idx="5">
                  <c:v>92.5</c:v>
                </c:pt>
                <c:pt idx="6">
                  <c:v>79</c:v>
                </c:pt>
                <c:pt idx="7">
                  <c:v>55.5</c:v>
                </c:pt>
                <c:pt idx="8">
                  <c:v>33</c:v>
                </c:pt>
                <c:pt idx="9">
                  <c:v>16.5</c:v>
                </c:pt>
                <c:pt idx="10">
                  <c:v>54</c:v>
                </c:pt>
                <c:pt idx="11">
                  <c:v>109.5</c:v>
                </c:pt>
                <c:pt idx="12">
                  <c:v>100.5</c:v>
                </c:pt>
                <c:pt idx="13">
                  <c:v>93</c:v>
                </c:pt>
                <c:pt idx="14">
                  <c:v>99.5</c:v>
                </c:pt>
                <c:pt idx="15">
                  <c:v>106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075936"/>
        <c:axId val="177076328"/>
      </c:barChart>
      <c:catAx>
        <c:axId val="177075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076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076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075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157.5</c:v>
                </c:pt>
                <c:pt idx="1">
                  <c:v>206.5</c:v>
                </c:pt>
                <c:pt idx="2">
                  <c:v>252</c:v>
                </c:pt>
                <c:pt idx="3">
                  <c:v>294</c:v>
                </c:pt>
                <c:pt idx="4">
                  <c:v>249.5</c:v>
                </c:pt>
                <c:pt idx="5">
                  <c:v>310.5</c:v>
                </c:pt>
                <c:pt idx="6">
                  <c:v>286</c:v>
                </c:pt>
                <c:pt idx="7">
                  <c:v>246.5</c:v>
                </c:pt>
                <c:pt idx="8">
                  <c:v>275.5</c:v>
                </c:pt>
                <c:pt idx="9">
                  <c:v>238.5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077112"/>
        <c:axId val="177077504"/>
      </c:barChart>
      <c:catAx>
        <c:axId val="177077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07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077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077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263.5</c:v>
                </c:pt>
                <c:pt idx="1">
                  <c:v>263.5</c:v>
                </c:pt>
                <c:pt idx="2">
                  <c:v>249</c:v>
                </c:pt>
                <c:pt idx="3">
                  <c:v>267</c:v>
                </c:pt>
                <c:pt idx="4">
                  <c:v>254.5</c:v>
                </c:pt>
                <c:pt idx="5">
                  <c:v>250.5</c:v>
                </c:pt>
                <c:pt idx="6">
                  <c:v>246</c:v>
                </c:pt>
                <c:pt idx="7">
                  <c:v>275.5</c:v>
                </c:pt>
                <c:pt idx="8">
                  <c:v>258.5</c:v>
                </c:pt>
                <c:pt idx="9">
                  <c:v>264</c:v>
                </c:pt>
                <c:pt idx="10">
                  <c:v>218</c:v>
                </c:pt>
                <c:pt idx="11">
                  <c:v>203.5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938208"/>
        <c:axId val="177938600"/>
      </c:barChart>
      <c:catAx>
        <c:axId val="177938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38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38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38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263</c:v>
                </c:pt>
                <c:pt idx="1">
                  <c:v>261</c:v>
                </c:pt>
                <c:pt idx="2">
                  <c:v>251.5</c:v>
                </c:pt>
                <c:pt idx="3">
                  <c:v>256</c:v>
                </c:pt>
                <c:pt idx="4">
                  <c:v>224.5</c:v>
                </c:pt>
                <c:pt idx="5">
                  <c:v>183.5</c:v>
                </c:pt>
                <c:pt idx="6">
                  <c:v>184</c:v>
                </c:pt>
                <c:pt idx="7">
                  <c:v>179</c:v>
                </c:pt>
                <c:pt idx="8">
                  <c:v>121</c:v>
                </c:pt>
                <c:pt idx="9">
                  <c:v>96</c:v>
                </c:pt>
                <c:pt idx="10">
                  <c:v>245</c:v>
                </c:pt>
                <c:pt idx="11">
                  <c:v>265.5</c:v>
                </c:pt>
                <c:pt idx="12">
                  <c:v>301.5</c:v>
                </c:pt>
                <c:pt idx="13">
                  <c:v>242</c:v>
                </c:pt>
                <c:pt idx="14">
                  <c:v>232.5</c:v>
                </c:pt>
                <c:pt idx="15">
                  <c:v>259.5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939384"/>
        <c:axId val="177939776"/>
      </c:barChart>
      <c:catAx>
        <c:axId val="177939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39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39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39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0"/>
          <a:ext cx="2271136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3" zoomScaleNormal="100" workbookViewId="0">
      <selection activeCell="X25" sqref="X2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48" t="s">
        <v>54</v>
      </c>
      <c r="B4" s="148"/>
      <c r="C4" s="148"/>
      <c r="D4" s="26"/>
      <c r="E4" s="153" t="s">
        <v>60</v>
      </c>
      <c r="F4" s="153"/>
      <c r="G4" s="153"/>
      <c r="H4" s="15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49" t="s">
        <v>56</v>
      </c>
      <c r="B5" s="149"/>
      <c r="C5" s="149"/>
      <c r="D5" s="153" t="s">
        <v>147</v>
      </c>
      <c r="E5" s="153"/>
      <c r="F5" s="153"/>
      <c r="G5" s="153"/>
      <c r="H5" s="153"/>
      <c r="I5" s="149" t="s">
        <v>53</v>
      </c>
      <c r="J5" s="149"/>
      <c r="K5" s="149"/>
      <c r="L5" s="154">
        <v>8050</v>
      </c>
      <c r="M5" s="154"/>
      <c r="N5" s="154"/>
      <c r="O5" s="12"/>
      <c r="P5" s="149" t="s">
        <v>57</v>
      </c>
      <c r="Q5" s="149"/>
      <c r="R5" s="149"/>
      <c r="S5" s="152" t="s">
        <v>63</v>
      </c>
      <c r="T5" s="152"/>
      <c r="U5" s="152"/>
    </row>
    <row r="6" spans="1:21" ht="12.75" customHeight="1" x14ac:dyDescent="0.2">
      <c r="A6" s="149" t="s">
        <v>55</v>
      </c>
      <c r="B6" s="149"/>
      <c r="C6" s="149"/>
      <c r="D6" s="150" t="s">
        <v>149</v>
      </c>
      <c r="E6" s="150"/>
      <c r="F6" s="150"/>
      <c r="G6" s="150"/>
      <c r="H6" s="150"/>
      <c r="I6" s="149" t="s">
        <v>59</v>
      </c>
      <c r="J6" s="149"/>
      <c r="K6" s="149"/>
      <c r="L6" s="155">
        <v>1</v>
      </c>
      <c r="M6" s="155"/>
      <c r="N6" s="155"/>
      <c r="O6" s="42"/>
      <c r="P6" s="149" t="s">
        <v>58</v>
      </c>
      <c r="Q6" s="149"/>
      <c r="R6" s="149"/>
      <c r="S6" s="163">
        <v>42556</v>
      </c>
      <c r="T6" s="163"/>
      <c r="U6" s="163"/>
    </row>
    <row r="7" spans="1:21" ht="11.25" customHeight="1" x14ac:dyDescent="0.2">
      <c r="A7" s="13"/>
      <c r="B7" s="11"/>
      <c r="C7" s="11"/>
      <c r="D7" s="11"/>
      <c r="E7" s="162"/>
      <c r="F7" s="162"/>
      <c r="G7" s="162"/>
      <c r="H7" s="162"/>
      <c r="I7" s="162"/>
      <c r="J7" s="162"/>
      <c r="K7" s="16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6" t="s">
        <v>36</v>
      </c>
      <c r="B8" s="159" t="s">
        <v>34</v>
      </c>
      <c r="C8" s="160"/>
      <c r="D8" s="160"/>
      <c r="E8" s="161"/>
      <c r="F8" s="156" t="s">
        <v>35</v>
      </c>
      <c r="G8" s="156" t="s">
        <v>37</v>
      </c>
      <c r="H8" s="156" t="s">
        <v>36</v>
      </c>
      <c r="I8" s="159" t="s">
        <v>34</v>
      </c>
      <c r="J8" s="160"/>
      <c r="K8" s="160"/>
      <c r="L8" s="161"/>
      <c r="M8" s="156" t="s">
        <v>35</v>
      </c>
      <c r="N8" s="156" t="s">
        <v>37</v>
      </c>
      <c r="O8" s="156" t="s">
        <v>36</v>
      </c>
      <c r="P8" s="159" t="s">
        <v>34</v>
      </c>
      <c r="Q8" s="160"/>
      <c r="R8" s="160"/>
      <c r="S8" s="161"/>
      <c r="T8" s="156" t="s">
        <v>35</v>
      </c>
      <c r="U8" s="156" t="s">
        <v>37</v>
      </c>
    </row>
    <row r="9" spans="1:21" ht="12" customHeight="1" x14ac:dyDescent="0.2">
      <c r="A9" s="158"/>
      <c r="B9" s="15" t="s">
        <v>52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52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52</v>
      </c>
      <c r="Q9" s="17" t="s">
        <v>0</v>
      </c>
      <c r="R9" s="15" t="s">
        <v>2</v>
      </c>
      <c r="S9" s="16" t="s">
        <v>3</v>
      </c>
      <c r="T9" s="158"/>
      <c r="U9" s="157"/>
    </row>
    <row r="10" spans="1:21" ht="24" customHeight="1" x14ac:dyDescent="0.2">
      <c r="A10" s="18" t="s">
        <v>11</v>
      </c>
      <c r="B10" s="46">
        <v>29</v>
      </c>
      <c r="C10" s="46">
        <v>99</v>
      </c>
      <c r="D10" s="46">
        <v>0</v>
      </c>
      <c r="E10" s="46">
        <v>0</v>
      </c>
      <c r="F10" s="6">
        <f t="shared" ref="F10:F22" si="0">B10*0.5+C10*1+D10*2+E10*2.5</f>
        <v>113.5</v>
      </c>
      <c r="G10" s="2"/>
      <c r="H10" s="19" t="s">
        <v>4</v>
      </c>
      <c r="I10" s="46">
        <v>25</v>
      </c>
      <c r="J10" s="46">
        <v>94</v>
      </c>
      <c r="K10" s="46">
        <v>0</v>
      </c>
      <c r="L10" s="46">
        <v>3</v>
      </c>
      <c r="M10" s="6">
        <f t="shared" ref="M10:M22" si="1">I10*0.5+J10*1+K10*2+L10*2.5</f>
        <v>114</v>
      </c>
      <c r="N10" s="9">
        <f>F20+F21+F22+M10</f>
        <v>476.5</v>
      </c>
      <c r="O10" s="19" t="s">
        <v>43</v>
      </c>
      <c r="P10" s="46">
        <v>49</v>
      </c>
      <c r="Q10" s="46">
        <v>78</v>
      </c>
      <c r="R10" s="46">
        <v>0</v>
      </c>
      <c r="S10" s="46">
        <v>1</v>
      </c>
      <c r="T10" s="6">
        <f t="shared" ref="T10:T21" si="2">P10*0.5+Q10*1+R10*2+S10*2.5</f>
        <v>105</v>
      </c>
      <c r="U10" s="36"/>
    </row>
    <row r="11" spans="1:21" ht="24" customHeight="1" x14ac:dyDescent="0.2">
      <c r="A11" s="18" t="s">
        <v>14</v>
      </c>
      <c r="B11" s="46">
        <v>23</v>
      </c>
      <c r="C11" s="46">
        <v>77</v>
      </c>
      <c r="D11" s="46">
        <v>0</v>
      </c>
      <c r="E11" s="46">
        <v>0</v>
      </c>
      <c r="F11" s="6">
        <f t="shared" si="0"/>
        <v>88.5</v>
      </c>
      <c r="G11" s="2"/>
      <c r="H11" s="19" t="s">
        <v>5</v>
      </c>
      <c r="I11" s="46">
        <v>33</v>
      </c>
      <c r="J11" s="46">
        <v>104</v>
      </c>
      <c r="K11" s="46">
        <v>0</v>
      </c>
      <c r="L11" s="46">
        <v>1</v>
      </c>
      <c r="M11" s="6">
        <f t="shared" si="1"/>
        <v>123</v>
      </c>
      <c r="N11" s="9">
        <f>F21+F22+M10+M11</f>
        <v>491.5</v>
      </c>
      <c r="O11" s="19" t="s">
        <v>44</v>
      </c>
      <c r="P11" s="46">
        <v>52</v>
      </c>
      <c r="Q11" s="46">
        <v>64</v>
      </c>
      <c r="R11" s="46">
        <v>0</v>
      </c>
      <c r="S11" s="46">
        <v>4</v>
      </c>
      <c r="T11" s="6">
        <f t="shared" si="2"/>
        <v>100</v>
      </c>
      <c r="U11" s="2"/>
    </row>
    <row r="12" spans="1:21" ht="24" customHeight="1" x14ac:dyDescent="0.2">
      <c r="A12" s="18" t="s">
        <v>17</v>
      </c>
      <c r="B12" s="46">
        <v>34</v>
      </c>
      <c r="C12" s="46">
        <v>93</v>
      </c>
      <c r="D12" s="46">
        <v>0</v>
      </c>
      <c r="E12" s="46">
        <v>2</v>
      </c>
      <c r="F12" s="6">
        <f t="shared" si="0"/>
        <v>115</v>
      </c>
      <c r="G12" s="2"/>
      <c r="H12" s="19" t="s">
        <v>6</v>
      </c>
      <c r="I12" s="46">
        <v>34</v>
      </c>
      <c r="J12" s="46">
        <v>101</v>
      </c>
      <c r="K12" s="46">
        <v>0</v>
      </c>
      <c r="L12" s="46">
        <v>0</v>
      </c>
      <c r="M12" s="6">
        <f t="shared" si="1"/>
        <v>118</v>
      </c>
      <c r="N12" s="2">
        <f>F22+M10+M11+M12</f>
        <v>474.5</v>
      </c>
      <c r="O12" s="19" t="s">
        <v>32</v>
      </c>
      <c r="P12" s="46">
        <v>35</v>
      </c>
      <c r="Q12" s="46">
        <v>93</v>
      </c>
      <c r="R12" s="46">
        <v>0</v>
      </c>
      <c r="S12" s="46">
        <v>1</v>
      </c>
      <c r="T12" s="6">
        <f t="shared" si="2"/>
        <v>113</v>
      </c>
      <c r="U12" s="2"/>
    </row>
    <row r="13" spans="1:21" ht="24" customHeight="1" x14ac:dyDescent="0.2">
      <c r="A13" s="18" t="s">
        <v>19</v>
      </c>
      <c r="B13" s="46">
        <v>27</v>
      </c>
      <c r="C13" s="46">
        <v>100</v>
      </c>
      <c r="D13" s="46">
        <v>0</v>
      </c>
      <c r="E13" s="46">
        <v>0</v>
      </c>
      <c r="F13" s="6">
        <f t="shared" si="0"/>
        <v>113.5</v>
      </c>
      <c r="G13" s="2">
        <f t="shared" ref="G13:G19" si="3">F10+F11+F12+F13</f>
        <v>430.5</v>
      </c>
      <c r="H13" s="19" t="s">
        <v>7</v>
      </c>
      <c r="I13" s="46">
        <v>36</v>
      </c>
      <c r="J13" s="46">
        <v>94</v>
      </c>
      <c r="K13" s="46">
        <v>0</v>
      </c>
      <c r="L13" s="46">
        <v>1</v>
      </c>
      <c r="M13" s="6">
        <f t="shared" si="1"/>
        <v>114.5</v>
      </c>
      <c r="N13" s="2">
        <f t="shared" ref="N13:N18" si="4">M10+M11+M12+M13</f>
        <v>469.5</v>
      </c>
      <c r="O13" s="19" t="s">
        <v>33</v>
      </c>
      <c r="P13" s="46">
        <v>41</v>
      </c>
      <c r="Q13" s="46">
        <v>91</v>
      </c>
      <c r="R13" s="46">
        <v>0</v>
      </c>
      <c r="S13" s="46">
        <v>3</v>
      </c>
      <c r="T13" s="6">
        <f t="shared" si="2"/>
        <v>119</v>
      </c>
      <c r="U13" s="2">
        <f t="shared" ref="U13:U21" si="5">T10+T11+T12+T13</f>
        <v>437</v>
      </c>
    </row>
    <row r="14" spans="1:21" ht="24" customHeight="1" x14ac:dyDescent="0.2">
      <c r="A14" s="18" t="s">
        <v>21</v>
      </c>
      <c r="B14" s="46">
        <v>23</v>
      </c>
      <c r="C14" s="46">
        <v>67</v>
      </c>
      <c r="D14" s="46">
        <v>0</v>
      </c>
      <c r="E14" s="46">
        <v>0</v>
      </c>
      <c r="F14" s="6">
        <f t="shared" si="0"/>
        <v>78.5</v>
      </c>
      <c r="G14" s="2">
        <f t="shared" si="3"/>
        <v>395.5</v>
      </c>
      <c r="H14" s="19" t="s">
        <v>9</v>
      </c>
      <c r="I14" s="46">
        <v>31</v>
      </c>
      <c r="J14" s="46">
        <v>87</v>
      </c>
      <c r="K14" s="46">
        <v>0</v>
      </c>
      <c r="L14" s="46">
        <v>0</v>
      </c>
      <c r="M14" s="6">
        <f t="shared" si="1"/>
        <v>102.5</v>
      </c>
      <c r="N14" s="2">
        <f t="shared" si="4"/>
        <v>458</v>
      </c>
      <c r="O14" s="19" t="s">
        <v>29</v>
      </c>
      <c r="P14" s="45">
        <v>39</v>
      </c>
      <c r="Q14" s="45">
        <v>88</v>
      </c>
      <c r="R14" s="45">
        <v>0</v>
      </c>
      <c r="S14" s="45">
        <v>1</v>
      </c>
      <c r="T14" s="6">
        <f t="shared" si="2"/>
        <v>110</v>
      </c>
      <c r="U14" s="2">
        <f t="shared" si="5"/>
        <v>442</v>
      </c>
    </row>
    <row r="15" spans="1:21" ht="24" customHeight="1" x14ac:dyDescent="0.2">
      <c r="A15" s="18" t="s">
        <v>23</v>
      </c>
      <c r="B15" s="46">
        <v>24</v>
      </c>
      <c r="C15" s="46">
        <v>79</v>
      </c>
      <c r="D15" s="46">
        <v>0</v>
      </c>
      <c r="E15" s="46">
        <v>2</v>
      </c>
      <c r="F15" s="6">
        <f t="shared" si="0"/>
        <v>96</v>
      </c>
      <c r="G15" s="2">
        <f t="shared" si="3"/>
        <v>403</v>
      </c>
      <c r="H15" s="19" t="s">
        <v>12</v>
      </c>
      <c r="I15" s="46">
        <v>25</v>
      </c>
      <c r="J15" s="46">
        <v>57</v>
      </c>
      <c r="K15" s="46">
        <v>0</v>
      </c>
      <c r="L15" s="46">
        <v>0</v>
      </c>
      <c r="M15" s="6">
        <f t="shared" si="1"/>
        <v>69.5</v>
      </c>
      <c r="N15" s="2">
        <f t="shared" si="4"/>
        <v>404.5</v>
      </c>
      <c r="O15" s="18" t="s">
        <v>30</v>
      </c>
      <c r="P15" s="46">
        <v>44</v>
      </c>
      <c r="Q15" s="46">
        <v>71</v>
      </c>
      <c r="R15" s="45">
        <v>0</v>
      </c>
      <c r="S15" s="46">
        <v>0</v>
      </c>
      <c r="T15" s="6">
        <f t="shared" si="2"/>
        <v>93</v>
      </c>
      <c r="U15" s="2">
        <f t="shared" si="5"/>
        <v>435</v>
      </c>
    </row>
    <row r="16" spans="1:21" ht="24" customHeight="1" x14ac:dyDescent="0.2">
      <c r="A16" s="18" t="s">
        <v>39</v>
      </c>
      <c r="B16" s="46">
        <v>31</v>
      </c>
      <c r="C16" s="46">
        <v>88</v>
      </c>
      <c r="D16" s="46">
        <v>0</v>
      </c>
      <c r="E16" s="46">
        <v>0</v>
      </c>
      <c r="F16" s="6">
        <f t="shared" si="0"/>
        <v>103.5</v>
      </c>
      <c r="G16" s="2">
        <f t="shared" si="3"/>
        <v>391.5</v>
      </c>
      <c r="H16" s="19" t="s">
        <v>15</v>
      </c>
      <c r="I16" s="46">
        <v>16</v>
      </c>
      <c r="J16" s="46">
        <v>26</v>
      </c>
      <c r="K16" s="46">
        <v>0</v>
      </c>
      <c r="L16" s="46">
        <v>0</v>
      </c>
      <c r="M16" s="6">
        <f t="shared" si="1"/>
        <v>34</v>
      </c>
      <c r="N16" s="2">
        <f t="shared" si="4"/>
        <v>320.5</v>
      </c>
      <c r="O16" s="19" t="s">
        <v>8</v>
      </c>
      <c r="P16" s="46">
        <v>41</v>
      </c>
      <c r="Q16" s="46">
        <v>82</v>
      </c>
      <c r="R16" s="46">
        <v>0</v>
      </c>
      <c r="S16" s="46">
        <v>0</v>
      </c>
      <c r="T16" s="6">
        <f t="shared" si="2"/>
        <v>102.5</v>
      </c>
      <c r="U16" s="2">
        <f t="shared" si="5"/>
        <v>424.5</v>
      </c>
    </row>
    <row r="17" spans="1:21" ht="24" customHeight="1" x14ac:dyDescent="0.2">
      <c r="A17" s="18" t="s">
        <v>40</v>
      </c>
      <c r="B17" s="46">
        <v>21</v>
      </c>
      <c r="C17" s="46">
        <v>92</v>
      </c>
      <c r="D17" s="46">
        <v>0</v>
      </c>
      <c r="E17" s="46">
        <v>2</v>
      </c>
      <c r="F17" s="6">
        <f t="shared" si="0"/>
        <v>107.5</v>
      </c>
      <c r="G17" s="2">
        <f t="shared" si="3"/>
        <v>385.5</v>
      </c>
      <c r="H17" s="19" t="s">
        <v>18</v>
      </c>
      <c r="I17" s="46">
        <v>22</v>
      </c>
      <c r="J17" s="46">
        <v>76</v>
      </c>
      <c r="K17" s="46">
        <v>0</v>
      </c>
      <c r="L17" s="46">
        <v>0</v>
      </c>
      <c r="M17" s="6">
        <f t="shared" si="1"/>
        <v>87</v>
      </c>
      <c r="N17" s="2">
        <f t="shared" si="4"/>
        <v>293</v>
      </c>
      <c r="O17" s="19" t="s">
        <v>10</v>
      </c>
      <c r="P17" s="46">
        <v>39</v>
      </c>
      <c r="Q17" s="46">
        <v>72</v>
      </c>
      <c r="R17" s="46">
        <v>0</v>
      </c>
      <c r="S17" s="46">
        <v>2</v>
      </c>
      <c r="T17" s="6">
        <f t="shared" si="2"/>
        <v>96.5</v>
      </c>
      <c r="U17" s="2">
        <f t="shared" si="5"/>
        <v>402</v>
      </c>
    </row>
    <row r="18" spans="1:21" ht="24" customHeight="1" x14ac:dyDescent="0.2">
      <c r="A18" s="18" t="s">
        <v>41</v>
      </c>
      <c r="B18" s="46">
        <v>31</v>
      </c>
      <c r="C18" s="46">
        <v>85</v>
      </c>
      <c r="D18" s="46">
        <v>0</v>
      </c>
      <c r="E18" s="46">
        <v>0</v>
      </c>
      <c r="F18" s="6">
        <f t="shared" si="0"/>
        <v>100.5</v>
      </c>
      <c r="G18" s="2">
        <f t="shared" si="3"/>
        <v>407.5</v>
      </c>
      <c r="H18" s="19" t="s">
        <v>20</v>
      </c>
      <c r="I18" s="46">
        <v>25</v>
      </c>
      <c r="J18" s="46">
        <v>83</v>
      </c>
      <c r="K18" s="46">
        <v>0</v>
      </c>
      <c r="L18" s="46">
        <v>0</v>
      </c>
      <c r="M18" s="6">
        <f t="shared" si="1"/>
        <v>95.5</v>
      </c>
      <c r="N18" s="2">
        <f t="shared" si="4"/>
        <v>286</v>
      </c>
      <c r="O18" s="19" t="s">
        <v>13</v>
      </c>
      <c r="P18" s="46">
        <v>42</v>
      </c>
      <c r="Q18" s="46">
        <v>86</v>
      </c>
      <c r="R18" s="46">
        <v>0</v>
      </c>
      <c r="S18" s="46">
        <v>0</v>
      </c>
      <c r="T18" s="6">
        <f t="shared" si="2"/>
        <v>107</v>
      </c>
      <c r="U18" s="2">
        <f t="shared" si="5"/>
        <v>399</v>
      </c>
    </row>
    <row r="19" spans="1:21" ht="24" customHeight="1" thickBot="1" x14ac:dyDescent="0.25">
      <c r="A19" s="21" t="s">
        <v>42</v>
      </c>
      <c r="B19" s="47">
        <v>24</v>
      </c>
      <c r="C19" s="47">
        <v>100</v>
      </c>
      <c r="D19" s="47">
        <v>0</v>
      </c>
      <c r="E19" s="47">
        <v>0</v>
      </c>
      <c r="F19" s="7">
        <f t="shared" si="0"/>
        <v>112</v>
      </c>
      <c r="G19" s="3">
        <f t="shared" si="3"/>
        <v>423.5</v>
      </c>
      <c r="H19" s="20" t="s">
        <v>22</v>
      </c>
      <c r="I19" s="45">
        <v>31</v>
      </c>
      <c r="J19" s="45">
        <v>89</v>
      </c>
      <c r="K19" s="45">
        <v>0</v>
      </c>
      <c r="L19" s="45">
        <v>0</v>
      </c>
      <c r="M19" s="6">
        <f t="shared" si="1"/>
        <v>104.5</v>
      </c>
      <c r="N19" s="2">
        <f>M16+M17+M18+M19</f>
        <v>321</v>
      </c>
      <c r="O19" s="19" t="s">
        <v>16</v>
      </c>
      <c r="P19" s="46">
        <v>52</v>
      </c>
      <c r="Q19" s="46">
        <v>77</v>
      </c>
      <c r="R19" s="46">
        <v>0</v>
      </c>
      <c r="S19" s="46">
        <v>0</v>
      </c>
      <c r="T19" s="6">
        <f t="shared" si="2"/>
        <v>103</v>
      </c>
      <c r="U19" s="2">
        <f t="shared" si="5"/>
        <v>409</v>
      </c>
    </row>
    <row r="20" spans="1:21" ht="24" customHeight="1" x14ac:dyDescent="0.2">
      <c r="A20" s="19" t="s">
        <v>27</v>
      </c>
      <c r="B20" s="45">
        <v>33</v>
      </c>
      <c r="C20" s="45">
        <v>89</v>
      </c>
      <c r="D20" s="45">
        <v>0</v>
      </c>
      <c r="E20" s="45">
        <v>1</v>
      </c>
      <c r="F20" s="8">
        <f t="shared" si="0"/>
        <v>108</v>
      </c>
      <c r="G20" s="35"/>
      <c r="H20" s="19" t="s">
        <v>24</v>
      </c>
      <c r="I20" s="46">
        <v>21</v>
      </c>
      <c r="J20" s="46">
        <v>79</v>
      </c>
      <c r="K20" s="46">
        <v>0</v>
      </c>
      <c r="L20" s="46">
        <v>0</v>
      </c>
      <c r="M20" s="8">
        <f t="shared" si="1"/>
        <v>89.5</v>
      </c>
      <c r="N20" s="2">
        <f>M17+M18+M19+M20</f>
        <v>376.5</v>
      </c>
      <c r="O20" s="19" t="s">
        <v>45</v>
      </c>
      <c r="P20" s="45">
        <v>34</v>
      </c>
      <c r="Q20" s="45">
        <v>80</v>
      </c>
      <c r="R20" s="46">
        <v>0</v>
      </c>
      <c r="S20" s="45">
        <v>0</v>
      </c>
      <c r="T20" s="8">
        <f t="shared" si="2"/>
        <v>97</v>
      </c>
      <c r="U20" s="2">
        <f t="shared" si="5"/>
        <v>403.5</v>
      </c>
    </row>
    <row r="21" spans="1:21" ht="24" customHeight="1" thickBot="1" x14ac:dyDescent="0.25">
      <c r="A21" s="19" t="s">
        <v>28</v>
      </c>
      <c r="B21" s="46">
        <v>42</v>
      </c>
      <c r="C21" s="46">
        <v>109</v>
      </c>
      <c r="D21" s="46">
        <v>0</v>
      </c>
      <c r="E21" s="46">
        <v>2</v>
      </c>
      <c r="F21" s="6">
        <f t="shared" si="0"/>
        <v>135</v>
      </c>
      <c r="G21" s="36"/>
      <c r="H21" s="20" t="s">
        <v>25</v>
      </c>
      <c r="I21" s="46">
        <v>28</v>
      </c>
      <c r="J21" s="46">
        <v>105</v>
      </c>
      <c r="K21" s="46">
        <v>0</v>
      </c>
      <c r="L21" s="46">
        <v>3</v>
      </c>
      <c r="M21" s="6">
        <f t="shared" si="1"/>
        <v>126.5</v>
      </c>
      <c r="N21" s="2">
        <f>M18+M19+M20+M21</f>
        <v>416</v>
      </c>
      <c r="O21" s="21" t="s">
        <v>46</v>
      </c>
      <c r="P21" s="47">
        <v>29</v>
      </c>
      <c r="Q21" s="47">
        <v>73</v>
      </c>
      <c r="R21" s="47">
        <v>0</v>
      </c>
      <c r="S21" s="47">
        <v>0</v>
      </c>
      <c r="T21" s="7">
        <f t="shared" si="2"/>
        <v>87.5</v>
      </c>
      <c r="U21" s="3">
        <f t="shared" si="5"/>
        <v>394.5</v>
      </c>
    </row>
    <row r="22" spans="1:21" ht="24" customHeight="1" thickBot="1" x14ac:dyDescent="0.25">
      <c r="A22" s="19" t="s">
        <v>1</v>
      </c>
      <c r="B22" s="46">
        <v>35</v>
      </c>
      <c r="C22" s="46">
        <v>92</v>
      </c>
      <c r="D22" s="46">
        <v>0</v>
      </c>
      <c r="E22" s="46">
        <v>4</v>
      </c>
      <c r="F22" s="6">
        <f t="shared" si="0"/>
        <v>119.5</v>
      </c>
      <c r="G22" s="2"/>
      <c r="H22" s="21" t="s">
        <v>26</v>
      </c>
      <c r="I22" s="47">
        <v>26</v>
      </c>
      <c r="J22" s="47">
        <v>89</v>
      </c>
      <c r="K22" s="47">
        <v>0</v>
      </c>
      <c r="L22" s="47">
        <v>0</v>
      </c>
      <c r="M22" s="6">
        <f t="shared" si="1"/>
        <v>102</v>
      </c>
      <c r="N22" s="3">
        <f>M19+M20+M21+M22</f>
        <v>422.5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38" t="s">
        <v>47</v>
      </c>
      <c r="B23" s="139"/>
      <c r="C23" s="144" t="s">
        <v>50</v>
      </c>
      <c r="D23" s="145"/>
      <c r="E23" s="145"/>
      <c r="F23" s="146"/>
      <c r="G23" s="53">
        <f>MAX(G13:G19)</f>
        <v>430.5</v>
      </c>
      <c r="H23" s="142" t="s">
        <v>48</v>
      </c>
      <c r="I23" s="143"/>
      <c r="J23" s="135" t="s">
        <v>50</v>
      </c>
      <c r="K23" s="136"/>
      <c r="L23" s="136"/>
      <c r="M23" s="137"/>
      <c r="N23" s="54">
        <f>MAX(N10:N22)</f>
        <v>491.5</v>
      </c>
      <c r="O23" s="138" t="s">
        <v>49</v>
      </c>
      <c r="P23" s="139"/>
      <c r="Q23" s="144" t="s">
        <v>50</v>
      </c>
      <c r="R23" s="145"/>
      <c r="S23" s="145"/>
      <c r="T23" s="146"/>
      <c r="U23" s="53">
        <f>MAX(U13:U21)</f>
        <v>442</v>
      </c>
    </row>
    <row r="24" spans="1:21" ht="15" customHeight="1" x14ac:dyDescent="0.2">
      <c r="A24" s="140"/>
      <c r="B24" s="141"/>
      <c r="C24" s="52" t="s">
        <v>73</v>
      </c>
      <c r="D24" s="55"/>
      <c r="E24" s="55"/>
      <c r="F24" s="56" t="s">
        <v>65</v>
      </c>
      <c r="G24" s="57"/>
      <c r="H24" s="140"/>
      <c r="I24" s="141"/>
      <c r="J24" s="52" t="s">
        <v>73</v>
      </c>
      <c r="K24" s="55"/>
      <c r="L24" s="55"/>
      <c r="M24" s="56" t="s">
        <v>64</v>
      </c>
      <c r="N24" s="57"/>
      <c r="O24" s="140"/>
      <c r="P24" s="141"/>
      <c r="Q24" s="52" t="s">
        <v>73</v>
      </c>
      <c r="R24" s="55"/>
      <c r="S24" s="55"/>
      <c r="T24" s="56" t="s">
        <v>78</v>
      </c>
      <c r="U24" s="57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47" t="s">
        <v>51</v>
      </c>
      <c r="B26" s="147"/>
      <c r="C26" s="147"/>
      <c r="D26" s="147"/>
      <c r="E26" s="14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8" t="s">
        <v>54</v>
      </c>
      <c r="B4" s="148"/>
      <c r="C4" s="148"/>
      <c r="D4" s="26"/>
      <c r="E4" s="153" t="str">
        <f>'G-1'!E4:H4</f>
        <v>DE OBRA</v>
      </c>
      <c r="F4" s="153"/>
      <c r="G4" s="153"/>
      <c r="H4" s="15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9" t="s">
        <v>56</v>
      </c>
      <c r="B5" s="149"/>
      <c r="C5" s="149"/>
      <c r="D5" s="153" t="str">
        <f>'G-1'!D5:H5</f>
        <v>CALLE 80 X CARRERA 49C</v>
      </c>
      <c r="E5" s="153"/>
      <c r="F5" s="153"/>
      <c r="G5" s="153"/>
      <c r="H5" s="153"/>
      <c r="I5" s="149" t="s">
        <v>53</v>
      </c>
      <c r="J5" s="149"/>
      <c r="K5" s="149"/>
      <c r="L5" s="154">
        <f>'G-1'!L5:N5</f>
        <v>8050</v>
      </c>
      <c r="M5" s="154"/>
      <c r="N5" s="154"/>
      <c r="O5" s="12"/>
      <c r="P5" s="149" t="s">
        <v>57</v>
      </c>
      <c r="Q5" s="149"/>
      <c r="R5" s="149"/>
      <c r="S5" s="152" t="s">
        <v>61</v>
      </c>
      <c r="T5" s="152"/>
      <c r="U5" s="152"/>
    </row>
    <row r="6" spans="1:28" ht="12.75" customHeight="1" x14ac:dyDescent="0.2">
      <c r="A6" s="149" t="s">
        <v>55</v>
      </c>
      <c r="B6" s="149"/>
      <c r="C6" s="149"/>
      <c r="D6" s="164" t="s">
        <v>144</v>
      </c>
      <c r="E6" s="164"/>
      <c r="F6" s="164"/>
      <c r="G6" s="164"/>
      <c r="H6" s="164"/>
      <c r="I6" s="149" t="s">
        <v>59</v>
      </c>
      <c r="J6" s="149"/>
      <c r="K6" s="149"/>
      <c r="L6" s="155">
        <v>1</v>
      </c>
      <c r="M6" s="155"/>
      <c r="N6" s="155"/>
      <c r="O6" s="42"/>
      <c r="P6" s="149" t="s">
        <v>58</v>
      </c>
      <c r="Q6" s="149"/>
      <c r="R6" s="149"/>
      <c r="S6" s="163">
        <f>'G-1'!S6:U6</f>
        <v>42556</v>
      </c>
      <c r="T6" s="163"/>
      <c r="U6" s="163"/>
    </row>
    <row r="7" spans="1:28" ht="7.5" customHeight="1" x14ac:dyDescent="0.2">
      <c r="A7" s="13"/>
      <c r="B7" s="11"/>
      <c r="C7" s="11"/>
      <c r="D7" s="11"/>
      <c r="E7" s="162"/>
      <c r="F7" s="162"/>
      <c r="G7" s="162"/>
      <c r="H7" s="162"/>
      <c r="I7" s="162"/>
      <c r="J7" s="162"/>
      <c r="K7" s="16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6" t="s">
        <v>36</v>
      </c>
      <c r="B8" s="159" t="s">
        <v>34</v>
      </c>
      <c r="C8" s="160"/>
      <c r="D8" s="160"/>
      <c r="E8" s="161"/>
      <c r="F8" s="156" t="s">
        <v>35</v>
      </c>
      <c r="G8" s="156" t="s">
        <v>37</v>
      </c>
      <c r="H8" s="156" t="s">
        <v>36</v>
      </c>
      <c r="I8" s="159" t="s">
        <v>34</v>
      </c>
      <c r="J8" s="160"/>
      <c r="K8" s="160"/>
      <c r="L8" s="161"/>
      <c r="M8" s="156" t="s">
        <v>35</v>
      </c>
      <c r="N8" s="156" t="s">
        <v>37</v>
      </c>
      <c r="O8" s="156" t="s">
        <v>36</v>
      </c>
      <c r="P8" s="159" t="s">
        <v>34</v>
      </c>
      <c r="Q8" s="160"/>
      <c r="R8" s="160"/>
      <c r="S8" s="161"/>
      <c r="T8" s="156" t="s">
        <v>35</v>
      </c>
      <c r="U8" s="156" t="s">
        <v>37</v>
      </c>
    </row>
    <row r="9" spans="1:28" ht="12" customHeight="1" x14ac:dyDescent="0.2">
      <c r="A9" s="158"/>
      <c r="B9" s="15" t="s">
        <v>52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52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52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v>33</v>
      </c>
      <c r="C10" s="46">
        <v>68</v>
      </c>
      <c r="D10" s="46">
        <v>0</v>
      </c>
      <c r="E10" s="46">
        <v>2</v>
      </c>
      <c r="F10" s="6">
        <f t="shared" ref="F10:F22" si="0">B10*0.5+C10*1+D10*2+E10*2.5</f>
        <v>89.5</v>
      </c>
      <c r="G10" s="2"/>
      <c r="H10" s="19" t="s">
        <v>4</v>
      </c>
      <c r="I10" s="46">
        <v>20</v>
      </c>
      <c r="J10" s="46">
        <v>62</v>
      </c>
      <c r="K10" s="46">
        <v>0</v>
      </c>
      <c r="L10" s="46">
        <v>3</v>
      </c>
      <c r="M10" s="6">
        <f t="shared" ref="M10:M22" si="1">I10*0.5+J10*1+K10*2+L10*2.5</f>
        <v>79.5</v>
      </c>
      <c r="N10" s="9">
        <f>F20+F21+F22+M10</f>
        <v>323.5</v>
      </c>
      <c r="O10" s="19" t="s">
        <v>43</v>
      </c>
      <c r="P10" s="46">
        <v>34</v>
      </c>
      <c r="Q10" s="46">
        <v>90</v>
      </c>
      <c r="R10" s="46">
        <v>0</v>
      </c>
      <c r="S10" s="46">
        <v>1</v>
      </c>
      <c r="T10" s="6">
        <f t="shared" ref="T10:T21" si="2">P10*0.5+Q10*1+R10*2+S10*2.5</f>
        <v>109.5</v>
      </c>
      <c r="U10" s="10"/>
      <c r="AB10" s="1"/>
    </row>
    <row r="11" spans="1:28" ht="24" customHeight="1" x14ac:dyDescent="0.2">
      <c r="A11" s="18" t="s">
        <v>14</v>
      </c>
      <c r="B11" s="46">
        <v>59</v>
      </c>
      <c r="C11" s="46">
        <v>73</v>
      </c>
      <c r="D11" s="46">
        <v>0</v>
      </c>
      <c r="E11" s="46">
        <v>1</v>
      </c>
      <c r="F11" s="6">
        <f t="shared" si="0"/>
        <v>105</v>
      </c>
      <c r="G11" s="2"/>
      <c r="H11" s="19" t="s">
        <v>5</v>
      </c>
      <c r="I11" s="46">
        <v>16</v>
      </c>
      <c r="J11" s="46">
        <v>66</v>
      </c>
      <c r="K11" s="46">
        <v>0</v>
      </c>
      <c r="L11" s="46">
        <v>0</v>
      </c>
      <c r="M11" s="6">
        <f t="shared" si="1"/>
        <v>74</v>
      </c>
      <c r="N11" s="9">
        <f>F21+F22+M10+M11</f>
        <v>314</v>
      </c>
      <c r="O11" s="19" t="s">
        <v>44</v>
      </c>
      <c r="P11" s="46">
        <v>22</v>
      </c>
      <c r="Q11" s="46">
        <v>88</v>
      </c>
      <c r="R11" s="46">
        <v>0</v>
      </c>
      <c r="S11" s="46">
        <v>2</v>
      </c>
      <c r="T11" s="6">
        <f t="shared" si="2"/>
        <v>104</v>
      </c>
      <c r="U11" s="2"/>
      <c r="AB11" s="1"/>
    </row>
    <row r="12" spans="1:28" ht="24" customHeight="1" x14ac:dyDescent="0.2">
      <c r="A12" s="18" t="s">
        <v>17</v>
      </c>
      <c r="B12" s="46">
        <v>54</v>
      </c>
      <c r="C12" s="46">
        <v>84</v>
      </c>
      <c r="D12" s="46">
        <v>0</v>
      </c>
      <c r="E12" s="46">
        <v>1</v>
      </c>
      <c r="F12" s="6">
        <f t="shared" si="0"/>
        <v>113.5</v>
      </c>
      <c r="G12" s="2"/>
      <c r="H12" s="19" t="s">
        <v>6</v>
      </c>
      <c r="I12" s="46">
        <v>29</v>
      </c>
      <c r="J12" s="46">
        <v>78</v>
      </c>
      <c r="K12" s="46">
        <v>0</v>
      </c>
      <c r="L12" s="46">
        <v>0</v>
      </c>
      <c r="M12" s="6">
        <f t="shared" si="1"/>
        <v>92.5</v>
      </c>
      <c r="N12" s="2">
        <f>F22+M10+M11+M12</f>
        <v>321.5</v>
      </c>
      <c r="O12" s="19" t="s">
        <v>32</v>
      </c>
      <c r="P12" s="46">
        <v>20</v>
      </c>
      <c r="Q12" s="46">
        <v>81</v>
      </c>
      <c r="R12" s="46">
        <v>0</v>
      </c>
      <c r="S12" s="46">
        <v>0</v>
      </c>
      <c r="T12" s="6">
        <f t="shared" si="2"/>
        <v>91</v>
      </c>
      <c r="U12" s="2"/>
      <c r="AB12" s="1"/>
    </row>
    <row r="13" spans="1:28" ht="24" customHeight="1" x14ac:dyDescent="0.2">
      <c r="A13" s="18" t="s">
        <v>19</v>
      </c>
      <c r="B13" s="46">
        <v>40</v>
      </c>
      <c r="C13" s="46">
        <v>76</v>
      </c>
      <c r="D13" s="46">
        <v>0</v>
      </c>
      <c r="E13" s="46">
        <v>1</v>
      </c>
      <c r="F13" s="6">
        <f t="shared" si="0"/>
        <v>98.5</v>
      </c>
      <c r="G13" s="2">
        <f t="shared" ref="G13:G19" si="3">F10+F11+F12+F13</f>
        <v>406.5</v>
      </c>
      <c r="H13" s="19" t="s">
        <v>7</v>
      </c>
      <c r="I13" s="46">
        <v>17</v>
      </c>
      <c r="J13" s="46">
        <v>68</v>
      </c>
      <c r="K13" s="46">
        <v>0</v>
      </c>
      <c r="L13" s="46">
        <v>1</v>
      </c>
      <c r="M13" s="6">
        <f t="shared" si="1"/>
        <v>79</v>
      </c>
      <c r="N13" s="2">
        <f t="shared" ref="N13:N18" si="4">M10+M11+M12+M13</f>
        <v>325</v>
      </c>
      <c r="O13" s="19" t="s">
        <v>33</v>
      </c>
      <c r="P13" s="46">
        <v>32</v>
      </c>
      <c r="Q13" s="46">
        <v>68</v>
      </c>
      <c r="R13" s="46">
        <v>0</v>
      </c>
      <c r="S13" s="46">
        <v>3</v>
      </c>
      <c r="T13" s="6">
        <f t="shared" si="2"/>
        <v>91.5</v>
      </c>
      <c r="U13" s="2">
        <f t="shared" ref="U13:U21" si="5">T10+T11+T12+T13</f>
        <v>396</v>
      </c>
      <c r="AB13" s="51">
        <v>212.5</v>
      </c>
    </row>
    <row r="14" spans="1:28" ht="24" customHeight="1" x14ac:dyDescent="0.2">
      <c r="A14" s="18" t="s">
        <v>21</v>
      </c>
      <c r="B14" s="46">
        <v>26</v>
      </c>
      <c r="C14" s="46">
        <v>77</v>
      </c>
      <c r="D14" s="46">
        <v>0</v>
      </c>
      <c r="E14" s="46">
        <v>0</v>
      </c>
      <c r="F14" s="6">
        <f t="shared" si="0"/>
        <v>90</v>
      </c>
      <c r="G14" s="2">
        <f t="shared" si="3"/>
        <v>407</v>
      </c>
      <c r="H14" s="19" t="s">
        <v>9</v>
      </c>
      <c r="I14" s="46">
        <v>15</v>
      </c>
      <c r="J14" s="46">
        <v>48</v>
      </c>
      <c r="K14" s="46">
        <v>0</v>
      </c>
      <c r="L14" s="46">
        <v>0</v>
      </c>
      <c r="M14" s="6">
        <f t="shared" si="1"/>
        <v>55.5</v>
      </c>
      <c r="N14" s="2">
        <f t="shared" si="4"/>
        <v>301</v>
      </c>
      <c r="O14" s="19" t="s">
        <v>29</v>
      </c>
      <c r="P14" s="45">
        <v>23</v>
      </c>
      <c r="Q14" s="45">
        <v>66</v>
      </c>
      <c r="R14" s="45">
        <v>0</v>
      </c>
      <c r="S14" s="45">
        <v>2</v>
      </c>
      <c r="T14" s="6">
        <f t="shared" si="2"/>
        <v>82.5</v>
      </c>
      <c r="U14" s="2">
        <f t="shared" si="5"/>
        <v>369</v>
      </c>
      <c r="AB14" s="51">
        <v>226</v>
      </c>
    </row>
    <row r="15" spans="1:28" ht="24" customHeight="1" x14ac:dyDescent="0.2">
      <c r="A15" s="18" t="s">
        <v>23</v>
      </c>
      <c r="B15" s="46">
        <v>30</v>
      </c>
      <c r="C15" s="46">
        <v>70</v>
      </c>
      <c r="D15" s="46">
        <v>0</v>
      </c>
      <c r="E15" s="46">
        <v>3</v>
      </c>
      <c r="F15" s="6">
        <f t="shared" si="0"/>
        <v>92.5</v>
      </c>
      <c r="G15" s="2">
        <f t="shared" si="3"/>
        <v>394.5</v>
      </c>
      <c r="H15" s="19" t="s">
        <v>12</v>
      </c>
      <c r="I15" s="46">
        <v>10</v>
      </c>
      <c r="J15" s="46">
        <v>26</v>
      </c>
      <c r="K15" s="46">
        <v>1</v>
      </c>
      <c r="L15" s="46">
        <v>0</v>
      </c>
      <c r="M15" s="6">
        <f t="shared" si="1"/>
        <v>33</v>
      </c>
      <c r="N15" s="2">
        <f t="shared" si="4"/>
        <v>260</v>
      </c>
      <c r="O15" s="18" t="s">
        <v>30</v>
      </c>
      <c r="P15" s="46">
        <v>30</v>
      </c>
      <c r="Q15" s="46">
        <v>64</v>
      </c>
      <c r="R15" s="46">
        <v>0</v>
      </c>
      <c r="S15" s="46">
        <v>3</v>
      </c>
      <c r="T15" s="6">
        <f t="shared" si="2"/>
        <v>86.5</v>
      </c>
      <c r="U15" s="2">
        <f t="shared" si="5"/>
        <v>351.5</v>
      </c>
      <c r="AB15" s="51">
        <v>233.5</v>
      </c>
    </row>
    <row r="16" spans="1:28" ht="24" customHeight="1" x14ac:dyDescent="0.2">
      <c r="A16" s="18" t="s">
        <v>39</v>
      </c>
      <c r="B16" s="46">
        <v>30</v>
      </c>
      <c r="C16" s="46">
        <v>80</v>
      </c>
      <c r="D16" s="46">
        <v>0</v>
      </c>
      <c r="E16" s="46">
        <v>0</v>
      </c>
      <c r="F16" s="6">
        <f t="shared" si="0"/>
        <v>95</v>
      </c>
      <c r="G16" s="2">
        <f t="shared" si="3"/>
        <v>376</v>
      </c>
      <c r="H16" s="19" t="s">
        <v>15</v>
      </c>
      <c r="I16" s="46">
        <v>9</v>
      </c>
      <c r="J16" s="46">
        <v>12</v>
      </c>
      <c r="K16" s="46">
        <v>0</v>
      </c>
      <c r="L16" s="46">
        <v>0</v>
      </c>
      <c r="M16" s="6">
        <f t="shared" si="1"/>
        <v>16.5</v>
      </c>
      <c r="N16" s="2">
        <f t="shared" si="4"/>
        <v>184</v>
      </c>
      <c r="O16" s="19" t="s">
        <v>8</v>
      </c>
      <c r="P16" s="46">
        <v>23</v>
      </c>
      <c r="Q16" s="46">
        <v>64</v>
      </c>
      <c r="R16" s="46">
        <v>0</v>
      </c>
      <c r="S16" s="46">
        <v>0</v>
      </c>
      <c r="T16" s="6">
        <f t="shared" si="2"/>
        <v>75.5</v>
      </c>
      <c r="U16" s="2">
        <f t="shared" si="5"/>
        <v>336</v>
      </c>
      <c r="AB16" s="51">
        <v>234</v>
      </c>
    </row>
    <row r="17" spans="1:28" ht="24" customHeight="1" x14ac:dyDescent="0.2">
      <c r="A17" s="18" t="s">
        <v>40</v>
      </c>
      <c r="B17" s="46">
        <v>36</v>
      </c>
      <c r="C17" s="46">
        <v>68</v>
      </c>
      <c r="D17" s="46">
        <v>0</v>
      </c>
      <c r="E17" s="46">
        <v>1</v>
      </c>
      <c r="F17" s="6">
        <f t="shared" si="0"/>
        <v>88.5</v>
      </c>
      <c r="G17" s="2">
        <f t="shared" si="3"/>
        <v>366</v>
      </c>
      <c r="H17" s="19" t="s">
        <v>18</v>
      </c>
      <c r="I17" s="46">
        <v>16</v>
      </c>
      <c r="J17" s="46">
        <v>41</v>
      </c>
      <c r="K17" s="46">
        <v>0</v>
      </c>
      <c r="L17" s="46">
        <v>2</v>
      </c>
      <c r="M17" s="6">
        <f t="shared" si="1"/>
        <v>54</v>
      </c>
      <c r="N17" s="2">
        <f t="shared" si="4"/>
        <v>159</v>
      </c>
      <c r="O17" s="19" t="s">
        <v>10</v>
      </c>
      <c r="P17" s="46">
        <v>24</v>
      </c>
      <c r="Q17" s="46">
        <v>76</v>
      </c>
      <c r="R17" s="46">
        <v>0</v>
      </c>
      <c r="S17" s="46">
        <v>0</v>
      </c>
      <c r="T17" s="6">
        <f t="shared" si="2"/>
        <v>88</v>
      </c>
      <c r="U17" s="2">
        <f t="shared" si="5"/>
        <v>332.5</v>
      </c>
      <c r="AB17" s="51">
        <v>248</v>
      </c>
    </row>
    <row r="18" spans="1:28" ht="24" customHeight="1" x14ac:dyDescent="0.2">
      <c r="A18" s="18" t="s">
        <v>41</v>
      </c>
      <c r="B18" s="46">
        <v>18</v>
      </c>
      <c r="C18" s="46">
        <v>72</v>
      </c>
      <c r="D18" s="46">
        <v>0</v>
      </c>
      <c r="E18" s="46">
        <v>0</v>
      </c>
      <c r="F18" s="6">
        <f t="shared" si="0"/>
        <v>81</v>
      </c>
      <c r="G18" s="2">
        <f t="shared" si="3"/>
        <v>357</v>
      </c>
      <c r="H18" s="19" t="s">
        <v>20</v>
      </c>
      <c r="I18" s="46">
        <v>34</v>
      </c>
      <c r="J18" s="46">
        <v>85</v>
      </c>
      <c r="K18" s="46">
        <v>0</v>
      </c>
      <c r="L18" s="46">
        <v>3</v>
      </c>
      <c r="M18" s="6">
        <f t="shared" si="1"/>
        <v>109.5</v>
      </c>
      <c r="N18" s="2">
        <f t="shared" si="4"/>
        <v>213</v>
      </c>
      <c r="O18" s="19" t="s">
        <v>13</v>
      </c>
      <c r="P18" s="46">
        <v>27</v>
      </c>
      <c r="Q18" s="46">
        <v>69</v>
      </c>
      <c r="R18" s="46">
        <v>0</v>
      </c>
      <c r="S18" s="46">
        <v>0</v>
      </c>
      <c r="T18" s="6">
        <f t="shared" si="2"/>
        <v>82.5</v>
      </c>
      <c r="U18" s="2">
        <f t="shared" si="5"/>
        <v>332.5</v>
      </c>
      <c r="AB18" s="51">
        <v>248</v>
      </c>
    </row>
    <row r="19" spans="1:28" ht="24" customHeight="1" thickBot="1" x14ac:dyDescent="0.25">
      <c r="A19" s="21" t="s">
        <v>42</v>
      </c>
      <c r="B19" s="47">
        <v>30</v>
      </c>
      <c r="C19" s="47">
        <v>63</v>
      </c>
      <c r="D19" s="47">
        <v>0</v>
      </c>
      <c r="E19" s="47">
        <v>3</v>
      </c>
      <c r="F19" s="7">
        <f t="shared" si="0"/>
        <v>85.5</v>
      </c>
      <c r="G19" s="3">
        <f t="shared" si="3"/>
        <v>350</v>
      </c>
      <c r="H19" s="20" t="s">
        <v>22</v>
      </c>
      <c r="I19" s="45">
        <v>23</v>
      </c>
      <c r="J19" s="45">
        <v>89</v>
      </c>
      <c r="K19" s="45">
        <v>0</v>
      </c>
      <c r="L19" s="45">
        <v>0</v>
      </c>
      <c r="M19" s="6">
        <f t="shared" si="1"/>
        <v>100.5</v>
      </c>
      <c r="N19" s="2">
        <f>M16+M17+M18+M19</f>
        <v>280.5</v>
      </c>
      <c r="O19" s="19" t="s">
        <v>16</v>
      </c>
      <c r="P19" s="46">
        <v>17</v>
      </c>
      <c r="Q19" s="46">
        <v>77</v>
      </c>
      <c r="R19" s="46">
        <v>0</v>
      </c>
      <c r="S19" s="46">
        <v>0</v>
      </c>
      <c r="T19" s="6">
        <f t="shared" si="2"/>
        <v>85.5</v>
      </c>
      <c r="U19" s="2">
        <f t="shared" si="5"/>
        <v>331.5</v>
      </c>
      <c r="AB19" s="51">
        <v>262</v>
      </c>
    </row>
    <row r="20" spans="1:28" ht="24" customHeight="1" x14ac:dyDescent="0.2">
      <c r="A20" s="19" t="s">
        <v>27</v>
      </c>
      <c r="B20" s="45">
        <v>30</v>
      </c>
      <c r="C20" s="45">
        <v>66</v>
      </c>
      <c r="D20" s="45">
        <v>0</v>
      </c>
      <c r="E20" s="45">
        <v>1</v>
      </c>
      <c r="F20" s="8">
        <f t="shared" si="0"/>
        <v>83.5</v>
      </c>
      <c r="G20" s="35"/>
      <c r="H20" s="19" t="s">
        <v>24</v>
      </c>
      <c r="I20" s="46">
        <v>27</v>
      </c>
      <c r="J20" s="46">
        <v>77</v>
      </c>
      <c r="K20" s="46">
        <v>0</v>
      </c>
      <c r="L20" s="46">
        <v>1</v>
      </c>
      <c r="M20" s="8">
        <f t="shared" si="1"/>
        <v>93</v>
      </c>
      <c r="N20" s="2">
        <f>M17+M18+M19+M20</f>
        <v>357</v>
      </c>
      <c r="O20" s="19" t="s">
        <v>45</v>
      </c>
      <c r="P20" s="45">
        <v>22</v>
      </c>
      <c r="Q20" s="45">
        <v>70</v>
      </c>
      <c r="R20" s="45">
        <v>0</v>
      </c>
      <c r="S20" s="45">
        <v>0</v>
      </c>
      <c r="T20" s="8">
        <f t="shared" si="2"/>
        <v>81</v>
      </c>
      <c r="U20" s="2">
        <f t="shared" si="5"/>
        <v>337</v>
      </c>
      <c r="AB20" s="51">
        <v>275</v>
      </c>
    </row>
    <row r="21" spans="1:28" ht="24" customHeight="1" thickBot="1" x14ac:dyDescent="0.25">
      <c r="A21" s="19" t="s">
        <v>28</v>
      </c>
      <c r="B21" s="46">
        <v>30</v>
      </c>
      <c r="C21" s="46">
        <v>70</v>
      </c>
      <c r="D21" s="46">
        <v>0</v>
      </c>
      <c r="E21" s="46">
        <v>0</v>
      </c>
      <c r="F21" s="6">
        <f t="shared" si="0"/>
        <v>85</v>
      </c>
      <c r="G21" s="36"/>
      <c r="H21" s="20" t="s">
        <v>25</v>
      </c>
      <c r="I21" s="46">
        <v>31</v>
      </c>
      <c r="J21" s="46">
        <v>84</v>
      </c>
      <c r="K21" s="46">
        <v>0</v>
      </c>
      <c r="L21" s="46">
        <v>0</v>
      </c>
      <c r="M21" s="6">
        <f t="shared" si="1"/>
        <v>99.5</v>
      </c>
      <c r="N21" s="2">
        <f>M18+M19+M20+M21</f>
        <v>402.5</v>
      </c>
      <c r="O21" s="21" t="s">
        <v>46</v>
      </c>
      <c r="P21" s="47">
        <v>22</v>
      </c>
      <c r="Q21" s="47">
        <v>57</v>
      </c>
      <c r="R21" s="47">
        <v>0</v>
      </c>
      <c r="S21" s="47">
        <v>0</v>
      </c>
      <c r="T21" s="7">
        <f t="shared" si="2"/>
        <v>68</v>
      </c>
      <c r="U21" s="3">
        <f t="shared" si="5"/>
        <v>317</v>
      </c>
      <c r="AB21" s="51">
        <v>276</v>
      </c>
    </row>
    <row r="22" spans="1:28" ht="24" customHeight="1" thickBot="1" x14ac:dyDescent="0.25">
      <c r="A22" s="19" t="s">
        <v>1</v>
      </c>
      <c r="B22" s="46">
        <v>21</v>
      </c>
      <c r="C22" s="46">
        <v>60</v>
      </c>
      <c r="D22" s="46">
        <v>0</v>
      </c>
      <c r="E22" s="46">
        <v>2</v>
      </c>
      <c r="F22" s="6">
        <f t="shared" si="0"/>
        <v>75.5</v>
      </c>
      <c r="G22" s="2"/>
      <c r="H22" s="21" t="s">
        <v>26</v>
      </c>
      <c r="I22" s="47">
        <v>30</v>
      </c>
      <c r="J22" s="47">
        <v>86</v>
      </c>
      <c r="K22" s="47">
        <v>0</v>
      </c>
      <c r="L22" s="47">
        <v>2</v>
      </c>
      <c r="M22" s="6">
        <f t="shared" si="1"/>
        <v>106</v>
      </c>
      <c r="N22" s="3">
        <f>M19+M20+M21+M22</f>
        <v>399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8" t="s">
        <v>47</v>
      </c>
      <c r="B23" s="139"/>
      <c r="C23" s="144" t="s">
        <v>50</v>
      </c>
      <c r="D23" s="145"/>
      <c r="E23" s="145"/>
      <c r="F23" s="146"/>
      <c r="G23" s="53">
        <f>MAX(G13:G19)</f>
        <v>407</v>
      </c>
      <c r="H23" s="142" t="s">
        <v>48</v>
      </c>
      <c r="I23" s="143"/>
      <c r="J23" s="135" t="s">
        <v>50</v>
      </c>
      <c r="K23" s="136"/>
      <c r="L23" s="136"/>
      <c r="M23" s="137"/>
      <c r="N23" s="54">
        <f>MAX(N10:N22)</f>
        <v>402.5</v>
      </c>
      <c r="O23" s="138" t="s">
        <v>49</v>
      </c>
      <c r="P23" s="139"/>
      <c r="Q23" s="144" t="s">
        <v>50</v>
      </c>
      <c r="R23" s="145"/>
      <c r="S23" s="145"/>
      <c r="T23" s="146"/>
      <c r="U23" s="53">
        <f>MAX(U13:U21)</f>
        <v>396</v>
      </c>
      <c r="AB23" s="1"/>
    </row>
    <row r="24" spans="1:28" ht="13.5" customHeight="1" x14ac:dyDescent="0.2">
      <c r="A24" s="140"/>
      <c r="B24" s="141"/>
      <c r="C24" s="52" t="s">
        <v>73</v>
      </c>
      <c r="D24" s="55"/>
      <c r="E24" s="55"/>
      <c r="F24" s="56" t="s">
        <v>65</v>
      </c>
      <c r="G24" s="57"/>
      <c r="H24" s="140"/>
      <c r="I24" s="141"/>
      <c r="J24" s="52" t="s">
        <v>73</v>
      </c>
      <c r="K24" s="55"/>
      <c r="L24" s="55"/>
      <c r="M24" s="56" t="s">
        <v>71</v>
      </c>
      <c r="N24" s="57"/>
      <c r="O24" s="140"/>
      <c r="P24" s="141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7" t="s">
        <v>51</v>
      </c>
      <c r="B26" s="147"/>
      <c r="C26" s="147"/>
      <c r="D26" s="147"/>
      <c r="E26" s="14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8" t="s">
        <v>54</v>
      </c>
      <c r="B4" s="148"/>
      <c r="C4" s="148"/>
      <c r="D4" s="26"/>
      <c r="E4" s="153" t="str">
        <f>'G-1'!E4:H4</f>
        <v>DE OBRA</v>
      </c>
      <c r="F4" s="153"/>
      <c r="G4" s="153"/>
      <c r="H4" s="15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9" t="s">
        <v>56</v>
      </c>
      <c r="B5" s="149"/>
      <c r="C5" s="149"/>
      <c r="D5" s="153" t="str">
        <f>'G-1'!D5:H5</f>
        <v>CALLE 80 X CARRERA 49C</v>
      </c>
      <c r="E5" s="153"/>
      <c r="F5" s="153"/>
      <c r="G5" s="153"/>
      <c r="H5" s="153"/>
      <c r="I5" s="149" t="s">
        <v>53</v>
      </c>
      <c r="J5" s="149"/>
      <c r="K5" s="149"/>
      <c r="L5" s="154">
        <f>'G-1'!L5:N5</f>
        <v>8050</v>
      </c>
      <c r="M5" s="154"/>
      <c r="N5" s="154"/>
      <c r="O5" s="12"/>
      <c r="P5" s="149" t="s">
        <v>57</v>
      </c>
      <c r="Q5" s="149"/>
      <c r="R5" s="149"/>
      <c r="S5" s="152" t="s">
        <v>145</v>
      </c>
      <c r="T5" s="152"/>
      <c r="U5" s="152"/>
    </row>
    <row r="6" spans="1:28" ht="12.75" customHeight="1" x14ac:dyDescent="0.2">
      <c r="A6" s="149" t="s">
        <v>55</v>
      </c>
      <c r="B6" s="149"/>
      <c r="C6" s="149"/>
      <c r="D6" s="150" t="s">
        <v>150</v>
      </c>
      <c r="E6" s="150"/>
      <c r="F6" s="150"/>
      <c r="G6" s="150"/>
      <c r="H6" s="150"/>
      <c r="I6" s="149" t="s">
        <v>59</v>
      </c>
      <c r="J6" s="149"/>
      <c r="K6" s="149"/>
      <c r="L6" s="155">
        <v>2</v>
      </c>
      <c r="M6" s="155"/>
      <c r="N6" s="155"/>
      <c r="O6" s="42"/>
      <c r="P6" s="149" t="s">
        <v>58</v>
      </c>
      <c r="Q6" s="149"/>
      <c r="R6" s="149"/>
      <c r="S6" s="163">
        <f>'G-1'!S6:U6</f>
        <v>42556</v>
      </c>
      <c r="T6" s="163"/>
      <c r="U6" s="163"/>
    </row>
    <row r="7" spans="1:28" ht="7.5" customHeight="1" x14ac:dyDescent="0.2">
      <c r="A7" s="13"/>
      <c r="B7" s="11"/>
      <c r="C7" s="11"/>
      <c r="D7" s="11"/>
      <c r="E7" s="162"/>
      <c r="F7" s="162"/>
      <c r="G7" s="162"/>
      <c r="H7" s="162"/>
      <c r="I7" s="162"/>
      <c r="J7" s="162"/>
      <c r="K7" s="16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6" t="s">
        <v>36</v>
      </c>
      <c r="B8" s="159" t="s">
        <v>34</v>
      </c>
      <c r="C8" s="160"/>
      <c r="D8" s="160"/>
      <c r="E8" s="161"/>
      <c r="F8" s="156" t="s">
        <v>35</v>
      </c>
      <c r="G8" s="156" t="s">
        <v>37</v>
      </c>
      <c r="H8" s="156" t="s">
        <v>36</v>
      </c>
      <c r="I8" s="159" t="s">
        <v>34</v>
      </c>
      <c r="J8" s="160"/>
      <c r="K8" s="160"/>
      <c r="L8" s="161"/>
      <c r="M8" s="156" t="s">
        <v>35</v>
      </c>
      <c r="N8" s="156" t="s">
        <v>37</v>
      </c>
      <c r="O8" s="156" t="s">
        <v>36</v>
      </c>
      <c r="P8" s="159" t="s">
        <v>34</v>
      </c>
      <c r="Q8" s="160"/>
      <c r="R8" s="160"/>
      <c r="S8" s="161"/>
      <c r="T8" s="156" t="s">
        <v>35</v>
      </c>
      <c r="U8" s="156" t="s">
        <v>37</v>
      </c>
    </row>
    <row r="9" spans="1:28" ht="12" customHeight="1" x14ac:dyDescent="0.2">
      <c r="A9" s="158"/>
      <c r="B9" s="15" t="s">
        <v>52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52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52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v>24</v>
      </c>
      <c r="C10" s="46">
        <v>127</v>
      </c>
      <c r="D10" s="46">
        <v>8</v>
      </c>
      <c r="E10" s="46">
        <v>1</v>
      </c>
      <c r="F10" s="48">
        <f>B10*0.5+C10*1+D10*2+E10*2.5</f>
        <v>157.5</v>
      </c>
      <c r="G10" s="2"/>
      <c r="H10" s="19" t="s">
        <v>4</v>
      </c>
      <c r="I10" s="46">
        <v>43</v>
      </c>
      <c r="J10" s="46">
        <v>193</v>
      </c>
      <c r="K10" s="46">
        <v>17</v>
      </c>
      <c r="L10" s="46">
        <v>3</v>
      </c>
      <c r="M10" s="6">
        <f>I10*0.5+J10*1+K10*2+L10*2.5</f>
        <v>256</v>
      </c>
      <c r="N10" s="9">
        <f>F20+F21+F22+M10</f>
        <v>1031.5</v>
      </c>
      <c r="O10" s="19" t="s">
        <v>43</v>
      </c>
      <c r="P10" s="46">
        <v>41</v>
      </c>
      <c r="Q10" s="46">
        <v>206</v>
      </c>
      <c r="R10" s="46">
        <v>16</v>
      </c>
      <c r="S10" s="46">
        <v>2</v>
      </c>
      <c r="T10" s="6">
        <f>P10*0.5+Q10*1+R10*2+S10*2.5</f>
        <v>263.5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26</v>
      </c>
      <c r="C11" s="46">
        <v>156</v>
      </c>
      <c r="D11" s="46">
        <v>15</v>
      </c>
      <c r="E11" s="46">
        <v>3</v>
      </c>
      <c r="F11" s="6">
        <f t="shared" ref="F11:F22" si="0">B11*0.5+C11*1+D11*2+E11*2.5</f>
        <v>206.5</v>
      </c>
      <c r="G11" s="2"/>
      <c r="H11" s="19" t="s">
        <v>5</v>
      </c>
      <c r="I11" s="46">
        <v>60</v>
      </c>
      <c r="J11" s="46">
        <v>172</v>
      </c>
      <c r="K11" s="46">
        <v>10</v>
      </c>
      <c r="L11" s="46">
        <v>1</v>
      </c>
      <c r="M11" s="6">
        <f t="shared" ref="M11:M22" si="1">I11*0.5+J11*1+K11*2+L11*2.5</f>
        <v>224.5</v>
      </c>
      <c r="N11" s="9">
        <f>F21+F22+M10+M11</f>
        <v>993</v>
      </c>
      <c r="O11" s="19" t="s">
        <v>44</v>
      </c>
      <c r="P11" s="46">
        <v>46</v>
      </c>
      <c r="Q11" s="46">
        <v>200</v>
      </c>
      <c r="R11" s="46">
        <v>19</v>
      </c>
      <c r="S11" s="46">
        <v>1</v>
      </c>
      <c r="T11" s="6">
        <f t="shared" ref="T11:T21" si="2">P11*0.5+Q11*1+R11*2+S11*2.5</f>
        <v>263.5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34</v>
      </c>
      <c r="C12" s="46">
        <v>201</v>
      </c>
      <c r="D12" s="46">
        <v>17</v>
      </c>
      <c r="E12" s="46">
        <v>0</v>
      </c>
      <c r="F12" s="6">
        <f t="shared" si="0"/>
        <v>252</v>
      </c>
      <c r="G12" s="2"/>
      <c r="H12" s="19" t="s">
        <v>6</v>
      </c>
      <c r="I12" s="46">
        <v>42</v>
      </c>
      <c r="J12" s="46">
        <v>136</v>
      </c>
      <c r="K12" s="46">
        <v>12</v>
      </c>
      <c r="L12" s="46">
        <v>1</v>
      </c>
      <c r="M12" s="6">
        <f t="shared" si="1"/>
        <v>183.5</v>
      </c>
      <c r="N12" s="2">
        <f>F22+M10+M11+M12</f>
        <v>915.5</v>
      </c>
      <c r="O12" s="19" t="s">
        <v>32</v>
      </c>
      <c r="P12" s="46">
        <v>40</v>
      </c>
      <c r="Q12" s="46">
        <v>194</v>
      </c>
      <c r="R12" s="46">
        <v>15</v>
      </c>
      <c r="S12" s="46">
        <v>2</v>
      </c>
      <c r="T12" s="6">
        <f t="shared" si="2"/>
        <v>249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38</v>
      </c>
      <c r="C13" s="46">
        <v>226</v>
      </c>
      <c r="D13" s="46">
        <v>22</v>
      </c>
      <c r="E13" s="46">
        <v>2</v>
      </c>
      <c r="F13" s="6">
        <f t="shared" si="0"/>
        <v>294</v>
      </c>
      <c r="G13" s="2">
        <f>F10+F11+F12+F13</f>
        <v>910</v>
      </c>
      <c r="H13" s="19" t="s">
        <v>7</v>
      </c>
      <c r="I13" s="46">
        <v>50</v>
      </c>
      <c r="J13" s="46">
        <v>124</v>
      </c>
      <c r="K13" s="46">
        <v>15</v>
      </c>
      <c r="L13" s="46">
        <v>2</v>
      </c>
      <c r="M13" s="6">
        <f t="shared" si="1"/>
        <v>184</v>
      </c>
      <c r="N13" s="2">
        <f t="shared" ref="N13:N18" si="3">M10+M11+M12+M13</f>
        <v>848</v>
      </c>
      <c r="O13" s="19" t="s">
        <v>33</v>
      </c>
      <c r="P13" s="46">
        <v>48</v>
      </c>
      <c r="Q13" s="46">
        <v>204</v>
      </c>
      <c r="R13" s="46">
        <v>17</v>
      </c>
      <c r="S13" s="46">
        <v>2</v>
      </c>
      <c r="T13" s="6">
        <f t="shared" si="2"/>
        <v>267</v>
      </c>
      <c r="U13" s="2">
        <f t="shared" ref="U13:U21" si="4">T10+T11+T12+T13</f>
        <v>1043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28</v>
      </c>
      <c r="C14" s="46">
        <v>197</v>
      </c>
      <c r="D14" s="46">
        <v>18</v>
      </c>
      <c r="E14" s="46">
        <v>1</v>
      </c>
      <c r="F14" s="6">
        <f t="shared" si="0"/>
        <v>249.5</v>
      </c>
      <c r="G14" s="2">
        <f t="shared" ref="G14:G19" si="5">F11+F12+F13+F14</f>
        <v>1002</v>
      </c>
      <c r="H14" s="19" t="s">
        <v>9</v>
      </c>
      <c r="I14" s="46">
        <v>46</v>
      </c>
      <c r="J14" s="46">
        <v>130</v>
      </c>
      <c r="K14" s="46">
        <v>13</v>
      </c>
      <c r="L14" s="46">
        <v>0</v>
      </c>
      <c r="M14" s="6">
        <f t="shared" si="1"/>
        <v>179</v>
      </c>
      <c r="N14" s="2">
        <f t="shared" si="3"/>
        <v>771</v>
      </c>
      <c r="O14" s="19" t="s">
        <v>29</v>
      </c>
      <c r="P14" s="45">
        <v>69</v>
      </c>
      <c r="Q14" s="45">
        <v>176</v>
      </c>
      <c r="R14" s="45">
        <v>22</v>
      </c>
      <c r="S14" s="45">
        <v>0</v>
      </c>
      <c r="T14" s="6">
        <f t="shared" si="2"/>
        <v>254.5</v>
      </c>
      <c r="U14" s="2">
        <f t="shared" si="4"/>
        <v>1034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49</v>
      </c>
      <c r="C15" s="46">
        <v>193</v>
      </c>
      <c r="D15" s="46">
        <v>44</v>
      </c>
      <c r="E15" s="46">
        <v>2</v>
      </c>
      <c r="F15" s="6">
        <f t="shared" si="0"/>
        <v>310.5</v>
      </c>
      <c r="G15" s="2">
        <f t="shared" si="5"/>
        <v>1106</v>
      </c>
      <c r="H15" s="19" t="s">
        <v>12</v>
      </c>
      <c r="I15" s="46">
        <v>26</v>
      </c>
      <c r="J15" s="46">
        <v>96</v>
      </c>
      <c r="K15" s="46">
        <v>6</v>
      </c>
      <c r="L15" s="46">
        <v>0</v>
      </c>
      <c r="M15" s="6">
        <f t="shared" si="1"/>
        <v>121</v>
      </c>
      <c r="N15" s="2">
        <f t="shared" si="3"/>
        <v>667.5</v>
      </c>
      <c r="O15" s="18" t="s">
        <v>30</v>
      </c>
      <c r="P15" s="46">
        <v>43</v>
      </c>
      <c r="Q15" s="46">
        <v>192</v>
      </c>
      <c r="R15" s="46">
        <v>16</v>
      </c>
      <c r="S15" s="46">
        <v>2</v>
      </c>
      <c r="T15" s="6">
        <f t="shared" si="2"/>
        <v>250.5</v>
      </c>
      <c r="U15" s="2">
        <f t="shared" si="4"/>
        <v>1021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42</v>
      </c>
      <c r="C16" s="46">
        <v>217</v>
      </c>
      <c r="D16" s="46">
        <v>19</v>
      </c>
      <c r="E16" s="46">
        <v>4</v>
      </c>
      <c r="F16" s="6">
        <f t="shared" si="0"/>
        <v>286</v>
      </c>
      <c r="G16" s="2">
        <f t="shared" si="5"/>
        <v>1140</v>
      </c>
      <c r="H16" s="19" t="s">
        <v>15</v>
      </c>
      <c r="I16" s="46">
        <v>16</v>
      </c>
      <c r="J16" s="46">
        <v>74</v>
      </c>
      <c r="K16" s="46">
        <v>7</v>
      </c>
      <c r="L16" s="46">
        <v>0</v>
      </c>
      <c r="M16" s="6">
        <f t="shared" si="1"/>
        <v>96</v>
      </c>
      <c r="N16" s="2">
        <f t="shared" si="3"/>
        <v>580</v>
      </c>
      <c r="O16" s="19" t="s">
        <v>8</v>
      </c>
      <c r="P16" s="46">
        <v>44</v>
      </c>
      <c r="Q16" s="46">
        <v>182</v>
      </c>
      <c r="R16" s="46">
        <v>16</v>
      </c>
      <c r="S16" s="46">
        <v>4</v>
      </c>
      <c r="T16" s="6">
        <f t="shared" si="2"/>
        <v>246</v>
      </c>
      <c r="U16" s="2">
        <f t="shared" si="4"/>
        <v>1018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34</v>
      </c>
      <c r="C17" s="46">
        <v>197</v>
      </c>
      <c r="D17" s="46">
        <v>15</v>
      </c>
      <c r="E17" s="46">
        <v>1</v>
      </c>
      <c r="F17" s="6">
        <f t="shared" si="0"/>
        <v>246.5</v>
      </c>
      <c r="G17" s="2">
        <f t="shared" si="5"/>
        <v>1092.5</v>
      </c>
      <c r="H17" s="19" t="s">
        <v>18</v>
      </c>
      <c r="I17" s="46">
        <v>28</v>
      </c>
      <c r="J17" s="46">
        <v>195</v>
      </c>
      <c r="K17" s="46">
        <v>13</v>
      </c>
      <c r="L17" s="46">
        <v>4</v>
      </c>
      <c r="M17" s="6">
        <f t="shared" si="1"/>
        <v>245</v>
      </c>
      <c r="N17" s="2">
        <f t="shared" si="3"/>
        <v>641</v>
      </c>
      <c r="O17" s="19" t="s">
        <v>10</v>
      </c>
      <c r="P17" s="46">
        <v>42</v>
      </c>
      <c r="Q17" s="46">
        <v>218</v>
      </c>
      <c r="R17" s="46">
        <v>17</v>
      </c>
      <c r="S17" s="46">
        <v>1</v>
      </c>
      <c r="T17" s="6">
        <f t="shared" si="2"/>
        <v>275.5</v>
      </c>
      <c r="U17" s="2">
        <f t="shared" si="4"/>
        <v>1026.5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56</v>
      </c>
      <c r="C18" s="46">
        <v>206</v>
      </c>
      <c r="D18" s="46">
        <v>17</v>
      </c>
      <c r="E18" s="46">
        <v>3</v>
      </c>
      <c r="F18" s="6">
        <f t="shared" si="0"/>
        <v>275.5</v>
      </c>
      <c r="G18" s="2">
        <f t="shared" si="5"/>
        <v>1118.5</v>
      </c>
      <c r="H18" s="19" t="s">
        <v>20</v>
      </c>
      <c r="I18" s="46">
        <v>30</v>
      </c>
      <c r="J18" s="46">
        <v>224</v>
      </c>
      <c r="K18" s="46">
        <v>12</v>
      </c>
      <c r="L18" s="46">
        <v>1</v>
      </c>
      <c r="M18" s="6">
        <f t="shared" si="1"/>
        <v>265.5</v>
      </c>
      <c r="N18" s="2">
        <f t="shared" si="3"/>
        <v>727.5</v>
      </c>
      <c r="O18" s="19" t="s">
        <v>13</v>
      </c>
      <c r="P18" s="46">
        <v>39</v>
      </c>
      <c r="Q18" s="46">
        <v>186</v>
      </c>
      <c r="R18" s="46">
        <v>24</v>
      </c>
      <c r="S18" s="46">
        <v>2</v>
      </c>
      <c r="T18" s="6">
        <f t="shared" si="2"/>
        <v>258.5</v>
      </c>
      <c r="U18" s="2">
        <f t="shared" si="4"/>
        <v>1030.5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32</v>
      </c>
      <c r="C19" s="47">
        <v>182</v>
      </c>
      <c r="D19" s="47">
        <v>19</v>
      </c>
      <c r="E19" s="47">
        <v>1</v>
      </c>
      <c r="F19" s="7">
        <f t="shared" si="0"/>
        <v>238.5</v>
      </c>
      <c r="G19" s="3">
        <f t="shared" si="5"/>
        <v>1046.5</v>
      </c>
      <c r="H19" s="20" t="s">
        <v>22</v>
      </c>
      <c r="I19" s="45">
        <v>54</v>
      </c>
      <c r="J19" s="45">
        <v>235</v>
      </c>
      <c r="K19" s="45">
        <v>16</v>
      </c>
      <c r="L19" s="45">
        <v>3</v>
      </c>
      <c r="M19" s="6">
        <f t="shared" si="1"/>
        <v>301.5</v>
      </c>
      <c r="N19" s="2">
        <f>M16+M17+M18+M19</f>
        <v>908</v>
      </c>
      <c r="O19" s="19" t="s">
        <v>16</v>
      </c>
      <c r="P19" s="46">
        <v>59</v>
      </c>
      <c r="Q19" s="46">
        <v>178</v>
      </c>
      <c r="R19" s="46">
        <v>27</v>
      </c>
      <c r="S19" s="46">
        <v>1</v>
      </c>
      <c r="T19" s="6">
        <f t="shared" si="2"/>
        <v>264</v>
      </c>
      <c r="U19" s="2">
        <f t="shared" si="4"/>
        <v>1044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48</v>
      </c>
      <c r="C20" s="45">
        <v>196</v>
      </c>
      <c r="D20" s="45">
        <v>19</v>
      </c>
      <c r="E20" s="45">
        <v>2</v>
      </c>
      <c r="F20" s="8">
        <f t="shared" si="0"/>
        <v>263</v>
      </c>
      <c r="G20" s="35"/>
      <c r="H20" s="19" t="s">
        <v>24</v>
      </c>
      <c r="I20" s="46">
        <v>38</v>
      </c>
      <c r="J20" s="46">
        <v>186</v>
      </c>
      <c r="K20" s="46">
        <v>16</v>
      </c>
      <c r="L20" s="46">
        <v>2</v>
      </c>
      <c r="M20" s="8">
        <f t="shared" si="1"/>
        <v>242</v>
      </c>
      <c r="N20" s="2">
        <f>M17+M18+M19+M20</f>
        <v>1054</v>
      </c>
      <c r="O20" s="19" t="s">
        <v>45</v>
      </c>
      <c r="P20" s="45">
        <v>33</v>
      </c>
      <c r="Q20" s="45">
        <v>155</v>
      </c>
      <c r="R20" s="45">
        <v>22</v>
      </c>
      <c r="S20" s="45">
        <v>1</v>
      </c>
      <c r="T20" s="8">
        <f t="shared" si="2"/>
        <v>218</v>
      </c>
      <c r="U20" s="2">
        <f t="shared" si="4"/>
        <v>1016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52</v>
      </c>
      <c r="C21" s="46">
        <v>193</v>
      </c>
      <c r="D21" s="46">
        <v>16</v>
      </c>
      <c r="E21" s="46">
        <v>4</v>
      </c>
      <c r="F21" s="6">
        <f t="shared" si="0"/>
        <v>261</v>
      </c>
      <c r="G21" s="36"/>
      <c r="H21" s="20" t="s">
        <v>25</v>
      </c>
      <c r="I21" s="46">
        <v>50</v>
      </c>
      <c r="J21" s="46">
        <v>177</v>
      </c>
      <c r="K21" s="46">
        <v>14</v>
      </c>
      <c r="L21" s="46">
        <v>1</v>
      </c>
      <c r="M21" s="6">
        <f t="shared" si="1"/>
        <v>232.5</v>
      </c>
      <c r="N21" s="2">
        <f>M18+M19+M20+M21</f>
        <v>1041.5</v>
      </c>
      <c r="O21" s="21" t="s">
        <v>46</v>
      </c>
      <c r="P21" s="47">
        <v>35</v>
      </c>
      <c r="Q21" s="47">
        <v>146</v>
      </c>
      <c r="R21" s="47">
        <v>20</v>
      </c>
      <c r="S21" s="47">
        <v>0</v>
      </c>
      <c r="T21" s="7">
        <f t="shared" si="2"/>
        <v>203.5</v>
      </c>
      <c r="U21" s="3">
        <f t="shared" si="4"/>
        <v>944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42</v>
      </c>
      <c r="C22" s="46">
        <v>193</v>
      </c>
      <c r="D22" s="46">
        <v>15</v>
      </c>
      <c r="E22" s="46">
        <v>3</v>
      </c>
      <c r="F22" s="6">
        <f t="shared" si="0"/>
        <v>251.5</v>
      </c>
      <c r="G22" s="2"/>
      <c r="H22" s="21" t="s">
        <v>26</v>
      </c>
      <c r="I22" s="47">
        <v>78</v>
      </c>
      <c r="J22" s="47">
        <v>181</v>
      </c>
      <c r="K22" s="47">
        <v>16</v>
      </c>
      <c r="L22" s="47">
        <v>3</v>
      </c>
      <c r="M22" s="6">
        <f t="shared" si="1"/>
        <v>259.5</v>
      </c>
      <c r="N22" s="3">
        <f>M19+M20+M21+M22</f>
        <v>1035.5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38" t="s">
        <v>47</v>
      </c>
      <c r="B23" s="139"/>
      <c r="C23" s="144" t="s">
        <v>50</v>
      </c>
      <c r="D23" s="145"/>
      <c r="E23" s="145"/>
      <c r="F23" s="146"/>
      <c r="G23" s="53">
        <f>MAX(G13:G19)</f>
        <v>1140</v>
      </c>
      <c r="H23" s="142" t="s">
        <v>48</v>
      </c>
      <c r="I23" s="143"/>
      <c r="J23" s="135" t="s">
        <v>50</v>
      </c>
      <c r="K23" s="136"/>
      <c r="L23" s="136"/>
      <c r="M23" s="137"/>
      <c r="N23" s="54">
        <f>MAX(N10:N22)</f>
        <v>1054</v>
      </c>
      <c r="O23" s="138" t="s">
        <v>49</v>
      </c>
      <c r="P23" s="139"/>
      <c r="Q23" s="144" t="s">
        <v>50</v>
      </c>
      <c r="R23" s="145"/>
      <c r="S23" s="145"/>
      <c r="T23" s="146"/>
      <c r="U23" s="53">
        <f>MAX(U13:U21)</f>
        <v>1044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0"/>
      <c r="B24" s="141"/>
      <c r="C24" s="52" t="s">
        <v>73</v>
      </c>
      <c r="D24" s="55"/>
      <c r="E24" s="55"/>
      <c r="F24" s="56" t="s">
        <v>82</v>
      </c>
      <c r="G24" s="57"/>
      <c r="H24" s="140"/>
      <c r="I24" s="141"/>
      <c r="J24" s="52" t="s">
        <v>73</v>
      </c>
      <c r="K24" s="55"/>
      <c r="L24" s="55"/>
      <c r="M24" s="56" t="s">
        <v>92</v>
      </c>
      <c r="N24" s="57"/>
      <c r="O24" s="140"/>
      <c r="P24" s="141"/>
      <c r="Q24" s="52" t="s">
        <v>73</v>
      </c>
      <c r="R24" s="55"/>
      <c r="S24" s="55"/>
      <c r="T24" s="56" t="s">
        <v>91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7" t="s">
        <v>51</v>
      </c>
      <c r="B26" s="147"/>
      <c r="C26" s="147"/>
      <c r="D26" s="147"/>
      <c r="E26" s="14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51" t="s">
        <v>62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8" t="s">
        <v>54</v>
      </c>
      <c r="B5" s="148"/>
      <c r="C5" s="148"/>
      <c r="D5" s="26"/>
      <c r="E5" s="153" t="str">
        <f>'G-1'!E4:H4</f>
        <v>DE OBRA</v>
      </c>
      <c r="F5" s="153"/>
      <c r="G5" s="153"/>
      <c r="H5" s="15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9" t="s">
        <v>56</v>
      </c>
      <c r="B6" s="149"/>
      <c r="C6" s="149"/>
      <c r="D6" s="153" t="str">
        <f>'G-1'!D5:H5</f>
        <v>CALLE 80 X CARRERA 49C</v>
      </c>
      <c r="E6" s="153"/>
      <c r="F6" s="153"/>
      <c r="G6" s="153"/>
      <c r="H6" s="153"/>
      <c r="I6" s="149" t="s">
        <v>53</v>
      </c>
      <c r="J6" s="149"/>
      <c r="K6" s="149"/>
      <c r="L6" s="154">
        <f>'G-1'!L5:N5</f>
        <v>8050</v>
      </c>
      <c r="M6" s="154"/>
      <c r="N6" s="154"/>
      <c r="O6" s="12"/>
      <c r="P6" s="149" t="s">
        <v>58</v>
      </c>
      <c r="Q6" s="149"/>
      <c r="R6" s="149"/>
      <c r="S6" s="165">
        <f>'G-1'!S6:U6</f>
        <v>42556</v>
      </c>
      <c r="T6" s="165"/>
      <c r="U6" s="165"/>
    </row>
    <row r="7" spans="1:28" ht="7.5" customHeight="1" x14ac:dyDescent="0.2">
      <c r="A7" s="13"/>
      <c r="B7" s="11"/>
      <c r="C7" s="11"/>
      <c r="D7" s="11"/>
      <c r="E7" s="162"/>
      <c r="F7" s="162"/>
      <c r="G7" s="162"/>
      <c r="H7" s="162"/>
      <c r="I7" s="162"/>
      <c r="J7" s="162"/>
      <c r="K7" s="16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6" t="s">
        <v>36</v>
      </c>
      <c r="B8" s="159" t="s">
        <v>34</v>
      </c>
      <c r="C8" s="160"/>
      <c r="D8" s="160"/>
      <c r="E8" s="161"/>
      <c r="F8" s="156" t="s">
        <v>35</v>
      </c>
      <c r="G8" s="156" t="s">
        <v>37</v>
      </c>
      <c r="H8" s="156" t="s">
        <v>36</v>
      </c>
      <c r="I8" s="159" t="s">
        <v>34</v>
      </c>
      <c r="J8" s="160"/>
      <c r="K8" s="160"/>
      <c r="L8" s="161"/>
      <c r="M8" s="156" t="s">
        <v>35</v>
      </c>
      <c r="N8" s="156" t="s">
        <v>37</v>
      </c>
      <c r="O8" s="156" t="s">
        <v>36</v>
      </c>
      <c r="P8" s="159" t="s">
        <v>34</v>
      </c>
      <c r="Q8" s="160"/>
      <c r="R8" s="160"/>
      <c r="S8" s="161"/>
      <c r="T8" s="156" t="s">
        <v>35</v>
      </c>
      <c r="U8" s="156" t="s">
        <v>37</v>
      </c>
    </row>
    <row r="9" spans="1:28" ht="12" customHeight="1" x14ac:dyDescent="0.2">
      <c r="A9" s="158"/>
      <c r="B9" s="15" t="s">
        <v>52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52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52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f>'G-1'!B10+'G-2'!B10+'G-3'!B10</f>
        <v>86</v>
      </c>
      <c r="C10" s="46">
        <f>'G-1'!C10+'G-2'!C10+'G-3'!C10</f>
        <v>294</v>
      </c>
      <c r="D10" s="46">
        <f>'G-1'!D10+'G-2'!D10+'G-3'!D10</f>
        <v>8</v>
      </c>
      <c r="E10" s="46">
        <f>'G-1'!E10+'G-2'!E10+'G-3'!E10</f>
        <v>3</v>
      </c>
      <c r="F10" s="6">
        <f t="shared" ref="F10:F22" si="0">B10*0.5+C10*1+D10*2+E10*2.5</f>
        <v>360.5</v>
      </c>
      <c r="G10" s="2"/>
      <c r="H10" s="19" t="s">
        <v>4</v>
      </c>
      <c r="I10" s="46">
        <f>'G-1'!I10+'G-2'!I10+'G-3'!I10</f>
        <v>88</v>
      </c>
      <c r="J10" s="46">
        <f>'G-1'!J10+'G-2'!J10+'G-3'!J10</f>
        <v>349</v>
      </c>
      <c r="K10" s="46">
        <f>'G-1'!K10+'G-2'!K10+'G-3'!K10</f>
        <v>17</v>
      </c>
      <c r="L10" s="46">
        <f>'G-1'!L10+'G-2'!L10+'G-3'!L10</f>
        <v>9</v>
      </c>
      <c r="M10" s="6">
        <f t="shared" ref="M10:M22" si="1">I10*0.5+J10*1+K10*2+L10*2.5</f>
        <v>449.5</v>
      </c>
      <c r="N10" s="9">
        <f>F20+F21+F22+M10</f>
        <v>1831.5</v>
      </c>
      <c r="O10" s="19" t="s">
        <v>43</v>
      </c>
      <c r="P10" s="46">
        <f>'G-1'!P10+'G-2'!P10+'G-3'!P10</f>
        <v>124</v>
      </c>
      <c r="Q10" s="46">
        <f>'G-1'!Q10+'G-2'!Q10+'G-3'!Q10</f>
        <v>374</v>
      </c>
      <c r="R10" s="46">
        <f>'G-1'!R10+'G-2'!R10+'G-3'!R10</f>
        <v>16</v>
      </c>
      <c r="S10" s="46">
        <f>'G-1'!S10+'G-2'!S10+'G-3'!S10</f>
        <v>4</v>
      </c>
      <c r="T10" s="6">
        <f t="shared" ref="T10:T21" si="2">P10*0.5+Q10*1+R10*2+S10*2.5</f>
        <v>478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108</v>
      </c>
      <c r="C11" s="46">
        <f>'G-1'!C11+'G-2'!C11+'G-3'!C11</f>
        <v>306</v>
      </c>
      <c r="D11" s="46">
        <f>'G-1'!D11+'G-2'!D11+'G-3'!D11</f>
        <v>15</v>
      </c>
      <c r="E11" s="46">
        <f>'G-1'!E11+'G-2'!E11+'G-3'!E11</f>
        <v>4</v>
      </c>
      <c r="F11" s="6">
        <f t="shared" si="0"/>
        <v>400</v>
      </c>
      <c r="G11" s="2"/>
      <c r="H11" s="19" t="s">
        <v>5</v>
      </c>
      <c r="I11" s="46">
        <f>'G-1'!I11+'G-2'!I11+'G-3'!I11</f>
        <v>109</v>
      </c>
      <c r="J11" s="46">
        <f>'G-1'!J11+'G-2'!J11+'G-3'!J11</f>
        <v>342</v>
      </c>
      <c r="K11" s="46">
        <f>'G-1'!K11+'G-2'!K11+'G-3'!K11</f>
        <v>10</v>
      </c>
      <c r="L11" s="46">
        <f>'G-1'!L11+'G-2'!L11+'G-3'!L11</f>
        <v>2</v>
      </c>
      <c r="M11" s="6">
        <f t="shared" si="1"/>
        <v>421.5</v>
      </c>
      <c r="N11" s="9">
        <f>F21+F22+M10+M11</f>
        <v>1798.5</v>
      </c>
      <c r="O11" s="19" t="s">
        <v>44</v>
      </c>
      <c r="P11" s="46">
        <f>'G-1'!P11+'G-2'!P11+'G-3'!P11</f>
        <v>120</v>
      </c>
      <c r="Q11" s="46">
        <f>'G-1'!Q11+'G-2'!Q11+'G-3'!Q11</f>
        <v>352</v>
      </c>
      <c r="R11" s="46">
        <f>'G-1'!R11+'G-2'!R11+'G-3'!R11</f>
        <v>19</v>
      </c>
      <c r="S11" s="46">
        <f>'G-1'!S11+'G-2'!S11+'G-3'!S11</f>
        <v>7</v>
      </c>
      <c r="T11" s="6">
        <f t="shared" si="2"/>
        <v>467.5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122</v>
      </c>
      <c r="C12" s="46">
        <f>'G-1'!C12+'G-2'!C12+'G-3'!C12</f>
        <v>378</v>
      </c>
      <c r="D12" s="46">
        <f>'G-1'!D12+'G-2'!D12+'G-3'!D12</f>
        <v>17</v>
      </c>
      <c r="E12" s="46">
        <f>'G-1'!E12+'G-2'!E12+'G-3'!E12</f>
        <v>3</v>
      </c>
      <c r="F12" s="6">
        <f t="shared" si="0"/>
        <v>480.5</v>
      </c>
      <c r="G12" s="2"/>
      <c r="H12" s="19" t="s">
        <v>6</v>
      </c>
      <c r="I12" s="46">
        <f>'G-1'!I12+'G-2'!I12+'G-3'!I12</f>
        <v>105</v>
      </c>
      <c r="J12" s="46">
        <f>'G-1'!J12+'G-2'!J12+'G-3'!J12</f>
        <v>315</v>
      </c>
      <c r="K12" s="46">
        <f>'G-1'!K12+'G-2'!K12+'G-3'!K12</f>
        <v>12</v>
      </c>
      <c r="L12" s="46">
        <f>'G-1'!L12+'G-2'!L12+'G-3'!L12</f>
        <v>1</v>
      </c>
      <c r="M12" s="6">
        <f t="shared" si="1"/>
        <v>394</v>
      </c>
      <c r="N12" s="2">
        <f>F22+M10+M11+M12</f>
        <v>1711.5</v>
      </c>
      <c r="O12" s="19" t="s">
        <v>32</v>
      </c>
      <c r="P12" s="46">
        <f>'G-1'!P12+'G-2'!P12+'G-3'!P12</f>
        <v>95</v>
      </c>
      <c r="Q12" s="46">
        <f>'G-1'!Q12+'G-2'!Q12+'G-3'!Q12</f>
        <v>368</v>
      </c>
      <c r="R12" s="46">
        <f>'G-1'!R12+'G-2'!R12+'G-3'!R12</f>
        <v>15</v>
      </c>
      <c r="S12" s="46">
        <f>'G-1'!S12+'G-2'!S12+'G-3'!S12</f>
        <v>3</v>
      </c>
      <c r="T12" s="6">
        <f t="shared" si="2"/>
        <v>453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105</v>
      </c>
      <c r="C13" s="46">
        <f>'G-1'!C13+'G-2'!C13+'G-3'!C13</f>
        <v>402</v>
      </c>
      <c r="D13" s="46">
        <f>'G-1'!D13+'G-2'!D13+'G-3'!D13</f>
        <v>22</v>
      </c>
      <c r="E13" s="46">
        <f>'G-1'!E13+'G-2'!E13+'G-3'!E13</f>
        <v>3</v>
      </c>
      <c r="F13" s="6">
        <f t="shared" si="0"/>
        <v>506</v>
      </c>
      <c r="G13" s="2">
        <f t="shared" ref="G13:G19" si="3">F10+F11+F12+F13</f>
        <v>1747</v>
      </c>
      <c r="H13" s="19" t="s">
        <v>7</v>
      </c>
      <c r="I13" s="46">
        <f>'G-1'!I13+'G-2'!I13+'G-3'!I13</f>
        <v>103</v>
      </c>
      <c r="J13" s="46">
        <f>'G-1'!J13+'G-2'!J13+'G-3'!J13</f>
        <v>286</v>
      </c>
      <c r="K13" s="46">
        <f>'G-1'!K13+'G-2'!K13+'G-3'!K13</f>
        <v>15</v>
      </c>
      <c r="L13" s="46">
        <f>'G-1'!L13+'G-2'!L13+'G-3'!L13</f>
        <v>4</v>
      </c>
      <c r="M13" s="6">
        <f t="shared" si="1"/>
        <v>377.5</v>
      </c>
      <c r="N13" s="2">
        <f t="shared" ref="N13:N18" si="4">M10+M11+M12+M13</f>
        <v>1642.5</v>
      </c>
      <c r="O13" s="19" t="s">
        <v>33</v>
      </c>
      <c r="P13" s="46">
        <f>'G-1'!P13+'G-2'!P13+'G-3'!P13</f>
        <v>121</v>
      </c>
      <c r="Q13" s="46">
        <f>'G-1'!Q13+'G-2'!Q13+'G-3'!Q13</f>
        <v>363</v>
      </c>
      <c r="R13" s="46">
        <f>'G-1'!R13+'G-2'!R13+'G-3'!R13</f>
        <v>17</v>
      </c>
      <c r="S13" s="46">
        <f>'G-1'!S13+'G-2'!S13+'G-3'!S13</f>
        <v>8</v>
      </c>
      <c r="T13" s="6">
        <f t="shared" si="2"/>
        <v>477.5</v>
      </c>
      <c r="U13" s="2">
        <f t="shared" ref="U13:U21" si="5">T10+T11+T12+T13</f>
        <v>1876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'G-1'!B14+'G-2'!B14+'G-3'!B14</f>
        <v>77</v>
      </c>
      <c r="C14" s="46">
        <f>'G-1'!C14+'G-2'!C14+'G-3'!C14</f>
        <v>341</v>
      </c>
      <c r="D14" s="46">
        <f>'G-1'!D14+'G-2'!D14+'G-3'!D14</f>
        <v>18</v>
      </c>
      <c r="E14" s="46">
        <f>'G-1'!E14+'G-2'!E14+'G-3'!E14</f>
        <v>1</v>
      </c>
      <c r="F14" s="6">
        <f t="shared" si="0"/>
        <v>418</v>
      </c>
      <c r="G14" s="2">
        <f t="shared" si="3"/>
        <v>1804.5</v>
      </c>
      <c r="H14" s="19" t="s">
        <v>9</v>
      </c>
      <c r="I14" s="46">
        <f>'G-1'!I14+'G-2'!I14+'G-3'!I14</f>
        <v>92</v>
      </c>
      <c r="J14" s="46">
        <f>'G-1'!J14+'G-2'!J14+'G-3'!J14</f>
        <v>265</v>
      </c>
      <c r="K14" s="46">
        <f>'G-1'!K14+'G-2'!K14+'G-3'!K14</f>
        <v>13</v>
      </c>
      <c r="L14" s="46">
        <f>'G-1'!L14+'G-2'!L14+'G-3'!L14</f>
        <v>0</v>
      </c>
      <c r="M14" s="6">
        <f t="shared" si="1"/>
        <v>337</v>
      </c>
      <c r="N14" s="2">
        <f t="shared" si="4"/>
        <v>1530</v>
      </c>
      <c r="O14" s="19" t="s">
        <v>29</v>
      </c>
      <c r="P14" s="46">
        <f>'G-1'!P14+'G-2'!P14+'G-3'!P14</f>
        <v>131</v>
      </c>
      <c r="Q14" s="46">
        <f>'G-1'!Q14+'G-2'!Q14+'G-3'!Q14</f>
        <v>330</v>
      </c>
      <c r="R14" s="46">
        <f>'G-1'!R14+'G-2'!R14+'G-3'!R14</f>
        <v>22</v>
      </c>
      <c r="S14" s="46">
        <f>'G-1'!S14+'G-2'!S14+'G-3'!S14</f>
        <v>3</v>
      </c>
      <c r="T14" s="6">
        <f t="shared" si="2"/>
        <v>447</v>
      </c>
      <c r="U14" s="2">
        <f t="shared" si="5"/>
        <v>1845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'G-1'!B15+'G-2'!B15+'G-3'!B15</f>
        <v>103</v>
      </c>
      <c r="C15" s="46">
        <f>'G-1'!C15+'G-2'!C15+'G-3'!C15</f>
        <v>342</v>
      </c>
      <c r="D15" s="46">
        <f>'G-1'!D15+'G-2'!D15+'G-3'!D15</f>
        <v>44</v>
      </c>
      <c r="E15" s="46">
        <f>'G-1'!E15+'G-2'!E15+'G-3'!E15</f>
        <v>7</v>
      </c>
      <c r="F15" s="6">
        <f t="shared" si="0"/>
        <v>499</v>
      </c>
      <c r="G15" s="2">
        <f t="shared" si="3"/>
        <v>1903.5</v>
      </c>
      <c r="H15" s="19" t="s">
        <v>12</v>
      </c>
      <c r="I15" s="46">
        <f>'G-1'!I15+'G-2'!I15+'G-3'!I15</f>
        <v>61</v>
      </c>
      <c r="J15" s="46">
        <f>'G-1'!J15+'G-2'!J15+'G-3'!J15</f>
        <v>179</v>
      </c>
      <c r="K15" s="46">
        <f>'G-1'!K15+'G-2'!K15+'G-3'!K15</f>
        <v>7</v>
      </c>
      <c r="L15" s="46">
        <f>'G-1'!L15+'G-2'!L15+'G-3'!L15</f>
        <v>0</v>
      </c>
      <c r="M15" s="6">
        <f t="shared" si="1"/>
        <v>223.5</v>
      </c>
      <c r="N15" s="2">
        <f t="shared" si="4"/>
        <v>1332</v>
      </c>
      <c r="O15" s="18" t="s">
        <v>30</v>
      </c>
      <c r="P15" s="46">
        <f>'G-1'!P15+'G-2'!P15+'G-3'!P15</f>
        <v>117</v>
      </c>
      <c r="Q15" s="46">
        <f>'G-1'!Q15+'G-2'!Q15+'G-3'!Q15</f>
        <v>327</v>
      </c>
      <c r="R15" s="46">
        <f>'G-1'!R15+'G-2'!R15+'G-3'!R15</f>
        <v>16</v>
      </c>
      <c r="S15" s="46">
        <f>'G-1'!S15+'G-2'!S15+'G-3'!S15</f>
        <v>5</v>
      </c>
      <c r="T15" s="6">
        <f t="shared" si="2"/>
        <v>430</v>
      </c>
      <c r="U15" s="2">
        <f t="shared" si="5"/>
        <v>1807.5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'G-1'!B16+'G-2'!B16+'G-3'!B16</f>
        <v>103</v>
      </c>
      <c r="C16" s="46">
        <f>'G-1'!C16+'G-2'!C16+'G-3'!C16</f>
        <v>385</v>
      </c>
      <c r="D16" s="46">
        <f>'G-1'!D16+'G-2'!D16+'G-3'!D16</f>
        <v>19</v>
      </c>
      <c r="E16" s="46">
        <f>'G-1'!E16+'G-2'!E16+'G-3'!E16</f>
        <v>4</v>
      </c>
      <c r="F16" s="6">
        <f t="shared" si="0"/>
        <v>484.5</v>
      </c>
      <c r="G16" s="2">
        <f t="shared" si="3"/>
        <v>1907.5</v>
      </c>
      <c r="H16" s="19" t="s">
        <v>15</v>
      </c>
      <c r="I16" s="46">
        <f>'G-1'!I16+'G-2'!I16+'G-3'!I16</f>
        <v>41</v>
      </c>
      <c r="J16" s="46">
        <f>'G-1'!J16+'G-2'!J16+'G-3'!J16</f>
        <v>112</v>
      </c>
      <c r="K16" s="46">
        <f>'G-1'!K16+'G-2'!K16+'G-3'!K16</f>
        <v>7</v>
      </c>
      <c r="L16" s="46">
        <f>'G-1'!L16+'G-2'!L16+'G-3'!L16</f>
        <v>0</v>
      </c>
      <c r="M16" s="6">
        <f t="shared" si="1"/>
        <v>146.5</v>
      </c>
      <c r="N16" s="2">
        <f t="shared" si="4"/>
        <v>1084.5</v>
      </c>
      <c r="O16" s="19" t="s">
        <v>8</v>
      </c>
      <c r="P16" s="46">
        <f>'G-1'!P16+'G-2'!P16+'G-3'!P16</f>
        <v>108</v>
      </c>
      <c r="Q16" s="46">
        <f>'G-1'!Q16+'G-2'!Q16+'G-3'!Q16</f>
        <v>328</v>
      </c>
      <c r="R16" s="46">
        <f>'G-1'!R16+'G-2'!R16+'G-3'!R16</f>
        <v>16</v>
      </c>
      <c r="S16" s="46">
        <f>'G-1'!S16+'G-2'!S16+'G-3'!S16</f>
        <v>4</v>
      </c>
      <c r="T16" s="6">
        <f t="shared" si="2"/>
        <v>424</v>
      </c>
      <c r="U16" s="2">
        <f t="shared" si="5"/>
        <v>1778.5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'G-1'!B17+'G-2'!B17+'G-3'!B17</f>
        <v>91</v>
      </c>
      <c r="C17" s="46">
        <f>'G-1'!C17+'G-2'!C17+'G-3'!C17</f>
        <v>357</v>
      </c>
      <c r="D17" s="46">
        <f>'G-1'!D17+'G-2'!D17+'G-3'!D17</f>
        <v>15</v>
      </c>
      <c r="E17" s="46">
        <f>'G-1'!E17+'G-2'!E17+'G-3'!E17</f>
        <v>4</v>
      </c>
      <c r="F17" s="6">
        <f t="shared" si="0"/>
        <v>442.5</v>
      </c>
      <c r="G17" s="2">
        <f t="shared" si="3"/>
        <v>1844</v>
      </c>
      <c r="H17" s="19" t="s">
        <v>18</v>
      </c>
      <c r="I17" s="46">
        <f>'G-1'!I17+'G-2'!I17+'G-3'!I17</f>
        <v>66</v>
      </c>
      <c r="J17" s="46">
        <f>'G-1'!J17+'G-2'!J17+'G-3'!J17</f>
        <v>312</v>
      </c>
      <c r="K17" s="46">
        <f>'G-1'!K17+'G-2'!K17+'G-3'!K17</f>
        <v>13</v>
      </c>
      <c r="L17" s="46">
        <f>'G-1'!L17+'G-2'!L17+'G-3'!L17</f>
        <v>6</v>
      </c>
      <c r="M17" s="6">
        <f t="shared" si="1"/>
        <v>386</v>
      </c>
      <c r="N17" s="2">
        <f t="shared" si="4"/>
        <v>1093</v>
      </c>
      <c r="O17" s="19" t="s">
        <v>10</v>
      </c>
      <c r="P17" s="46">
        <f>'G-1'!P17+'G-2'!P17+'G-3'!P17</f>
        <v>105</v>
      </c>
      <c r="Q17" s="46">
        <f>'G-1'!Q17+'G-2'!Q17+'G-3'!Q17</f>
        <v>366</v>
      </c>
      <c r="R17" s="46">
        <f>'G-1'!R17+'G-2'!R17+'G-3'!R17</f>
        <v>17</v>
      </c>
      <c r="S17" s="46">
        <f>'G-1'!S17+'G-2'!S17+'G-3'!S17</f>
        <v>3</v>
      </c>
      <c r="T17" s="6">
        <f t="shared" si="2"/>
        <v>460</v>
      </c>
      <c r="U17" s="2">
        <f t="shared" si="5"/>
        <v>1761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'G-1'!B18+'G-2'!B18+'G-3'!B18</f>
        <v>105</v>
      </c>
      <c r="C18" s="46">
        <f>'G-1'!C18+'G-2'!C18+'G-3'!C18</f>
        <v>363</v>
      </c>
      <c r="D18" s="46">
        <f>'G-1'!D18+'G-2'!D18+'G-3'!D18</f>
        <v>17</v>
      </c>
      <c r="E18" s="46">
        <f>'G-1'!E18+'G-2'!E18+'G-3'!E18</f>
        <v>3</v>
      </c>
      <c r="F18" s="6">
        <f t="shared" si="0"/>
        <v>457</v>
      </c>
      <c r="G18" s="2">
        <f t="shared" si="3"/>
        <v>1883</v>
      </c>
      <c r="H18" s="19" t="s">
        <v>20</v>
      </c>
      <c r="I18" s="46">
        <f>'G-1'!I18+'G-2'!I18+'G-3'!I18</f>
        <v>89</v>
      </c>
      <c r="J18" s="46">
        <f>'G-1'!J18+'G-2'!J18+'G-3'!J18</f>
        <v>392</v>
      </c>
      <c r="K18" s="46">
        <f>'G-1'!K18+'G-2'!K18+'G-3'!K18</f>
        <v>12</v>
      </c>
      <c r="L18" s="46">
        <f>'G-1'!L18+'G-2'!L18+'G-3'!L18</f>
        <v>4</v>
      </c>
      <c r="M18" s="6">
        <f t="shared" si="1"/>
        <v>470.5</v>
      </c>
      <c r="N18" s="2">
        <f t="shared" si="4"/>
        <v>1226.5</v>
      </c>
      <c r="O18" s="19" t="s">
        <v>13</v>
      </c>
      <c r="P18" s="46">
        <f>'G-1'!P18+'G-2'!P18+'G-3'!P18</f>
        <v>108</v>
      </c>
      <c r="Q18" s="46">
        <f>'G-1'!Q18+'G-2'!Q18+'G-3'!Q18</f>
        <v>341</v>
      </c>
      <c r="R18" s="46">
        <f>'G-1'!R18+'G-2'!R18+'G-3'!R18</f>
        <v>24</v>
      </c>
      <c r="S18" s="46">
        <f>'G-1'!S18+'G-2'!S18+'G-3'!S18</f>
        <v>2</v>
      </c>
      <c r="T18" s="6">
        <f t="shared" si="2"/>
        <v>448</v>
      </c>
      <c r="U18" s="2">
        <f t="shared" si="5"/>
        <v>1762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'G-1'!B19+'G-2'!B19+'G-3'!B19</f>
        <v>86</v>
      </c>
      <c r="C19" s="47">
        <f>'G-1'!C19+'G-2'!C19+'G-3'!C19</f>
        <v>345</v>
      </c>
      <c r="D19" s="47">
        <f>'G-1'!D19+'G-2'!D19+'G-3'!D19</f>
        <v>19</v>
      </c>
      <c r="E19" s="47">
        <f>'G-1'!E19+'G-2'!E19+'G-3'!E19</f>
        <v>4</v>
      </c>
      <c r="F19" s="7">
        <f t="shared" si="0"/>
        <v>436</v>
      </c>
      <c r="G19" s="3">
        <f t="shared" si="3"/>
        <v>1820</v>
      </c>
      <c r="H19" s="20" t="s">
        <v>22</v>
      </c>
      <c r="I19" s="46">
        <f>'G-1'!I19+'G-2'!I19+'G-3'!I19</f>
        <v>108</v>
      </c>
      <c r="J19" s="46">
        <f>'G-1'!J19+'G-2'!J19+'G-3'!J19</f>
        <v>413</v>
      </c>
      <c r="K19" s="46">
        <f>'G-1'!K19+'G-2'!K19+'G-3'!K19</f>
        <v>16</v>
      </c>
      <c r="L19" s="46">
        <f>'G-1'!L19+'G-2'!L19+'G-3'!L19</f>
        <v>3</v>
      </c>
      <c r="M19" s="6">
        <f t="shared" si="1"/>
        <v>506.5</v>
      </c>
      <c r="N19" s="2">
        <f>M16+M17+M18+M19</f>
        <v>1509.5</v>
      </c>
      <c r="O19" s="19" t="s">
        <v>16</v>
      </c>
      <c r="P19" s="46">
        <f>'G-1'!P19+'G-2'!P19+'G-3'!P19</f>
        <v>128</v>
      </c>
      <c r="Q19" s="46">
        <f>'G-1'!Q19+'G-2'!Q19+'G-3'!Q19</f>
        <v>332</v>
      </c>
      <c r="R19" s="46">
        <f>'G-1'!R19+'G-2'!R19+'G-3'!R19</f>
        <v>27</v>
      </c>
      <c r="S19" s="46">
        <f>'G-1'!S19+'G-2'!S19+'G-3'!S19</f>
        <v>1</v>
      </c>
      <c r="T19" s="6">
        <f t="shared" si="2"/>
        <v>452.5</v>
      </c>
      <c r="U19" s="2">
        <f t="shared" si="5"/>
        <v>1784.5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'G-1'!B20+'G-2'!B20+'G-3'!B20</f>
        <v>111</v>
      </c>
      <c r="C20" s="45">
        <f>'G-1'!C20+'G-2'!C20+'G-3'!C20</f>
        <v>351</v>
      </c>
      <c r="D20" s="45">
        <f>'G-1'!D20+'G-2'!D20+'G-3'!D20</f>
        <v>19</v>
      </c>
      <c r="E20" s="45">
        <f>'G-1'!E20+'G-2'!E20+'G-3'!E20</f>
        <v>4</v>
      </c>
      <c r="F20" s="8">
        <f t="shared" si="0"/>
        <v>454.5</v>
      </c>
      <c r="G20" s="35"/>
      <c r="H20" s="19" t="s">
        <v>24</v>
      </c>
      <c r="I20" s="46">
        <f>'G-1'!I20+'G-2'!I20+'G-3'!I20</f>
        <v>86</v>
      </c>
      <c r="J20" s="46">
        <f>'G-1'!J20+'G-2'!J20+'G-3'!J20</f>
        <v>342</v>
      </c>
      <c r="K20" s="46">
        <f>'G-1'!K20+'G-2'!K20+'G-3'!K20</f>
        <v>16</v>
      </c>
      <c r="L20" s="46">
        <f>'G-1'!L20+'G-2'!L20+'G-3'!L20</f>
        <v>3</v>
      </c>
      <c r="M20" s="8">
        <f t="shared" si="1"/>
        <v>424.5</v>
      </c>
      <c r="N20" s="2">
        <f>M17+M18+M19+M20</f>
        <v>1787.5</v>
      </c>
      <c r="O20" s="19" t="s">
        <v>45</v>
      </c>
      <c r="P20" s="46">
        <f>'G-1'!P20+'G-2'!P20+'G-3'!P20</f>
        <v>89</v>
      </c>
      <c r="Q20" s="46">
        <f>'G-1'!Q20+'G-2'!Q20+'G-3'!Q20</f>
        <v>305</v>
      </c>
      <c r="R20" s="46">
        <f>'G-1'!R20+'G-2'!R20+'G-3'!R20</f>
        <v>22</v>
      </c>
      <c r="S20" s="46">
        <f>'G-1'!S20+'G-2'!S20+'G-3'!S20</f>
        <v>1</v>
      </c>
      <c r="T20" s="8">
        <f t="shared" si="2"/>
        <v>396</v>
      </c>
      <c r="U20" s="2">
        <f t="shared" si="5"/>
        <v>1756.5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f>'G-1'!B21+'G-2'!B21+'G-3'!B21</f>
        <v>124</v>
      </c>
      <c r="C21" s="46">
        <f>'G-1'!C21+'G-2'!C21+'G-3'!C21</f>
        <v>372</v>
      </c>
      <c r="D21" s="46">
        <f>'G-1'!D21+'G-2'!D21+'G-3'!D21</f>
        <v>16</v>
      </c>
      <c r="E21" s="46">
        <f>'G-1'!E21+'G-2'!E21+'G-3'!E21</f>
        <v>6</v>
      </c>
      <c r="F21" s="6">
        <f t="shared" si="0"/>
        <v>481</v>
      </c>
      <c r="G21" s="36"/>
      <c r="H21" s="20" t="s">
        <v>25</v>
      </c>
      <c r="I21" s="46">
        <f>'G-1'!I21+'G-2'!I21+'G-3'!I21</f>
        <v>109</v>
      </c>
      <c r="J21" s="46">
        <f>'G-1'!J21+'G-2'!J21+'G-3'!J21</f>
        <v>366</v>
      </c>
      <c r="K21" s="46">
        <f>'G-1'!K21+'G-2'!K21+'G-3'!K21</f>
        <v>14</v>
      </c>
      <c r="L21" s="46">
        <f>'G-1'!L21+'G-2'!L21+'G-3'!L21</f>
        <v>4</v>
      </c>
      <c r="M21" s="6">
        <f t="shared" si="1"/>
        <v>458.5</v>
      </c>
      <c r="N21" s="2">
        <f>M18+M19+M20+M21</f>
        <v>1860</v>
      </c>
      <c r="O21" s="21" t="s">
        <v>46</v>
      </c>
      <c r="P21" s="47">
        <f>'G-1'!P21+'G-2'!P21+'G-3'!P21</f>
        <v>86</v>
      </c>
      <c r="Q21" s="47">
        <f>'G-1'!Q21+'G-2'!Q21+'G-3'!Q21</f>
        <v>276</v>
      </c>
      <c r="R21" s="47">
        <f>'G-1'!R21+'G-2'!R21+'G-3'!R21</f>
        <v>20</v>
      </c>
      <c r="S21" s="47">
        <f>'G-1'!S21+'G-2'!S21+'G-3'!S21</f>
        <v>0</v>
      </c>
      <c r="T21" s="7">
        <f t="shared" si="2"/>
        <v>359</v>
      </c>
      <c r="U21" s="3">
        <f t="shared" si="5"/>
        <v>1655.5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f>'G-1'!B22+'G-2'!B22+'G-3'!B22</f>
        <v>98</v>
      </c>
      <c r="C22" s="46">
        <f>'G-1'!C22+'G-2'!C22+'G-3'!C22</f>
        <v>345</v>
      </c>
      <c r="D22" s="46">
        <f>'G-1'!D22+'G-2'!D22+'G-3'!D22</f>
        <v>15</v>
      </c>
      <c r="E22" s="46">
        <f>'G-1'!E22+'G-2'!E22+'G-3'!E22</f>
        <v>9</v>
      </c>
      <c r="F22" s="6">
        <f t="shared" si="0"/>
        <v>446.5</v>
      </c>
      <c r="G22" s="2"/>
      <c r="H22" s="21" t="s">
        <v>26</v>
      </c>
      <c r="I22" s="46">
        <f>'G-1'!I22+'G-2'!I22+'G-3'!I22</f>
        <v>134</v>
      </c>
      <c r="J22" s="46">
        <f>'G-1'!J22+'G-2'!J22+'G-3'!J22</f>
        <v>356</v>
      </c>
      <c r="K22" s="46">
        <f>'G-1'!K22+'G-2'!K22+'G-3'!K22</f>
        <v>16</v>
      </c>
      <c r="L22" s="46">
        <f>'G-1'!L22+'G-2'!L22+'G-3'!L22</f>
        <v>5</v>
      </c>
      <c r="M22" s="6">
        <f t="shared" si="1"/>
        <v>467.5</v>
      </c>
      <c r="N22" s="3">
        <f>M19+M20+M21+M22</f>
        <v>1857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8" t="s">
        <v>47</v>
      </c>
      <c r="B23" s="139"/>
      <c r="C23" s="144" t="s">
        <v>50</v>
      </c>
      <c r="D23" s="145"/>
      <c r="E23" s="145"/>
      <c r="F23" s="146"/>
      <c r="G23" s="53">
        <f>MAX(G13:G19)</f>
        <v>1907.5</v>
      </c>
      <c r="H23" s="142" t="s">
        <v>48</v>
      </c>
      <c r="I23" s="143"/>
      <c r="J23" s="135" t="s">
        <v>50</v>
      </c>
      <c r="K23" s="136"/>
      <c r="L23" s="136"/>
      <c r="M23" s="137"/>
      <c r="N23" s="54">
        <f>MAX(N10:N22)</f>
        <v>1860</v>
      </c>
      <c r="O23" s="138" t="s">
        <v>49</v>
      </c>
      <c r="P23" s="139"/>
      <c r="Q23" s="144" t="s">
        <v>50</v>
      </c>
      <c r="R23" s="145"/>
      <c r="S23" s="145"/>
      <c r="T23" s="146"/>
      <c r="U23" s="53">
        <f>MAX(U13:U21)</f>
        <v>1876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0"/>
      <c r="B24" s="141"/>
      <c r="C24" s="52" t="s">
        <v>73</v>
      </c>
      <c r="D24" s="55"/>
      <c r="E24" s="55"/>
      <c r="F24" s="56" t="s">
        <v>84</v>
      </c>
      <c r="G24" s="57"/>
      <c r="H24" s="140"/>
      <c r="I24" s="141"/>
      <c r="J24" s="52" t="s">
        <v>73</v>
      </c>
      <c r="K24" s="55"/>
      <c r="L24" s="55"/>
      <c r="M24" s="56" t="s">
        <v>67</v>
      </c>
      <c r="N24" s="57"/>
      <c r="O24" s="140"/>
      <c r="P24" s="141"/>
      <c r="Q24" s="52" t="s">
        <v>73</v>
      </c>
      <c r="R24" s="55"/>
      <c r="S24" s="55"/>
      <c r="T24" s="56" t="s">
        <v>78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7" t="s">
        <v>51</v>
      </c>
      <c r="B26" s="147"/>
      <c r="C26" s="147"/>
      <c r="D26" s="147"/>
      <c r="E26" s="14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7" workbookViewId="0">
      <selection activeCell="J11" sqref="J11"/>
    </sheetView>
  </sheetViews>
  <sheetFormatPr baseColWidth="10" defaultRowHeight="12.75" x14ac:dyDescent="0.2"/>
  <cols>
    <col min="1" max="1" width="11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6" t="s">
        <v>111</v>
      </c>
      <c r="B2" s="166"/>
      <c r="C2" s="166"/>
      <c r="D2" s="166"/>
      <c r="E2" s="166"/>
      <c r="F2" s="166"/>
      <c r="G2" s="166"/>
      <c r="H2" s="166"/>
      <c r="I2" s="166"/>
      <c r="J2" s="166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7" t="s">
        <v>112</v>
      </c>
      <c r="B4" s="167"/>
      <c r="C4" s="168" t="s">
        <v>60</v>
      </c>
      <c r="D4" s="168"/>
      <c r="E4" s="168"/>
      <c r="F4" s="77"/>
      <c r="G4" s="73"/>
      <c r="H4" s="73"/>
      <c r="I4" s="73"/>
      <c r="J4" s="73"/>
    </row>
    <row r="5" spans="1:10" x14ac:dyDescent="0.2">
      <c r="A5" s="149" t="s">
        <v>56</v>
      </c>
      <c r="B5" s="149"/>
      <c r="C5" s="169" t="str">
        <f>'G-1'!D5</f>
        <v>CALLE 80 X CARRERA 49C</v>
      </c>
      <c r="D5" s="169"/>
      <c r="E5" s="169"/>
      <c r="F5" s="78"/>
      <c r="G5" s="79"/>
      <c r="H5" s="70" t="s">
        <v>53</v>
      </c>
      <c r="I5" s="170">
        <f>'G-1'!L5</f>
        <v>8050</v>
      </c>
      <c r="J5" s="170"/>
    </row>
    <row r="6" spans="1:10" x14ac:dyDescent="0.2">
      <c r="A6" s="149" t="s">
        <v>113</v>
      </c>
      <c r="B6" s="149"/>
      <c r="C6" s="171" t="s">
        <v>144</v>
      </c>
      <c r="D6" s="171"/>
      <c r="E6" s="171"/>
      <c r="F6" s="78"/>
      <c r="G6" s="79"/>
      <c r="H6" s="70" t="s">
        <v>58</v>
      </c>
      <c r="I6" s="172">
        <f>'G-1'!S6</f>
        <v>42556</v>
      </c>
      <c r="J6" s="172"/>
    </row>
    <row r="7" spans="1:10" x14ac:dyDescent="0.2">
      <c r="A7" s="80"/>
      <c r="B7" s="80"/>
      <c r="C7" s="173"/>
      <c r="D7" s="173"/>
      <c r="E7" s="173"/>
      <c r="F7" s="173"/>
      <c r="G7" s="77"/>
      <c r="H7" s="81"/>
      <c r="I7" s="82"/>
      <c r="J7" s="73"/>
    </row>
    <row r="8" spans="1:10" x14ac:dyDescent="0.2">
      <c r="A8" s="174" t="s">
        <v>114</v>
      </c>
      <c r="B8" s="176" t="s">
        <v>115</v>
      </c>
      <c r="C8" s="174" t="s">
        <v>116</v>
      </c>
      <c r="D8" s="176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8" t="s">
        <v>122</v>
      </c>
      <c r="J8" s="180" t="s">
        <v>123</v>
      </c>
    </row>
    <row r="9" spans="1:10" x14ac:dyDescent="0.2">
      <c r="A9" s="175"/>
      <c r="B9" s="177"/>
      <c r="C9" s="175"/>
      <c r="D9" s="177"/>
      <c r="E9" s="86" t="s">
        <v>52</v>
      </c>
      <c r="F9" s="87" t="s">
        <v>0</v>
      </c>
      <c r="G9" s="88" t="s">
        <v>2</v>
      </c>
      <c r="H9" s="87" t="s">
        <v>3</v>
      </c>
      <c r="I9" s="179"/>
      <c r="J9" s="181"/>
    </row>
    <row r="10" spans="1:10" x14ac:dyDescent="0.2">
      <c r="A10" s="182" t="s">
        <v>124</v>
      </c>
      <c r="B10" s="185">
        <v>1</v>
      </c>
      <c r="C10" s="89"/>
      <c r="D10" s="90" t="s">
        <v>125</v>
      </c>
      <c r="E10" s="50"/>
      <c r="F10" s="50"/>
      <c r="G10" s="50"/>
      <c r="H10" s="50"/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83"/>
      <c r="B11" s="186"/>
      <c r="C11" s="89" t="s">
        <v>126</v>
      </c>
      <c r="D11" s="92" t="s">
        <v>127</v>
      </c>
      <c r="E11" s="93">
        <v>55</v>
      </c>
      <c r="F11" s="93">
        <v>185</v>
      </c>
      <c r="G11" s="93">
        <v>0</v>
      </c>
      <c r="H11" s="93">
        <v>0</v>
      </c>
      <c r="I11" s="93">
        <f t="shared" ref="I11:I36" si="0">E11*0.5+F11+G11*2+H11*2.5</f>
        <v>212.5</v>
      </c>
      <c r="J11" s="94">
        <f>IF(I11=0,"0,00",I11/SUM(I10:I12)*100)</f>
        <v>100</v>
      </c>
    </row>
    <row r="12" spans="1:10" x14ac:dyDescent="0.2">
      <c r="A12" s="183"/>
      <c r="B12" s="186"/>
      <c r="C12" s="95" t="s">
        <v>134</v>
      </c>
      <c r="D12" s="96" t="s">
        <v>128</v>
      </c>
      <c r="E12" s="49"/>
      <c r="F12" s="49"/>
      <c r="G12" s="49"/>
      <c r="H12" s="49"/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83"/>
      <c r="B13" s="186"/>
      <c r="C13" s="99"/>
      <c r="D13" s="90" t="s">
        <v>125</v>
      </c>
      <c r="E13" s="50"/>
      <c r="F13" s="50"/>
      <c r="G13" s="50"/>
      <c r="H13" s="50"/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83"/>
      <c r="B14" s="186"/>
      <c r="C14" s="89" t="s">
        <v>129</v>
      </c>
      <c r="D14" s="92" t="s">
        <v>127</v>
      </c>
      <c r="E14" s="93">
        <v>54</v>
      </c>
      <c r="F14" s="93">
        <v>194</v>
      </c>
      <c r="G14" s="93">
        <v>0</v>
      </c>
      <c r="H14" s="93">
        <v>3</v>
      </c>
      <c r="I14" s="93">
        <f t="shared" si="0"/>
        <v>228.5</v>
      </c>
      <c r="J14" s="94">
        <f>IF(I14=0,"0,00",I14/SUM(I13:I15)*100)</f>
        <v>100</v>
      </c>
    </row>
    <row r="15" spans="1:10" x14ac:dyDescent="0.2">
      <c r="A15" s="183"/>
      <c r="B15" s="186"/>
      <c r="C15" s="95" t="s">
        <v>74</v>
      </c>
      <c r="D15" s="96" t="s">
        <v>128</v>
      </c>
      <c r="E15" s="49"/>
      <c r="F15" s="49"/>
      <c r="G15" s="49"/>
      <c r="H15" s="49"/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83"/>
      <c r="B16" s="186"/>
      <c r="C16" s="99"/>
      <c r="D16" s="90" t="s">
        <v>125</v>
      </c>
      <c r="E16" s="50"/>
      <c r="F16" s="50"/>
      <c r="G16" s="50"/>
      <c r="H16" s="50"/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83"/>
      <c r="B17" s="186"/>
      <c r="C17" s="89" t="s">
        <v>130</v>
      </c>
      <c r="D17" s="92" t="s">
        <v>127</v>
      </c>
      <c r="E17" s="93">
        <v>63</v>
      </c>
      <c r="F17" s="93">
        <v>153</v>
      </c>
      <c r="G17" s="93">
        <v>0</v>
      </c>
      <c r="H17" s="93">
        <v>0</v>
      </c>
      <c r="I17" s="93">
        <f t="shared" si="0"/>
        <v>184.5</v>
      </c>
      <c r="J17" s="94">
        <f>IF(I17=0,"0,00",I17/SUM(I16:I18)*100)</f>
        <v>100</v>
      </c>
    </row>
    <row r="18" spans="1:10" x14ac:dyDescent="0.2">
      <c r="A18" s="184"/>
      <c r="B18" s="187"/>
      <c r="C18" s="100" t="s">
        <v>135</v>
      </c>
      <c r="D18" s="96" t="s">
        <v>128</v>
      </c>
      <c r="E18" s="49"/>
      <c r="F18" s="49"/>
      <c r="G18" s="49"/>
      <c r="H18" s="49"/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82" t="s">
        <v>131</v>
      </c>
      <c r="B19" s="185">
        <v>1</v>
      </c>
      <c r="C19" s="101"/>
      <c r="D19" s="90" t="s">
        <v>125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83"/>
      <c r="B20" s="186"/>
      <c r="C20" s="89" t="s">
        <v>126</v>
      </c>
      <c r="D20" s="92" t="s">
        <v>127</v>
      </c>
      <c r="E20" s="93">
        <v>45</v>
      </c>
      <c r="F20" s="93">
        <v>84</v>
      </c>
      <c r="G20" s="93">
        <v>0</v>
      </c>
      <c r="H20" s="93">
        <v>3</v>
      </c>
      <c r="I20" s="93">
        <f t="shared" si="0"/>
        <v>114</v>
      </c>
      <c r="J20" s="94">
        <f>IF(I20=0,"0,00",I20/SUM(I19:I21)*100)</f>
        <v>59.842519685039377</v>
      </c>
    </row>
    <row r="21" spans="1:10" x14ac:dyDescent="0.2">
      <c r="A21" s="183"/>
      <c r="B21" s="186"/>
      <c r="C21" s="95" t="s">
        <v>136</v>
      </c>
      <c r="D21" s="96" t="s">
        <v>128</v>
      </c>
      <c r="E21" s="49">
        <v>11</v>
      </c>
      <c r="F21" s="49">
        <v>71</v>
      </c>
      <c r="G21" s="49">
        <v>0</v>
      </c>
      <c r="H21" s="49">
        <v>0</v>
      </c>
      <c r="I21" s="97">
        <f t="shared" si="0"/>
        <v>76.5</v>
      </c>
      <c r="J21" s="98">
        <f>IF(I21=0,"0,00",I21/SUM(I19:I21)*100)</f>
        <v>40.15748031496063</v>
      </c>
    </row>
    <row r="22" spans="1:10" x14ac:dyDescent="0.2">
      <c r="A22" s="183"/>
      <c r="B22" s="186"/>
      <c r="C22" s="99"/>
      <c r="D22" s="90" t="s">
        <v>125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83"/>
      <c r="B23" s="186"/>
      <c r="C23" s="89" t="s">
        <v>129</v>
      </c>
      <c r="D23" s="92" t="s">
        <v>127</v>
      </c>
      <c r="E23" s="93">
        <v>46</v>
      </c>
      <c r="F23" s="93">
        <v>106</v>
      </c>
      <c r="G23" s="93">
        <v>0</v>
      </c>
      <c r="H23" s="93">
        <v>2</v>
      </c>
      <c r="I23" s="93">
        <f t="shared" si="0"/>
        <v>134</v>
      </c>
      <c r="J23" s="94">
        <f>IF(I23=0,"0,00",I23/SUM(I22:I24)*100)</f>
        <v>65.206812652068123</v>
      </c>
    </row>
    <row r="24" spans="1:10" x14ac:dyDescent="0.2">
      <c r="A24" s="183"/>
      <c r="B24" s="186"/>
      <c r="C24" s="95" t="s">
        <v>67</v>
      </c>
      <c r="D24" s="96" t="s">
        <v>128</v>
      </c>
      <c r="E24" s="49">
        <v>15</v>
      </c>
      <c r="F24" s="49">
        <v>64</v>
      </c>
      <c r="G24" s="49">
        <v>0</v>
      </c>
      <c r="H24" s="49">
        <v>0</v>
      </c>
      <c r="I24" s="97">
        <f t="shared" si="0"/>
        <v>71.5</v>
      </c>
      <c r="J24" s="98">
        <f>IF(I24=0,"0,00",I24/SUM(I22:I24)*100)</f>
        <v>34.793187347931877</v>
      </c>
    </row>
    <row r="25" spans="1:10" x14ac:dyDescent="0.2">
      <c r="A25" s="183"/>
      <c r="B25" s="186"/>
      <c r="C25" s="99"/>
      <c r="D25" s="90" t="s">
        <v>125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83"/>
      <c r="B26" s="186"/>
      <c r="C26" s="89" t="s">
        <v>130</v>
      </c>
      <c r="D26" s="92" t="s">
        <v>127</v>
      </c>
      <c r="E26" s="93">
        <v>31</v>
      </c>
      <c r="F26" s="93">
        <v>65</v>
      </c>
      <c r="G26" s="93">
        <v>0</v>
      </c>
      <c r="H26" s="93">
        <v>0</v>
      </c>
      <c r="I26" s="93">
        <f t="shared" si="0"/>
        <v>80.5</v>
      </c>
      <c r="J26" s="94">
        <f>IF(I26=0,"0,00",I26/SUM(I25:I27)*100)</f>
        <v>57.913669064748198</v>
      </c>
    </row>
    <row r="27" spans="1:10" x14ac:dyDescent="0.2">
      <c r="A27" s="184"/>
      <c r="B27" s="187"/>
      <c r="C27" s="100" t="s">
        <v>137</v>
      </c>
      <c r="D27" s="96" t="s">
        <v>128</v>
      </c>
      <c r="E27" s="49">
        <v>13</v>
      </c>
      <c r="F27" s="49">
        <v>52</v>
      </c>
      <c r="G27" s="49">
        <v>0</v>
      </c>
      <c r="H27" s="49">
        <v>0</v>
      </c>
      <c r="I27" s="97">
        <f t="shared" si="0"/>
        <v>58.5</v>
      </c>
      <c r="J27" s="98">
        <f>IF(I27=0,"0,00",I27/SUM(I25:I27)*100)</f>
        <v>42.086330935251794</v>
      </c>
    </row>
    <row r="28" spans="1:10" x14ac:dyDescent="0.2">
      <c r="A28" s="188" t="s">
        <v>146</v>
      </c>
      <c r="B28" s="185">
        <v>2</v>
      </c>
      <c r="C28" s="101"/>
      <c r="D28" s="90" t="s">
        <v>125</v>
      </c>
      <c r="E28" s="50">
        <v>16</v>
      </c>
      <c r="F28" s="50">
        <v>44</v>
      </c>
      <c r="G28" s="50">
        <v>0</v>
      </c>
      <c r="H28" s="50">
        <v>0</v>
      </c>
      <c r="I28" s="50">
        <f t="shared" si="0"/>
        <v>52</v>
      </c>
      <c r="J28" s="91">
        <f>IF(I28=0,"0,00",I28/SUM(I28:I30)*100)</f>
        <v>10.612244897959183</v>
      </c>
    </row>
    <row r="29" spans="1:10" x14ac:dyDescent="0.2">
      <c r="A29" s="183"/>
      <c r="B29" s="186"/>
      <c r="C29" s="89" t="s">
        <v>126</v>
      </c>
      <c r="D29" s="92" t="s">
        <v>127</v>
      </c>
      <c r="E29" s="93">
        <v>63</v>
      </c>
      <c r="F29" s="93">
        <v>205</v>
      </c>
      <c r="G29" s="93">
        <v>44</v>
      </c>
      <c r="H29" s="93">
        <v>3</v>
      </c>
      <c r="I29" s="93">
        <f t="shared" si="0"/>
        <v>332</v>
      </c>
      <c r="J29" s="94">
        <f>IF(I29=0,"0,00",I29/SUM(I28:I30)*100)</f>
        <v>67.755102040816325</v>
      </c>
    </row>
    <row r="30" spans="1:10" x14ac:dyDescent="0.2">
      <c r="A30" s="183"/>
      <c r="B30" s="186"/>
      <c r="C30" s="95" t="s">
        <v>138</v>
      </c>
      <c r="D30" s="96" t="s">
        <v>128</v>
      </c>
      <c r="E30" s="49">
        <v>15</v>
      </c>
      <c r="F30" s="49">
        <v>96</v>
      </c>
      <c r="G30" s="49">
        <v>0</v>
      </c>
      <c r="H30" s="49">
        <v>1</v>
      </c>
      <c r="I30" s="97">
        <f t="shared" si="0"/>
        <v>106</v>
      </c>
      <c r="J30" s="98">
        <f>IF(I30=0,"0,00",I30/SUM(I28:I30)*100)</f>
        <v>21.632653061224492</v>
      </c>
    </row>
    <row r="31" spans="1:10" x14ac:dyDescent="0.2">
      <c r="A31" s="183"/>
      <c r="B31" s="186"/>
      <c r="C31" s="99"/>
      <c r="D31" s="90" t="s">
        <v>125</v>
      </c>
      <c r="E31" s="50">
        <v>11</v>
      </c>
      <c r="F31" s="50">
        <v>56</v>
      </c>
      <c r="G31" s="50">
        <v>0</v>
      </c>
      <c r="H31" s="50">
        <v>2</v>
      </c>
      <c r="I31" s="50">
        <f t="shared" si="0"/>
        <v>66.5</v>
      </c>
      <c r="J31" s="91">
        <f>IF(I31=0,"0,00",I31/SUM(I31:I33)*100)</f>
        <v>13.516260162601625</v>
      </c>
    </row>
    <row r="32" spans="1:10" x14ac:dyDescent="0.2">
      <c r="A32" s="183"/>
      <c r="B32" s="186"/>
      <c r="C32" s="89" t="s">
        <v>129</v>
      </c>
      <c r="D32" s="92" t="s">
        <v>127</v>
      </c>
      <c r="E32" s="93">
        <v>93</v>
      </c>
      <c r="F32" s="93">
        <v>207</v>
      </c>
      <c r="G32" s="93">
        <v>30</v>
      </c>
      <c r="H32" s="93">
        <v>1</v>
      </c>
      <c r="I32" s="93">
        <f t="shared" si="0"/>
        <v>316</v>
      </c>
      <c r="J32" s="94">
        <f>IF(I32=0,"0,00",I32/SUM(I31:I33)*100)</f>
        <v>64.22764227642277</v>
      </c>
    </row>
    <row r="33" spans="1:10" x14ac:dyDescent="0.2">
      <c r="A33" s="183"/>
      <c r="B33" s="186"/>
      <c r="C33" s="95" t="s">
        <v>139</v>
      </c>
      <c r="D33" s="96" t="s">
        <v>128</v>
      </c>
      <c r="E33" s="49">
        <v>24</v>
      </c>
      <c r="F33" s="49">
        <v>95</v>
      </c>
      <c r="G33" s="49">
        <v>0</v>
      </c>
      <c r="H33" s="49">
        <v>1</v>
      </c>
      <c r="I33" s="97">
        <f t="shared" si="0"/>
        <v>109.5</v>
      </c>
      <c r="J33" s="98">
        <f>IF(I33=0,"0,00",I33/SUM(I31:I33)*100)</f>
        <v>22.256097560975611</v>
      </c>
    </row>
    <row r="34" spans="1:10" x14ac:dyDescent="0.2">
      <c r="A34" s="183"/>
      <c r="B34" s="186"/>
      <c r="C34" s="99"/>
      <c r="D34" s="90" t="s">
        <v>125</v>
      </c>
      <c r="E34" s="50">
        <v>9</v>
      </c>
      <c r="F34" s="50">
        <v>33</v>
      </c>
      <c r="G34" s="50">
        <v>0</v>
      </c>
      <c r="H34" s="50">
        <v>0</v>
      </c>
      <c r="I34" s="50">
        <f t="shared" si="0"/>
        <v>37.5</v>
      </c>
      <c r="J34" s="91">
        <f>IF(I34=0,"0,00",I34/SUM(I34:I36)*100)</f>
        <v>8.8967971530249113</v>
      </c>
    </row>
    <row r="35" spans="1:10" x14ac:dyDescent="0.2">
      <c r="A35" s="183"/>
      <c r="B35" s="186"/>
      <c r="C35" s="89" t="s">
        <v>130</v>
      </c>
      <c r="D35" s="92" t="s">
        <v>127</v>
      </c>
      <c r="E35" s="93">
        <v>41</v>
      </c>
      <c r="F35" s="93">
        <v>191</v>
      </c>
      <c r="G35" s="93">
        <v>42</v>
      </c>
      <c r="H35" s="93">
        <v>1</v>
      </c>
      <c r="I35" s="93">
        <f t="shared" si="0"/>
        <v>298</v>
      </c>
      <c r="J35" s="94">
        <f>IF(I35=0,"0,00",I35/SUM(I34:I36)*100)</f>
        <v>70.699881376037965</v>
      </c>
    </row>
    <row r="36" spans="1:10" x14ac:dyDescent="0.2">
      <c r="A36" s="184"/>
      <c r="B36" s="187"/>
      <c r="C36" s="100" t="s">
        <v>140</v>
      </c>
      <c r="D36" s="96" t="s">
        <v>128</v>
      </c>
      <c r="E36" s="49">
        <v>18</v>
      </c>
      <c r="F36" s="49">
        <v>77</v>
      </c>
      <c r="G36" s="49">
        <v>0</v>
      </c>
      <c r="H36" s="49">
        <v>0</v>
      </c>
      <c r="I36" s="97">
        <f t="shared" si="0"/>
        <v>86</v>
      </c>
      <c r="J36" s="98">
        <f>IF(I36=0,"0,00",I36/SUM(I34:I36)*100)</f>
        <v>20.403321470937129</v>
      </c>
    </row>
    <row r="37" spans="1:10" x14ac:dyDescent="0.2">
      <c r="A37" s="182"/>
      <c r="B37" s="185"/>
      <c r="C37" s="101"/>
      <c r="D37" s="90" t="s">
        <v>125</v>
      </c>
      <c r="E37" s="123">
        <v>0</v>
      </c>
      <c r="F37" s="123">
        <v>0</v>
      </c>
      <c r="G37" s="123">
        <v>0</v>
      </c>
      <c r="H37" s="123">
        <v>0</v>
      </c>
      <c r="I37" s="123">
        <f t="shared" ref="I37:I45" si="1">E37*0.5+F37+G37*2+H37*2.5</f>
        <v>0</v>
      </c>
      <c r="J37" s="124" t="str">
        <f>IF(I37=0,"0,00",I37/SUM(I37:I39)*100)</f>
        <v>0,00</v>
      </c>
    </row>
    <row r="38" spans="1:10" x14ac:dyDescent="0.2">
      <c r="A38" s="183"/>
      <c r="B38" s="186"/>
      <c r="C38" s="89" t="s">
        <v>126</v>
      </c>
      <c r="D38" s="92" t="s">
        <v>127</v>
      </c>
      <c r="E38" s="125">
        <v>0</v>
      </c>
      <c r="F38" s="125">
        <v>0</v>
      </c>
      <c r="G38" s="125">
        <v>0</v>
      </c>
      <c r="H38" s="125">
        <v>0</v>
      </c>
      <c r="I38" s="125">
        <f t="shared" si="1"/>
        <v>0</v>
      </c>
      <c r="J38" s="126" t="str">
        <f>IF(I38=0,"0,00",I38/SUM(I37:I39)*100)</f>
        <v>0,00</v>
      </c>
    </row>
    <row r="39" spans="1:10" x14ac:dyDescent="0.2">
      <c r="A39" s="183"/>
      <c r="B39" s="186"/>
      <c r="C39" s="95" t="s">
        <v>141</v>
      </c>
      <c r="D39" s="96" t="s">
        <v>128</v>
      </c>
      <c r="E39" s="127">
        <v>0</v>
      </c>
      <c r="F39" s="127">
        <v>0</v>
      </c>
      <c r="G39" s="127">
        <v>0</v>
      </c>
      <c r="H39" s="127">
        <v>0</v>
      </c>
      <c r="I39" s="128">
        <f t="shared" si="1"/>
        <v>0</v>
      </c>
      <c r="J39" s="129" t="str">
        <f>IF(I39=0,"0,00",I39/SUM(I37:I39)*100)</f>
        <v>0,00</v>
      </c>
    </row>
    <row r="40" spans="1:10" x14ac:dyDescent="0.2">
      <c r="A40" s="183"/>
      <c r="B40" s="186"/>
      <c r="C40" s="99"/>
      <c r="D40" s="90" t="s">
        <v>125</v>
      </c>
      <c r="E40" s="123">
        <v>0</v>
      </c>
      <c r="F40" s="123">
        <v>0</v>
      </c>
      <c r="G40" s="123">
        <v>0</v>
      </c>
      <c r="H40" s="123">
        <v>0</v>
      </c>
      <c r="I40" s="123">
        <f t="shared" si="1"/>
        <v>0</v>
      </c>
      <c r="J40" s="124" t="str">
        <f>IF(I40=0,"0,00",I40/SUM(I40:I42)*100)</f>
        <v>0,00</v>
      </c>
    </row>
    <row r="41" spans="1:10" x14ac:dyDescent="0.2">
      <c r="A41" s="183"/>
      <c r="B41" s="186"/>
      <c r="C41" s="89" t="s">
        <v>129</v>
      </c>
      <c r="D41" s="92" t="s">
        <v>127</v>
      </c>
      <c r="E41" s="125">
        <v>0</v>
      </c>
      <c r="F41" s="125">
        <v>0</v>
      </c>
      <c r="G41" s="125">
        <v>0</v>
      </c>
      <c r="H41" s="125">
        <v>0</v>
      </c>
      <c r="I41" s="125">
        <f t="shared" si="1"/>
        <v>0</v>
      </c>
      <c r="J41" s="126" t="str">
        <f>IF(I41=0,"0,00",I41/SUM(I40:I42)*100)</f>
        <v>0,00</v>
      </c>
    </row>
    <row r="42" spans="1:10" x14ac:dyDescent="0.2">
      <c r="A42" s="183"/>
      <c r="B42" s="186"/>
      <c r="C42" s="95" t="s">
        <v>142</v>
      </c>
      <c r="D42" s="96" t="s">
        <v>128</v>
      </c>
      <c r="E42" s="127">
        <v>0</v>
      </c>
      <c r="F42" s="127">
        <v>0</v>
      </c>
      <c r="G42" s="127">
        <v>0</v>
      </c>
      <c r="H42" s="127">
        <v>0</v>
      </c>
      <c r="I42" s="128">
        <f t="shared" si="1"/>
        <v>0</v>
      </c>
      <c r="J42" s="129" t="str">
        <f>IF(I42=0,"0,00",I42/SUM(I40:I42)*100)</f>
        <v>0,00</v>
      </c>
    </row>
    <row r="43" spans="1:10" x14ac:dyDescent="0.2">
      <c r="A43" s="183"/>
      <c r="B43" s="186"/>
      <c r="C43" s="99"/>
      <c r="D43" s="90" t="s">
        <v>125</v>
      </c>
      <c r="E43" s="123">
        <v>0</v>
      </c>
      <c r="F43" s="123">
        <v>0</v>
      </c>
      <c r="G43" s="123">
        <v>0</v>
      </c>
      <c r="H43" s="123">
        <v>0</v>
      </c>
      <c r="I43" s="123">
        <f t="shared" si="1"/>
        <v>0</v>
      </c>
      <c r="J43" s="124" t="str">
        <f>IF(I43=0,"0,00",I43/SUM(I43:I45)*100)</f>
        <v>0,00</v>
      </c>
    </row>
    <row r="44" spans="1:10" x14ac:dyDescent="0.2">
      <c r="A44" s="183"/>
      <c r="B44" s="186"/>
      <c r="C44" s="89" t="s">
        <v>130</v>
      </c>
      <c r="D44" s="92" t="s">
        <v>127</v>
      </c>
      <c r="E44" s="125">
        <v>0</v>
      </c>
      <c r="F44" s="125">
        <v>0</v>
      </c>
      <c r="G44" s="125">
        <v>0</v>
      </c>
      <c r="H44" s="125">
        <v>0</v>
      </c>
      <c r="I44" s="125">
        <f t="shared" si="1"/>
        <v>0</v>
      </c>
      <c r="J44" s="126" t="str">
        <f>IF(I44=0,"0,00",I44/SUM(I43:I45)*100)</f>
        <v>0,00</v>
      </c>
    </row>
    <row r="45" spans="1:10" x14ac:dyDescent="0.2">
      <c r="A45" s="184"/>
      <c r="B45" s="187"/>
      <c r="C45" s="100" t="s">
        <v>143</v>
      </c>
      <c r="D45" s="96" t="s">
        <v>128</v>
      </c>
      <c r="E45" s="127">
        <v>0</v>
      </c>
      <c r="F45" s="127">
        <v>0</v>
      </c>
      <c r="G45" s="127">
        <v>0</v>
      </c>
      <c r="H45" s="127">
        <v>0</v>
      </c>
      <c r="I45" s="128">
        <f t="shared" si="1"/>
        <v>0</v>
      </c>
      <c r="J45" s="129" t="str">
        <f>IF(I45=0,"0,00",I45/SUM(I43:I45)*100)</f>
        <v>0,00</v>
      </c>
    </row>
    <row r="46" spans="1:10" x14ac:dyDescent="0.2">
      <c r="A46" s="102"/>
      <c r="B46" s="103"/>
      <c r="C46" s="104"/>
      <c r="D46" s="105"/>
      <c r="E46" s="105"/>
      <c r="F46" s="106"/>
      <c r="G46" s="106"/>
      <c r="H46" s="106"/>
      <c r="I46" s="106"/>
      <c r="J46" s="107"/>
    </row>
    <row r="47" spans="1:10" x14ac:dyDescent="0.2">
      <c r="A47" s="71" t="s">
        <v>51</v>
      </c>
      <c r="B47" s="71"/>
      <c r="C47" s="108"/>
      <c r="D47" s="108"/>
      <c r="E47" s="108"/>
      <c r="F47" s="108"/>
      <c r="G47" s="109"/>
      <c r="H47" s="109"/>
      <c r="I47" s="109"/>
      <c r="J47" s="109"/>
    </row>
    <row r="48" spans="1:10" x14ac:dyDescent="0.2">
      <c r="A48" s="29"/>
      <c r="B48" s="29"/>
      <c r="C48" s="29"/>
      <c r="D48" s="29"/>
      <c r="E48" s="29"/>
      <c r="F48" s="29"/>
      <c r="G48" s="110"/>
      <c r="H48" s="110"/>
      <c r="I48" s="110"/>
      <c r="J48" s="110"/>
    </row>
    <row r="49" spans="1:10" x14ac:dyDescent="0.2">
      <c r="A49" s="29"/>
      <c r="B49" s="29"/>
      <c r="C49" s="29"/>
      <c r="D49" s="29"/>
      <c r="E49" s="29"/>
      <c r="F49" s="29"/>
      <c r="G49" s="110"/>
      <c r="H49" s="110"/>
      <c r="I49" s="110"/>
      <c r="J49" s="110"/>
    </row>
    <row r="50" spans="1:10" x14ac:dyDescent="0.2">
      <c r="A50" s="111"/>
      <c r="B50" s="111"/>
      <c r="C50" s="111"/>
      <c r="D50" s="111"/>
      <c r="E50" s="111"/>
      <c r="F50" s="111"/>
      <c r="G50" s="111"/>
      <c r="H50" s="111"/>
      <c r="I50" s="111"/>
      <c r="J50" s="111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abSelected="1" topLeftCell="A7" zoomScale="91" zoomScaleNormal="91" workbookViewId="0">
      <selection activeCell="AF24" sqref="AF24"/>
    </sheetView>
  </sheetViews>
  <sheetFormatPr baseColWidth="10" defaultRowHeight="12.75" x14ac:dyDescent="0.2"/>
  <cols>
    <col min="2" max="6" width="5" customWidth="1"/>
    <col min="7" max="7" width="6.28515625" customWidth="1"/>
    <col min="8" max="10" width="5" customWidth="1"/>
    <col min="11" max="11" width="5.85546875" customWidth="1"/>
    <col min="12" max="12" width="3.140625" customWidth="1"/>
    <col min="13" max="15" width="4.7109375" customWidth="1"/>
    <col min="16" max="16" width="5.42578125" customWidth="1"/>
    <col min="17" max="20" width="4.7109375" customWidth="1"/>
    <col min="21" max="21" width="5.42578125" customWidth="1"/>
    <col min="22" max="25" width="4.7109375" customWidth="1"/>
    <col min="26" max="26" width="6.140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0" t="s">
        <v>94</v>
      </c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0" t="s">
        <v>95</v>
      </c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0" t="s">
        <v>96</v>
      </c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91" t="s">
        <v>97</v>
      </c>
      <c r="B8" s="191"/>
      <c r="C8" s="192" t="s">
        <v>98</v>
      </c>
      <c r="D8" s="192"/>
      <c r="E8" s="192"/>
      <c r="F8" s="192"/>
      <c r="G8" s="192"/>
      <c r="H8" s="192"/>
      <c r="I8" s="59"/>
      <c r="J8" s="59"/>
      <c r="K8" s="59"/>
      <c r="L8" s="191" t="s">
        <v>99</v>
      </c>
      <c r="M8" s="191"/>
      <c r="N8" s="191"/>
      <c r="O8" s="192" t="str">
        <f>'G-1'!D5</f>
        <v>CALLE 80 X CARRERA 49C</v>
      </c>
      <c r="P8" s="192"/>
      <c r="Q8" s="192"/>
      <c r="R8" s="192"/>
      <c r="S8" s="192"/>
      <c r="T8" s="59"/>
      <c r="U8" s="59"/>
      <c r="V8" s="191" t="s">
        <v>100</v>
      </c>
      <c r="W8" s="191"/>
      <c r="X8" s="191"/>
      <c r="Y8" s="192">
        <f>'G-1'!L5</f>
        <v>8050</v>
      </c>
      <c r="Z8" s="192"/>
      <c r="AA8" s="192"/>
      <c r="AB8" s="59"/>
      <c r="AC8" s="59"/>
      <c r="AD8" s="59"/>
      <c r="AE8" s="59"/>
      <c r="AF8" s="59"/>
      <c r="AG8" s="59"/>
      <c r="AH8" s="191" t="s">
        <v>101</v>
      </c>
      <c r="AI8" s="191"/>
      <c r="AJ8" s="195">
        <f>'G-1'!S6</f>
        <v>42556</v>
      </c>
      <c r="AK8" s="195"/>
      <c r="AL8" s="195"/>
      <c r="AM8" s="195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9" t="s">
        <v>132</v>
      </c>
      <c r="E10" s="189"/>
      <c r="F10" s="189"/>
      <c r="G10" s="18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9" t="s">
        <v>133</v>
      </c>
      <c r="T10" s="189"/>
      <c r="U10" s="189"/>
      <c r="V10" s="18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9" t="s">
        <v>49</v>
      </c>
      <c r="AI10" s="189"/>
      <c r="AJ10" s="189"/>
      <c r="AK10" s="18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6" t="s">
        <v>103</v>
      </c>
      <c r="U12" s="196"/>
      <c r="V12" s="112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430.5</v>
      </c>
      <c r="AV12" s="64">
        <f t="shared" si="0"/>
        <v>395.5</v>
      </c>
      <c r="AW12" s="64">
        <f t="shared" si="0"/>
        <v>403</v>
      </c>
      <c r="AX12" s="64">
        <f t="shared" si="0"/>
        <v>391.5</v>
      </c>
      <c r="AY12" s="64">
        <f t="shared" si="0"/>
        <v>385.5</v>
      </c>
      <c r="AZ12" s="64">
        <f t="shared" si="0"/>
        <v>407.5</v>
      </c>
      <c r="BA12" s="64">
        <f t="shared" si="0"/>
        <v>423.5</v>
      </c>
      <c r="BB12" s="64"/>
      <c r="BC12" s="64"/>
      <c r="BD12" s="64"/>
      <c r="BE12" s="64">
        <f t="shared" ref="BE12:BQ12" si="1">P14</f>
        <v>476.5</v>
      </c>
      <c r="BF12" s="64">
        <f t="shared" si="1"/>
        <v>491.5</v>
      </c>
      <c r="BG12" s="64">
        <f t="shared" si="1"/>
        <v>474.5</v>
      </c>
      <c r="BH12" s="64">
        <f t="shared" si="1"/>
        <v>469.5</v>
      </c>
      <c r="BI12" s="64">
        <f t="shared" si="1"/>
        <v>458</v>
      </c>
      <c r="BJ12" s="64">
        <f t="shared" si="1"/>
        <v>404.5</v>
      </c>
      <c r="BK12" s="64">
        <f t="shared" si="1"/>
        <v>320.5</v>
      </c>
      <c r="BL12" s="64">
        <f t="shared" si="1"/>
        <v>293</v>
      </c>
      <c r="BM12" s="64">
        <f t="shared" si="1"/>
        <v>286</v>
      </c>
      <c r="BN12" s="64">
        <f t="shared" si="1"/>
        <v>321</v>
      </c>
      <c r="BO12" s="64">
        <f t="shared" si="1"/>
        <v>376.5</v>
      </c>
      <c r="BP12" s="64">
        <f t="shared" si="1"/>
        <v>416</v>
      </c>
      <c r="BQ12" s="64">
        <f t="shared" si="1"/>
        <v>422.5</v>
      </c>
      <c r="BR12" s="64"/>
      <c r="BS12" s="64"/>
      <c r="BT12" s="64"/>
      <c r="BU12" s="64">
        <f t="shared" ref="BU12:CC12" si="2">AG14</f>
        <v>437</v>
      </c>
      <c r="BV12" s="64">
        <f t="shared" si="2"/>
        <v>442</v>
      </c>
      <c r="BW12" s="64">
        <f t="shared" si="2"/>
        <v>435</v>
      </c>
      <c r="BX12" s="64">
        <f t="shared" si="2"/>
        <v>424.5</v>
      </c>
      <c r="BY12" s="64">
        <f t="shared" si="2"/>
        <v>402</v>
      </c>
      <c r="BZ12" s="64">
        <f t="shared" si="2"/>
        <v>399</v>
      </c>
      <c r="CA12" s="64">
        <f t="shared" si="2"/>
        <v>409</v>
      </c>
      <c r="CB12" s="64">
        <f t="shared" si="2"/>
        <v>403.5</v>
      </c>
      <c r="CC12" s="64">
        <f t="shared" si="2"/>
        <v>394.5</v>
      </c>
    </row>
    <row r="13" spans="1:81" ht="16.5" customHeight="1" x14ac:dyDescent="0.2">
      <c r="A13" s="67" t="s">
        <v>104</v>
      </c>
      <c r="B13" s="115">
        <f>'G-1'!F10</f>
        <v>113.5</v>
      </c>
      <c r="C13" s="115">
        <f>'G-1'!F11</f>
        <v>88.5</v>
      </c>
      <c r="D13" s="115">
        <f>'G-1'!F12</f>
        <v>115</v>
      </c>
      <c r="E13" s="115">
        <f>'G-1'!F13</f>
        <v>113.5</v>
      </c>
      <c r="F13" s="115">
        <f>'G-1'!F14</f>
        <v>78.5</v>
      </c>
      <c r="G13" s="115">
        <f>'G-1'!F15</f>
        <v>96</v>
      </c>
      <c r="H13" s="115">
        <f>'G-1'!F16</f>
        <v>103.5</v>
      </c>
      <c r="I13" s="115">
        <f>'G-1'!F17</f>
        <v>107.5</v>
      </c>
      <c r="J13" s="115">
        <f>'G-1'!F18</f>
        <v>100.5</v>
      </c>
      <c r="K13" s="115">
        <f>'G-1'!F19</f>
        <v>112</v>
      </c>
      <c r="L13" s="116"/>
      <c r="M13" s="115">
        <f>'G-1'!F20</f>
        <v>108</v>
      </c>
      <c r="N13" s="115">
        <f>'G-1'!F21</f>
        <v>135</v>
      </c>
      <c r="O13" s="115">
        <f>'G-1'!F22</f>
        <v>119.5</v>
      </c>
      <c r="P13" s="115">
        <f>'G-1'!M10</f>
        <v>114</v>
      </c>
      <c r="Q13" s="115">
        <f>'G-1'!M11</f>
        <v>123</v>
      </c>
      <c r="R13" s="115">
        <f>'G-1'!M12</f>
        <v>118</v>
      </c>
      <c r="S13" s="115">
        <f>'G-1'!M13</f>
        <v>114.5</v>
      </c>
      <c r="T13" s="115">
        <f>'G-1'!M14</f>
        <v>102.5</v>
      </c>
      <c r="U13" s="115">
        <f>'G-1'!M15</f>
        <v>69.5</v>
      </c>
      <c r="V13" s="115">
        <f>'G-1'!M16</f>
        <v>34</v>
      </c>
      <c r="W13" s="115">
        <f>'G-1'!M17</f>
        <v>87</v>
      </c>
      <c r="X13" s="115">
        <f>'G-1'!M18</f>
        <v>95.5</v>
      </c>
      <c r="Y13" s="115">
        <f>'G-1'!M19</f>
        <v>104.5</v>
      </c>
      <c r="Z13" s="115">
        <f>'G-1'!M20</f>
        <v>89.5</v>
      </c>
      <c r="AA13" s="115">
        <f>'G-1'!M21</f>
        <v>126.5</v>
      </c>
      <c r="AB13" s="115">
        <f>'G-1'!M22</f>
        <v>102</v>
      </c>
      <c r="AC13" s="116"/>
      <c r="AD13" s="115">
        <f>'G-1'!T10</f>
        <v>105</v>
      </c>
      <c r="AE13" s="115">
        <f>'G-1'!T11</f>
        <v>100</v>
      </c>
      <c r="AF13" s="115">
        <f>'G-1'!T12</f>
        <v>113</v>
      </c>
      <c r="AG13" s="115">
        <f>'G-1'!T13</f>
        <v>119</v>
      </c>
      <c r="AH13" s="115">
        <f>'G-1'!T14</f>
        <v>110</v>
      </c>
      <c r="AI13" s="115">
        <f>'G-1'!T15</f>
        <v>93</v>
      </c>
      <c r="AJ13" s="115">
        <f>'G-1'!T16</f>
        <v>102.5</v>
      </c>
      <c r="AK13" s="115">
        <f>'G-1'!T17</f>
        <v>96.5</v>
      </c>
      <c r="AL13" s="115">
        <f>'G-1'!T18</f>
        <v>107</v>
      </c>
      <c r="AM13" s="115">
        <f>'G-1'!T19</f>
        <v>103</v>
      </c>
      <c r="AN13" s="115">
        <f>'G-1'!T20</f>
        <v>97</v>
      </c>
      <c r="AO13" s="115">
        <f>'G-1'!T21</f>
        <v>87.5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5"/>
      <c r="C14" s="115"/>
      <c r="D14" s="115"/>
      <c r="E14" s="115">
        <f>B13+C13+D13+E13</f>
        <v>430.5</v>
      </c>
      <c r="F14" s="115">
        <f t="shared" ref="F14:K14" si="3">C13+D13+E13+F13</f>
        <v>395.5</v>
      </c>
      <c r="G14" s="115">
        <f t="shared" si="3"/>
        <v>403</v>
      </c>
      <c r="H14" s="115">
        <f t="shared" si="3"/>
        <v>391.5</v>
      </c>
      <c r="I14" s="115">
        <f t="shared" si="3"/>
        <v>385.5</v>
      </c>
      <c r="J14" s="115">
        <f t="shared" si="3"/>
        <v>407.5</v>
      </c>
      <c r="K14" s="115">
        <f t="shared" si="3"/>
        <v>423.5</v>
      </c>
      <c r="L14" s="116"/>
      <c r="M14" s="115"/>
      <c r="N14" s="115"/>
      <c r="O14" s="115"/>
      <c r="P14" s="115">
        <f>M13+N13+O13+P13</f>
        <v>476.5</v>
      </c>
      <c r="Q14" s="115">
        <f t="shared" ref="Q14:AB14" si="4">N13+O13+P13+Q13</f>
        <v>491.5</v>
      </c>
      <c r="R14" s="115">
        <f t="shared" si="4"/>
        <v>474.5</v>
      </c>
      <c r="S14" s="115">
        <f t="shared" si="4"/>
        <v>469.5</v>
      </c>
      <c r="T14" s="115">
        <f t="shared" si="4"/>
        <v>458</v>
      </c>
      <c r="U14" s="115">
        <f t="shared" si="4"/>
        <v>404.5</v>
      </c>
      <c r="V14" s="115">
        <f t="shared" si="4"/>
        <v>320.5</v>
      </c>
      <c r="W14" s="115">
        <f t="shared" si="4"/>
        <v>293</v>
      </c>
      <c r="X14" s="115">
        <f t="shared" si="4"/>
        <v>286</v>
      </c>
      <c r="Y14" s="115">
        <f t="shared" si="4"/>
        <v>321</v>
      </c>
      <c r="Z14" s="115">
        <f t="shared" si="4"/>
        <v>376.5</v>
      </c>
      <c r="AA14" s="115">
        <f t="shared" si="4"/>
        <v>416</v>
      </c>
      <c r="AB14" s="115">
        <f t="shared" si="4"/>
        <v>422.5</v>
      </c>
      <c r="AC14" s="116"/>
      <c r="AD14" s="115"/>
      <c r="AE14" s="115"/>
      <c r="AF14" s="115"/>
      <c r="AG14" s="115">
        <f>AD13+AE13+AF13+AG13</f>
        <v>437</v>
      </c>
      <c r="AH14" s="115">
        <f t="shared" ref="AH14:AO14" si="5">AE13+AF13+AG13+AH13</f>
        <v>442</v>
      </c>
      <c r="AI14" s="115">
        <f t="shared" si="5"/>
        <v>435</v>
      </c>
      <c r="AJ14" s="115">
        <f t="shared" si="5"/>
        <v>424.5</v>
      </c>
      <c r="AK14" s="115">
        <f t="shared" si="5"/>
        <v>402</v>
      </c>
      <c r="AL14" s="115">
        <f t="shared" si="5"/>
        <v>399</v>
      </c>
      <c r="AM14" s="115">
        <f t="shared" si="5"/>
        <v>409</v>
      </c>
      <c r="AN14" s="115">
        <f t="shared" si="5"/>
        <v>403.5</v>
      </c>
      <c r="AO14" s="115">
        <f t="shared" si="5"/>
        <v>394.5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7"/>
      <c r="C15" s="118" t="s">
        <v>107</v>
      </c>
      <c r="D15" s="119">
        <v>0</v>
      </c>
      <c r="E15" s="118"/>
      <c r="F15" s="118" t="s">
        <v>108</v>
      </c>
      <c r="G15" s="119">
        <v>1</v>
      </c>
      <c r="H15" s="118"/>
      <c r="I15" s="118" t="s">
        <v>109</v>
      </c>
      <c r="J15" s="119">
        <f>DIRECCIONALIDAD!J12/100</f>
        <v>0</v>
      </c>
      <c r="K15" s="120"/>
      <c r="L15" s="114"/>
      <c r="M15" s="117"/>
      <c r="N15" s="118"/>
      <c r="O15" s="118" t="s">
        <v>107</v>
      </c>
      <c r="P15" s="119">
        <v>0</v>
      </c>
      <c r="Q15" s="118"/>
      <c r="R15" s="118"/>
      <c r="S15" s="118"/>
      <c r="T15" s="118" t="s">
        <v>108</v>
      </c>
      <c r="U15" s="119">
        <v>1</v>
      </c>
      <c r="V15" s="118"/>
      <c r="W15" s="118"/>
      <c r="X15" s="118"/>
      <c r="Y15" s="118" t="s">
        <v>109</v>
      </c>
      <c r="Z15" s="119">
        <f>DIRECCIONALIDAD!J15/100</f>
        <v>0</v>
      </c>
      <c r="AA15" s="118"/>
      <c r="AB15" s="120"/>
      <c r="AC15" s="114"/>
      <c r="AD15" s="117"/>
      <c r="AE15" s="118" t="s">
        <v>107</v>
      </c>
      <c r="AF15" s="119">
        <v>0</v>
      </c>
      <c r="AG15" s="118"/>
      <c r="AH15" s="118"/>
      <c r="AI15" s="118"/>
      <c r="AJ15" s="118" t="s">
        <v>108</v>
      </c>
      <c r="AK15" s="119">
        <v>1</v>
      </c>
      <c r="AL15" s="118"/>
      <c r="AM15" s="118"/>
      <c r="AN15" s="118" t="s">
        <v>109</v>
      </c>
      <c r="AO15" s="121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30" t="s">
        <v>148</v>
      </c>
      <c r="B16" s="131">
        <f>MAX(B14:K14)</f>
        <v>430.5</v>
      </c>
      <c r="C16" s="118" t="s">
        <v>107</v>
      </c>
      <c r="D16" s="132">
        <f>+B16*D15</f>
        <v>0</v>
      </c>
      <c r="E16" s="118"/>
      <c r="F16" s="118" t="s">
        <v>108</v>
      </c>
      <c r="G16" s="132">
        <f>+B16*G15</f>
        <v>430.5</v>
      </c>
      <c r="H16" s="118"/>
      <c r="I16" s="118" t="s">
        <v>109</v>
      </c>
      <c r="J16" s="132">
        <f>+B16*J15</f>
        <v>0</v>
      </c>
      <c r="K16" s="120"/>
      <c r="L16" s="114"/>
      <c r="M16" s="131">
        <f>MAX(M14:AB14)</f>
        <v>491.5</v>
      </c>
      <c r="N16" s="118"/>
      <c r="O16" s="118" t="s">
        <v>107</v>
      </c>
      <c r="P16" s="133">
        <f>+M16*P15</f>
        <v>0</v>
      </c>
      <c r="Q16" s="118"/>
      <c r="R16" s="118"/>
      <c r="S16" s="118"/>
      <c r="T16" s="118" t="s">
        <v>108</v>
      </c>
      <c r="U16" s="133">
        <f>+M16*U15</f>
        <v>491.5</v>
      </c>
      <c r="V16" s="118"/>
      <c r="W16" s="118"/>
      <c r="X16" s="118"/>
      <c r="Y16" s="118" t="s">
        <v>109</v>
      </c>
      <c r="Z16" s="133">
        <f>+M16*Z15</f>
        <v>0</v>
      </c>
      <c r="AA16" s="118"/>
      <c r="AB16" s="120"/>
      <c r="AC16" s="114"/>
      <c r="AD16" s="131">
        <f>MAX(AD14:AO14)</f>
        <v>442</v>
      </c>
      <c r="AE16" s="118" t="s">
        <v>107</v>
      </c>
      <c r="AF16" s="132">
        <f>+AD16*AF15</f>
        <v>0</v>
      </c>
      <c r="AG16" s="118"/>
      <c r="AH16" s="118"/>
      <c r="AI16" s="118"/>
      <c r="AJ16" s="118" t="s">
        <v>108</v>
      </c>
      <c r="AK16" s="132">
        <f>+AD16*AK15</f>
        <v>442</v>
      </c>
      <c r="AL16" s="118"/>
      <c r="AM16" s="118"/>
      <c r="AN16" s="118" t="s">
        <v>109</v>
      </c>
      <c r="AO16" s="134">
        <f>+AD16*AO15</f>
        <v>0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93" t="s">
        <v>103</v>
      </c>
      <c r="U17" s="193"/>
      <c r="V17" s="122">
        <v>2</v>
      </c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5">
        <f>'G-2'!F10</f>
        <v>89.5</v>
      </c>
      <c r="C18" s="115">
        <f>'G-2'!F11</f>
        <v>105</v>
      </c>
      <c r="D18" s="115">
        <f>'G-2'!F12</f>
        <v>113.5</v>
      </c>
      <c r="E18" s="115">
        <f>'G-2'!F13</f>
        <v>98.5</v>
      </c>
      <c r="F18" s="115">
        <f>'G-2'!F14</f>
        <v>90</v>
      </c>
      <c r="G18" s="115">
        <f>'G-2'!F15</f>
        <v>92.5</v>
      </c>
      <c r="H18" s="115">
        <f>'G-2'!F16</f>
        <v>95</v>
      </c>
      <c r="I18" s="115">
        <f>'G-2'!F17</f>
        <v>88.5</v>
      </c>
      <c r="J18" s="115">
        <f>'G-2'!F18</f>
        <v>81</v>
      </c>
      <c r="K18" s="115">
        <f>'G-2'!F19</f>
        <v>85.5</v>
      </c>
      <c r="L18" s="116"/>
      <c r="M18" s="115">
        <f>'G-2'!F20</f>
        <v>83.5</v>
      </c>
      <c r="N18" s="115">
        <f>'G-2'!F21</f>
        <v>85</v>
      </c>
      <c r="O18" s="115">
        <f>'G-2'!F22</f>
        <v>75.5</v>
      </c>
      <c r="P18" s="115">
        <f>'G-2'!M10</f>
        <v>79.5</v>
      </c>
      <c r="Q18" s="115">
        <f>'G-2'!M11</f>
        <v>74</v>
      </c>
      <c r="R18" s="115">
        <f>'G-2'!M12</f>
        <v>92.5</v>
      </c>
      <c r="S18" s="115">
        <f>'G-2'!M13</f>
        <v>79</v>
      </c>
      <c r="T18" s="115">
        <f>'G-2'!M14</f>
        <v>55.5</v>
      </c>
      <c r="U18" s="115">
        <f>'G-2'!M15</f>
        <v>33</v>
      </c>
      <c r="V18" s="115">
        <f>'G-2'!M16</f>
        <v>16.5</v>
      </c>
      <c r="W18" s="115">
        <f>'G-2'!M17</f>
        <v>54</v>
      </c>
      <c r="X18" s="115">
        <f>'G-2'!M18</f>
        <v>109.5</v>
      </c>
      <c r="Y18" s="115">
        <f>'G-2'!M19</f>
        <v>100.5</v>
      </c>
      <c r="Z18" s="115">
        <f>'G-2'!M20</f>
        <v>93</v>
      </c>
      <c r="AA18" s="115">
        <f>'G-2'!M21</f>
        <v>99.5</v>
      </c>
      <c r="AB18" s="115">
        <f>'G-2'!M22</f>
        <v>106</v>
      </c>
      <c r="AC18" s="116"/>
      <c r="AD18" s="115">
        <f>'G-2'!T10</f>
        <v>109.5</v>
      </c>
      <c r="AE18" s="115">
        <f>'G-2'!T11</f>
        <v>104</v>
      </c>
      <c r="AF18" s="115">
        <f>'G-2'!T12</f>
        <v>91</v>
      </c>
      <c r="AG18" s="115">
        <f>'G-2'!T13</f>
        <v>91.5</v>
      </c>
      <c r="AH18" s="115">
        <f>'G-2'!T14</f>
        <v>82.5</v>
      </c>
      <c r="AI18" s="115">
        <f>'G-2'!T15</f>
        <v>86.5</v>
      </c>
      <c r="AJ18" s="115">
        <f>'G-2'!T16</f>
        <v>75.5</v>
      </c>
      <c r="AK18" s="115">
        <f>'G-2'!T17</f>
        <v>88</v>
      </c>
      <c r="AL18" s="115">
        <f>'G-2'!T18</f>
        <v>82.5</v>
      </c>
      <c r="AM18" s="115">
        <f>'G-2'!T19</f>
        <v>85.5</v>
      </c>
      <c r="AN18" s="115">
        <f>'G-2'!T20</f>
        <v>81</v>
      </c>
      <c r="AO18" s="115">
        <f>'G-2'!T21</f>
        <v>68</v>
      </c>
      <c r="AP18" s="68"/>
      <c r="AQ18" s="68"/>
      <c r="AR18" s="68"/>
      <c r="AS18" s="68"/>
      <c r="AT18" s="68"/>
      <c r="AU18" s="68">
        <f t="shared" ref="AU18:BA18" si="6">E19</f>
        <v>406.5</v>
      </c>
      <c r="AV18" s="68">
        <f t="shared" si="6"/>
        <v>407</v>
      </c>
      <c r="AW18" s="68">
        <f t="shared" si="6"/>
        <v>394.5</v>
      </c>
      <c r="AX18" s="68">
        <f t="shared" si="6"/>
        <v>376</v>
      </c>
      <c r="AY18" s="68">
        <f t="shared" si="6"/>
        <v>366</v>
      </c>
      <c r="AZ18" s="68">
        <f t="shared" si="6"/>
        <v>357</v>
      </c>
      <c r="BA18" s="68">
        <f t="shared" si="6"/>
        <v>350</v>
      </c>
      <c r="BB18" s="68"/>
      <c r="BC18" s="68"/>
      <c r="BD18" s="68"/>
      <c r="BE18" s="68">
        <f t="shared" ref="BE18:BQ18" si="7">P19</f>
        <v>323.5</v>
      </c>
      <c r="BF18" s="68">
        <f t="shared" si="7"/>
        <v>314</v>
      </c>
      <c r="BG18" s="68">
        <f t="shared" si="7"/>
        <v>321.5</v>
      </c>
      <c r="BH18" s="68">
        <f t="shared" si="7"/>
        <v>325</v>
      </c>
      <c r="BI18" s="68">
        <f t="shared" si="7"/>
        <v>301</v>
      </c>
      <c r="BJ18" s="68">
        <f t="shared" si="7"/>
        <v>260</v>
      </c>
      <c r="BK18" s="68">
        <f t="shared" si="7"/>
        <v>184</v>
      </c>
      <c r="BL18" s="68">
        <f t="shared" si="7"/>
        <v>159</v>
      </c>
      <c r="BM18" s="68">
        <f t="shared" si="7"/>
        <v>213</v>
      </c>
      <c r="BN18" s="68">
        <f t="shared" si="7"/>
        <v>280.5</v>
      </c>
      <c r="BO18" s="68">
        <f t="shared" si="7"/>
        <v>357</v>
      </c>
      <c r="BP18" s="68">
        <f t="shared" si="7"/>
        <v>402.5</v>
      </c>
      <c r="BQ18" s="68">
        <f t="shared" si="7"/>
        <v>399</v>
      </c>
      <c r="BR18" s="68"/>
      <c r="BS18" s="68"/>
      <c r="BT18" s="68"/>
      <c r="BU18" s="68">
        <f t="shared" ref="BU18:CC18" si="8">AG19</f>
        <v>396</v>
      </c>
      <c r="BV18" s="68">
        <f t="shared" si="8"/>
        <v>369</v>
      </c>
      <c r="BW18" s="68">
        <f t="shared" si="8"/>
        <v>351.5</v>
      </c>
      <c r="BX18" s="68">
        <f t="shared" si="8"/>
        <v>336</v>
      </c>
      <c r="BY18" s="68">
        <f t="shared" si="8"/>
        <v>332.5</v>
      </c>
      <c r="BZ18" s="68">
        <f t="shared" si="8"/>
        <v>332.5</v>
      </c>
      <c r="CA18" s="68">
        <f t="shared" si="8"/>
        <v>331.5</v>
      </c>
      <c r="CB18" s="68">
        <f t="shared" si="8"/>
        <v>337</v>
      </c>
      <c r="CC18" s="68">
        <f t="shared" si="8"/>
        <v>317</v>
      </c>
    </row>
    <row r="19" spans="1:81" ht="16.5" customHeight="1" x14ac:dyDescent="0.2">
      <c r="A19" s="67" t="s">
        <v>105</v>
      </c>
      <c r="B19" s="115"/>
      <c r="C19" s="115"/>
      <c r="D19" s="115"/>
      <c r="E19" s="115">
        <f>B18+C18+D18+E18</f>
        <v>406.5</v>
      </c>
      <c r="F19" s="115">
        <f t="shared" ref="F19:K19" si="9">C18+D18+E18+F18</f>
        <v>407</v>
      </c>
      <c r="G19" s="115">
        <f t="shared" si="9"/>
        <v>394.5</v>
      </c>
      <c r="H19" s="115">
        <f t="shared" si="9"/>
        <v>376</v>
      </c>
      <c r="I19" s="115">
        <f t="shared" si="9"/>
        <v>366</v>
      </c>
      <c r="J19" s="115">
        <f t="shared" si="9"/>
        <v>357</v>
      </c>
      <c r="K19" s="115">
        <f t="shared" si="9"/>
        <v>350</v>
      </c>
      <c r="L19" s="116"/>
      <c r="M19" s="115"/>
      <c r="N19" s="115"/>
      <c r="O19" s="115"/>
      <c r="P19" s="115">
        <f>M18+N18+O18+P18</f>
        <v>323.5</v>
      </c>
      <c r="Q19" s="115">
        <f t="shared" ref="Q19:AB19" si="10">N18+O18+P18+Q18</f>
        <v>314</v>
      </c>
      <c r="R19" s="115">
        <f t="shared" si="10"/>
        <v>321.5</v>
      </c>
      <c r="S19" s="115">
        <f t="shared" si="10"/>
        <v>325</v>
      </c>
      <c r="T19" s="115">
        <f t="shared" si="10"/>
        <v>301</v>
      </c>
      <c r="U19" s="115">
        <f t="shared" si="10"/>
        <v>260</v>
      </c>
      <c r="V19" s="115">
        <f t="shared" si="10"/>
        <v>184</v>
      </c>
      <c r="W19" s="115">
        <f t="shared" si="10"/>
        <v>159</v>
      </c>
      <c r="X19" s="115">
        <f t="shared" si="10"/>
        <v>213</v>
      </c>
      <c r="Y19" s="115">
        <f t="shared" si="10"/>
        <v>280.5</v>
      </c>
      <c r="Z19" s="115">
        <f t="shared" si="10"/>
        <v>357</v>
      </c>
      <c r="AA19" s="115">
        <f t="shared" si="10"/>
        <v>402.5</v>
      </c>
      <c r="AB19" s="115">
        <f t="shared" si="10"/>
        <v>399</v>
      </c>
      <c r="AC19" s="116"/>
      <c r="AD19" s="115"/>
      <c r="AE19" s="115"/>
      <c r="AF19" s="115"/>
      <c r="AG19" s="115">
        <f>AD18+AE18+AF18+AG18</f>
        <v>396</v>
      </c>
      <c r="AH19" s="115">
        <f t="shared" ref="AH19:AO19" si="11">AE18+AF18+AG18+AH18</f>
        <v>369</v>
      </c>
      <c r="AI19" s="115">
        <f t="shared" si="11"/>
        <v>351.5</v>
      </c>
      <c r="AJ19" s="115">
        <f t="shared" si="11"/>
        <v>336</v>
      </c>
      <c r="AK19" s="115">
        <f t="shared" si="11"/>
        <v>332.5</v>
      </c>
      <c r="AL19" s="115">
        <f t="shared" si="11"/>
        <v>332.5</v>
      </c>
      <c r="AM19" s="115">
        <f t="shared" si="11"/>
        <v>331.5</v>
      </c>
      <c r="AN19" s="115">
        <f t="shared" si="11"/>
        <v>337</v>
      </c>
      <c r="AO19" s="115">
        <f t="shared" si="11"/>
        <v>317</v>
      </c>
      <c r="AP19" s="68"/>
      <c r="AQ19" s="68"/>
      <c r="AR19" s="68"/>
      <c r="AS19" s="68"/>
      <c r="AT19" s="68"/>
      <c r="AU19" s="68">
        <f t="shared" ref="AU19:BA19" si="12">E28</f>
        <v>910</v>
      </c>
      <c r="AV19" s="68">
        <f t="shared" si="12"/>
        <v>1002</v>
      </c>
      <c r="AW19" s="68">
        <f t="shared" si="12"/>
        <v>1106</v>
      </c>
      <c r="AX19" s="68">
        <f t="shared" si="12"/>
        <v>1140</v>
      </c>
      <c r="AY19" s="68">
        <f t="shared" si="12"/>
        <v>1092.5</v>
      </c>
      <c r="AZ19" s="68">
        <f t="shared" si="12"/>
        <v>1118.5</v>
      </c>
      <c r="BA19" s="68">
        <f t="shared" si="12"/>
        <v>1046.5</v>
      </c>
      <c r="BB19" s="68"/>
      <c r="BC19" s="68"/>
      <c r="BD19" s="68"/>
      <c r="BE19" s="68">
        <f t="shared" ref="BE19:BQ19" si="13">P28</f>
        <v>1031.5</v>
      </c>
      <c r="BF19" s="68">
        <f t="shared" si="13"/>
        <v>993</v>
      </c>
      <c r="BG19" s="68">
        <f t="shared" si="13"/>
        <v>915.5</v>
      </c>
      <c r="BH19" s="68">
        <f t="shared" si="13"/>
        <v>848</v>
      </c>
      <c r="BI19" s="68">
        <f t="shared" si="13"/>
        <v>771</v>
      </c>
      <c r="BJ19" s="68">
        <f t="shared" si="13"/>
        <v>667.5</v>
      </c>
      <c r="BK19" s="68">
        <f t="shared" si="13"/>
        <v>580</v>
      </c>
      <c r="BL19" s="68">
        <f t="shared" si="13"/>
        <v>641</v>
      </c>
      <c r="BM19" s="68">
        <f t="shared" si="13"/>
        <v>727.5</v>
      </c>
      <c r="BN19" s="68">
        <f t="shared" si="13"/>
        <v>908</v>
      </c>
      <c r="BO19" s="68">
        <f t="shared" si="13"/>
        <v>1054</v>
      </c>
      <c r="BP19" s="68">
        <f t="shared" si="13"/>
        <v>1041.5</v>
      </c>
      <c r="BQ19" s="68">
        <f t="shared" si="13"/>
        <v>1035.5</v>
      </c>
      <c r="BR19" s="68"/>
      <c r="BS19" s="68"/>
      <c r="BT19" s="68"/>
      <c r="BU19" s="68">
        <f t="shared" ref="BU19:CC19" si="14">AG28</f>
        <v>1043</v>
      </c>
      <c r="BV19" s="68">
        <f t="shared" si="14"/>
        <v>1034</v>
      </c>
      <c r="BW19" s="68">
        <f t="shared" si="14"/>
        <v>1021</v>
      </c>
      <c r="BX19" s="68">
        <f t="shared" si="14"/>
        <v>1018</v>
      </c>
      <c r="BY19" s="68">
        <f t="shared" si="14"/>
        <v>1026.5</v>
      </c>
      <c r="BZ19" s="68">
        <f t="shared" si="14"/>
        <v>1030.5</v>
      </c>
      <c r="CA19" s="68">
        <f t="shared" si="14"/>
        <v>1044</v>
      </c>
      <c r="CB19" s="68">
        <f t="shared" si="14"/>
        <v>1016</v>
      </c>
      <c r="CC19" s="68">
        <f t="shared" si="14"/>
        <v>944</v>
      </c>
    </row>
    <row r="20" spans="1:81" ht="16.5" customHeight="1" x14ac:dyDescent="0.2">
      <c r="A20" s="64" t="s">
        <v>106</v>
      </c>
      <c r="B20" s="117"/>
      <c r="C20" s="118" t="s">
        <v>107</v>
      </c>
      <c r="D20" s="119">
        <f>DIRECCIONALIDAD!J19/100</f>
        <v>0</v>
      </c>
      <c r="E20" s="118"/>
      <c r="F20" s="118" t="s">
        <v>108</v>
      </c>
      <c r="G20" s="119">
        <f>DIRECCIONALIDAD!J20/100</f>
        <v>0.59842519685039375</v>
      </c>
      <c r="H20" s="118"/>
      <c r="I20" s="118" t="s">
        <v>109</v>
      </c>
      <c r="J20" s="119">
        <f>DIRECCIONALIDAD!J21/100</f>
        <v>0.40157480314960631</v>
      </c>
      <c r="K20" s="120"/>
      <c r="L20" s="114"/>
      <c r="M20" s="117"/>
      <c r="N20" s="118"/>
      <c r="O20" s="118" t="s">
        <v>107</v>
      </c>
      <c r="P20" s="119">
        <f>DIRECCIONALIDAD!J22/100</f>
        <v>0</v>
      </c>
      <c r="Q20" s="118"/>
      <c r="R20" s="118"/>
      <c r="S20" s="118"/>
      <c r="T20" s="118" t="s">
        <v>108</v>
      </c>
      <c r="U20" s="119">
        <f>DIRECCIONALIDAD!J23/100</f>
        <v>0.65206812652068125</v>
      </c>
      <c r="V20" s="118"/>
      <c r="W20" s="118"/>
      <c r="X20" s="118"/>
      <c r="Y20" s="118" t="s">
        <v>109</v>
      </c>
      <c r="Z20" s="119">
        <f>DIRECCIONALIDAD!J24/100</f>
        <v>0.34793187347931875</v>
      </c>
      <c r="AA20" s="118"/>
      <c r="AB20" s="120"/>
      <c r="AC20" s="114"/>
      <c r="AD20" s="117"/>
      <c r="AE20" s="118" t="s">
        <v>107</v>
      </c>
      <c r="AF20" s="119">
        <f>DIRECCIONALIDAD!J25/100</f>
        <v>0</v>
      </c>
      <c r="AG20" s="118"/>
      <c r="AH20" s="118"/>
      <c r="AI20" s="118"/>
      <c r="AJ20" s="118" t="s">
        <v>108</v>
      </c>
      <c r="AK20" s="119">
        <f>DIRECCIONALIDAD!J26/100</f>
        <v>0.57913669064748197</v>
      </c>
      <c r="AL20" s="118"/>
      <c r="AM20" s="118"/>
      <c r="AN20" s="118" t="s">
        <v>109</v>
      </c>
      <c r="AO20" s="121">
        <f>DIRECCIONALIDAD!J27/100</f>
        <v>0.42086330935251792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30" t="s">
        <v>148</v>
      </c>
      <c r="B21" s="131">
        <f>MAX(B19:K19)</f>
        <v>407</v>
      </c>
      <c r="C21" s="118" t="s">
        <v>107</v>
      </c>
      <c r="D21" s="132">
        <f>+B21*D20</f>
        <v>0</v>
      </c>
      <c r="E21" s="118"/>
      <c r="F21" s="118" t="s">
        <v>108</v>
      </c>
      <c r="G21" s="132">
        <f>+B21*G20</f>
        <v>243.55905511811025</v>
      </c>
      <c r="H21" s="118"/>
      <c r="I21" s="118" t="s">
        <v>109</v>
      </c>
      <c r="J21" s="132">
        <f>+B21*J20</f>
        <v>163.44094488188978</v>
      </c>
      <c r="K21" s="120"/>
      <c r="L21" s="114"/>
      <c r="M21" s="131">
        <f>MAX(M19:AB19)</f>
        <v>402.5</v>
      </c>
      <c r="N21" s="118"/>
      <c r="O21" s="118" t="s">
        <v>107</v>
      </c>
      <c r="P21" s="133">
        <f>+M21*P20</f>
        <v>0</v>
      </c>
      <c r="Q21" s="118"/>
      <c r="R21" s="118"/>
      <c r="S21" s="118"/>
      <c r="T21" s="118" t="s">
        <v>108</v>
      </c>
      <c r="U21" s="133">
        <f>+M21*U20</f>
        <v>262.45742092457419</v>
      </c>
      <c r="V21" s="118"/>
      <c r="W21" s="118"/>
      <c r="X21" s="118"/>
      <c r="Y21" s="118" t="s">
        <v>109</v>
      </c>
      <c r="Z21" s="133">
        <f>+M21*Z20</f>
        <v>140.04257907542581</v>
      </c>
      <c r="AA21" s="118"/>
      <c r="AB21" s="120"/>
      <c r="AC21" s="114"/>
      <c r="AD21" s="131">
        <f>MAX(AD19:AO19)</f>
        <v>396</v>
      </c>
      <c r="AE21" s="118" t="s">
        <v>107</v>
      </c>
      <c r="AF21" s="132">
        <f>+AD21*AF20</f>
        <v>0</v>
      </c>
      <c r="AG21" s="118"/>
      <c r="AH21" s="118"/>
      <c r="AI21" s="118"/>
      <c r="AJ21" s="118" t="s">
        <v>108</v>
      </c>
      <c r="AK21" s="132">
        <f>+AD21*AK20</f>
        <v>229.33812949640287</v>
      </c>
      <c r="AL21" s="118"/>
      <c r="AM21" s="118"/>
      <c r="AN21" s="118" t="s">
        <v>109</v>
      </c>
      <c r="AO21" s="134">
        <f>+AD21*AO20</f>
        <v>166.6618705035971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93"/>
      <c r="U22" s="193"/>
      <c r="V22" s="122"/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59"/>
      <c r="AQ22" s="59"/>
      <c r="AR22" s="59"/>
      <c r="AS22" s="59"/>
      <c r="AT22" s="59"/>
      <c r="AU22" s="59">
        <f t="shared" ref="AU22:BA22" si="18">E33</f>
        <v>1747</v>
      </c>
      <c r="AV22" s="59">
        <f t="shared" si="18"/>
        <v>1804.5</v>
      </c>
      <c r="AW22" s="59">
        <f t="shared" si="18"/>
        <v>1903.5</v>
      </c>
      <c r="AX22" s="59">
        <f t="shared" si="18"/>
        <v>1907.5</v>
      </c>
      <c r="AY22" s="59">
        <f t="shared" si="18"/>
        <v>1844</v>
      </c>
      <c r="AZ22" s="59">
        <f t="shared" si="18"/>
        <v>1883</v>
      </c>
      <c r="BA22" s="59">
        <f t="shared" si="18"/>
        <v>1820</v>
      </c>
      <c r="BB22" s="59"/>
      <c r="BC22" s="59"/>
      <c r="BD22" s="59"/>
      <c r="BE22" s="59">
        <f t="shared" ref="BE22:BQ22" si="19">P33</f>
        <v>1831.5</v>
      </c>
      <c r="BF22" s="59">
        <f t="shared" si="19"/>
        <v>1798.5</v>
      </c>
      <c r="BG22" s="59">
        <f t="shared" si="19"/>
        <v>1711.5</v>
      </c>
      <c r="BH22" s="59">
        <f t="shared" si="19"/>
        <v>1642.5</v>
      </c>
      <c r="BI22" s="59">
        <f t="shared" si="19"/>
        <v>1530</v>
      </c>
      <c r="BJ22" s="59">
        <f t="shared" si="19"/>
        <v>1332</v>
      </c>
      <c r="BK22" s="59">
        <f t="shared" si="19"/>
        <v>1084.5</v>
      </c>
      <c r="BL22" s="59">
        <f t="shared" si="19"/>
        <v>1093</v>
      </c>
      <c r="BM22" s="59">
        <f t="shared" si="19"/>
        <v>1226.5</v>
      </c>
      <c r="BN22" s="59">
        <f t="shared" si="19"/>
        <v>1509.5</v>
      </c>
      <c r="BO22" s="59">
        <f t="shared" si="19"/>
        <v>1787.5</v>
      </c>
      <c r="BP22" s="59">
        <f t="shared" si="19"/>
        <v>1860</v>
      </c>
      <c r="BQ22" s="59">
        <f t="shared" si="19"/>
        <v>1857</v>
      </c>
      <c r="BR22" s="59"/>
      <c r="BS22" s="59"/>
      <c r="BT22" s="59"/>
      <c r="BU22" s="59">
        <f t="shared" ref="BU22:CC22" si="20">AG33</f>
        <v>1876</v>
      </c>
      <c r="BV22" s="59">
        <f t="shared" si="20"/>
        <v>1845</v>
      </c>
      <c r="BW22" s="59">
        <f t="shared" si="20"/>
        <v>1807.5</v>
      </c>
      <c r="BX22" s="59">
        <f t="shared" si="20"/>
        <v>1778.5</v>
      </c>
      <c r="BY22" s="59">
        <f t="shared" si="20"/>
        <v>1761</v>
      </c>
      <c r="BZ22" s="59">
        <f t="shared" si="20"/>
        <v>1762</v>
      </c>
      <c r="CA22" s="59">
        <f t="shared" si="20"/>
        <v>1784.5</v>
      </c>
      <c r="CB22" s="59">
        <f t="shared" si="20"/>
        <v>1756.5</v>
      </c>
      <c r="CC22" s="59">
        <f t="shared" si="20"/>
        <v>1655.5</v>
      </c>
    </row>
    <row r="23" spans="1:81" ht="16.5" customHeight="1" x14ac:dyDescent="0.2">
      <c r="A23" s="67"/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6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6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6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6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/>
      <c r="B25" s="117"/>
      <c r="C25" s="118"/>
      <c r="D25" s="119"/>
      <c r="E25" s="118"/>
      <c r="F25" s="118"/>
      <c r="G25" s="119"/>
      <c r="H25" s="118"/>
      <c r="I25" s="118"/>
      <c r="J25" s="119"/>
      <c r="K25" s="120"/>
      <c r="L25" s="114"/>
      <c r="M25" s="117"/>
      <c r="N25" s="118"/>
      <c r="O25" s="118"/>
      <c r="P25" s="119"/>
      <c r="Q25" s="118"/>
      <c r="R25" s="118"/>
      <c r="S25" s="118"/>
      <c r="T25" s="118"/>
      <c r="U25" s="119"/>
      <c r="V25" s="118"/>
      <c r="W25" s="118"/>
      <c r="X25" s="118"/>
      <c r="Y25" s="118"/>
      <c r="Z25" s="119"/>
      <c r="AA25" s="118"/>
      <c r="AB25" s="118"/>
      <c r="AC25" s="114"/>
      <c r="AD25" s="117"/>
      <c r="AE25" s="118"/>
      <c r="AF25" s="119"/>
      <c r="AG25" s="118"/>
      <c r="AH25" s="118"/>
      <c r="AI25" s="118"/>
      <c r="AJ25" s="118"/>
      <c r="AK25" s="119"/>
      <c r="AL25" s="118"/>
      <c r="AM25" s="118"/>
      <c r="AN25" s="118"/>
      <c r="AO25" s="11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59"/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93" t="s">
        <v>103</v>
      </c>
      <c r="U26" s="193"/>
      <c r="V26" s="122">
        <v>3</v>
      </c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67" t="s">
        <v>104</v>
      </c>
      <c r="B27" s="115">
        <f>'G-3'!F10</f>
        <v>157.5</v>
      </c>
      <c r="C27" s="115">
        <f>'G-3'!F11</f>
        <v>206.5</v>
      </c>
      <c r="D27" s="115">
        <f>'G-3'!F12</f>
        <v>252</v>
      </c>
      <c r="E27" s="115">
        <f>'G-3'!F13</f>
        <v>294</v>
      </c>
      <c r="F27" s="115">
        <f>'G-3'!F14</f>
        <v>249.5</v>
      </c>
      <c r="G27" s="115">
        <f>'G-3'!F15</f>
        <v>310.5</v>
      </c>
      <c r="H27" s="115">
        <f>'G-3'!F16</f>
        <v>286</v>
      </c>
      <c r="I27" s="115">
        <f>'G-3'!F17</f>
        <v>246.5</v>
      </c>
      <c r="J27" s="115">
        <f>'G-3'!F18</f>
        <v>275.5</v>
      </c>
      <c r="K27" s="115">
        <f>'G-3'!F19</f>
        <v>238.5</v>
      </c>
      <c r="L27" s="116"/>
      <c r="M27" s="115">
        <f>'G-3'!F20</f>
        <v>263</v>
      </c>
      <c r="N27" s="115">
        <f>'G-3'!F21</f>
        <v>261</v>
      </c>
      <c r="O27" s="115">
        <f>'G-3'!F22</f>
        <v>251.5</v>
      </c>
      <c r="P27" s="115">
        <f>'G-3'!M10</f>
        <v>256</v>
      </c>
      <c r="Q27" s="115">
        <f>'G-3'!M11</f>
        <v>224.5</v>
      </c>
      <c r="R27" s="115">
        <f>'G-3'!M12</f>
        <v>183.5</v>
      </c>
      <c r="S27" s="115">
        <f>'G-3'!M13</f>
        <v>184</v>
      </c>
      <c r="T27" s="115">
        <f>'G-3'!M14</f>
        <v>179</v>
      </c>
      <c r="U27" s="115">
        <f>'G-3'!M15</f>
        <v>121</v>
      </c>
      <c r="V27" s="115">
        <f>'G-3'!M16</f>
        <v>96</v>
      </c>
      <c r="W27" s="115">
        <f>'G-3'!M17</f>
        <v>245</v>
      </c>
      <c r="X27" s="115">
        <f>'G-3'!M18</f>
        <v>265.5</v>
      </c>
      <c r="Y27" s="115">
        <f>'G-3'!M19</f>
        <v>301.5</v>
      </c>
      <c r="Z27" s="115">
        <f>'G-3'!M20</f>
        <v>242</v>
      </c>
      <c r="AA27" s="115">
        <f>'G-3'!M21</f>
        <v>232.5</v>
      </c>
      <c r="AB27" s="115">
        <f>'G-3'!M22</f>
        <v>259.5</v>
      </c>
      <c r="AC27" s="116"/>
      <c r="AD27" s="115">
        <f>'G-3'!T10</f>
        <v>263.5</v>
      </c>
      <c r="AE27" s="115">
        <f>'G-3'!T11</f>
        <v>263.5</v>
      </c>
      <c r="AF27" s="115">
        <f>'G-3'!T12</f>
        <v>249</v>
      </c>
      <c r="AG27" s="115">
        <f>'G-3'!T13</f>
        <v>267</v>
      </c>
      <c r="AH27" s="115">
        <f>'G-3'!T14</f>
        <v>254.5</v>
      </c>
      <c r="AI27" s="115">
        <f>'G-3'!T15</f>
        <v>250.5</v>
      </c>
      <c r="AJ27" s="115">
        <f>'G-3'!T16</f>
        <v>246</v>
      </c>
      <c r="AK27" s="115">
        <f>'G-3'!T17</f>
        <v>275.5</v>
      </c>
      <c r="AL27" s="115">
        <f>'G-3'!T18</f>
        <v>258.5</v>
      </c>
      <c r="AM27" s="115">
        <f>'G-3'!T19</f>
        <v>264</v>
      </c>
      <c r="AN27" s="115">
        <f>'G-3'!T20</f>
        <v>218</v>
      </c>
      <c r="AO27" s="115">
        <f>'G-3'!T21</f>
        <v>203.5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7" t="s">
        <v>105</v>
      </c>
      <c r="B28" s="115"/>
      <c r="C28" s="115"/>
      <c r="D28" s="115"/>
      <c r="E28" s="115">
        <f>B27+C27+D27+E27</f>
        <v>910</v>
      </c>
      <c r="F28" s="115">
        <f t="shared" ref="F28:K28" si="21">C27+D27+E27+F27</f>
        <v>1002</v>
      </c>
      <c r="G28" s="115">
        <f t="shared" si="21"/>
        <v>1106</v>
      </c>
      <c r="H28" s="115">
        <f t="shared" si="21"/>
        <v>1140</v>
      </c>
      <c r="I28" s="115">
        <f t="shared" si="21"/>
        <v>1092.5</v>
      </c>
      <c r="J28" s="115">
        <f t="shared" si="21"/>
        <v>1118.5</v>
      </c>
      <c r="K28" s="115">
        <f t="shared" si="21"/>
        <v>1046.5</v>
      </c>
      <c r="L28" s="116"/>
      <c r="M28" s="115"/>
      <c r="N28" s="115"/>
      <c r="O28" s="115"/>
      <c r="P28" s="115">
        <f>M27+N27+O27+P27</f>
        <v>1031.5</v>
      </c>
      <c r="Q28" s="115">
        <f t="shared" ref="Q28:AB28" si="22">N27+O27+P27+Q27</f>
        <v>993</v>
      </c>
      <c r="R28" s="115">
        <f t="shared" si="22"/>
        <v>915.5</v>
      </c>
      <c r="S28" s="115">
        <f t="shared" si="22"/>
        <v>848</v>
      </c>
      <c r="T28" s="115">
        <f t="shared" si="22"/>
        <v>771</v>
      </c>
      <c r="U28" s="115">
        <f t="shared" si="22"/>
        <v>667.5</v>
      </c>
      <c r="V28" s="115">
        <f t="shared" si="22"/>
        <v>580</v>
      </c>
      <c r="W28" s="115">
        <f t="shared" si="22"/>
        <v>641</v>
      </c>
      <c r="X28" s="115">
        <f t="shared" si="22"/>
        <v>727.5</v>
      </c>
      <c r="Y28" s="115">
        <f t="shared" si="22"/>
        <v>908</v>
      </c>
      <c r="Z28" s="115">
        <f t="shared" si="22"/>
        <v>1054</v>
      </c>
      <c r="AA28" s="115">
        <f t="shared" si="22"/>
        <v>1041.5</v>
      </c>
      <c r="AB28" s="115">
        <f t="shared" si="22"/>
        <v>1035.5</v>
      </c>
      <c r="AC28" s="116"/>
      <c r="AD28" s="115"/>
      <c r="AE28" s="115"/>
      <c r="AF28" s="115"/>
      <c r="AG28" s="115">
        <f>AD27+AE27+AF27+AG27</f>
        <v>1043</v>
      </c>
      <c r="AH28" s="115">
        <f t="shared" ref="AH28:AO28" si="23">AE27+AF27+AG27+AH27</f>
        <v>1034</v>
      </c>
      <c r="AI28" s="115">
        <f t="shared" si="23"/>
        <v>1021</v>
      </c>
      <c r="AJ28" s="115">
        <f t="shared" si="23"/>
        <v>1018</v>
      </c>
      <c r="AK28" s="115">
        <f t="shared" si="23"/>
        <v>1026.5</v>
      </c>
      <c r="AL28" s="115">
        <f t="shared" si="23"/>
        <v>1030.5</v>
      </c>
      <c r="AM28" s="115">
        <f t="shared" si="23"/>
        <v>1044</v>
      </c>
      <c r="AN28" s="115">
        <f t="shared" si="23"/>
        <v>1016</v>
      </c>
      <c r="AO28" s="115">
        <f t="shared" si="23"/>
        <v>944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4" t="s">
        <v>106</v>
      </c>
      <c r="B29" s="117"/>
      <c r="C29" s="118" t="s">
        <v>107</v>
      </c>
      <c r="D29" s="119">
        <f>DIRECCIONALIDAD!J28/100</f>
        <v>0.10612244897959183</v>
      </c>
      <c r="E29" s="118"/>
      <c r="F29" s="118" t="s">
        <v>108</v>
      </c>
      <c r="G29" s="119">
        <f>DIRECCIONALIDAD!J29/100</f>
        <v>0.67755102040816328</v>
      </c>
      <c r="H29" s="118"/>
      <c r="I29" s="118" t="s">
        <v>109</v>
      </c>
      <c r="J29" s="119">
        <f>DIRECCIONALIDAD!J30/100</f>
        <v>0.21632653061224491</v>
      </c>
      <c r="K29" s="120"/>
      <c r="L29" s="114"/>
      <c r="M29" s="117"/>
      <c r="N29" s="118"/>
      <c r="O29" s="118" t="s">
        <v>107</v>
      </c>
      <c r="P29" s="119">
        <f>DIRECCIONALIDAD!J31/100</f>
        <v>0.13516260162601626</v>
      </c>
      <c r="Q29" s="118"/>
      <c r="R29" s="118"/>
      <c r="S29" s="118"/>
      <c r="T29" s="118" t="s">
        <v>108</v>
      </c>
      <c r="U29" s="119">
        <f>DIRECCIONALIDAD!J32/100</f>
        <v>0.64227642276422769</v>
      </c>
      <c r="V29" s="118"/>
      <c r="W29" s="118"/>
      <c r="X29" s="118"/>
      <c r="Y29" s="118" t="s">
        <v>109</v>
      </c>
      <c r="Z29" s="119">
        <f>DIRECCIONALIDAD!J33/100</f>
        <v>0.2225609756097561</v>
      </c>
      <c r="AA29" s="118"/>
      <c r="AB29" s="120"/>
      <c r="AC29" s="114"/>
      <c r="AD29" s="117"/>
      <c r="AE29" s="118" t="s">
        <v>107</v>
      </c>
      <c r="AF29" s="119">
        <f>DIRECCIONALIDAD!J34/100</f>
        <v>8.8967971530249115E-2</v>
      </c>
      <c r="AG29" s="118"/>
      <c r="AH29" s="118"/>
      <c r="AI29" s="118"/>
      <c r="AJ29" s="118" t="s">
        <v>108</v>
      </c>
      <c r="AK29" s="119">
        <f>DIRECCIONALIDAD!J35/100</f>
        <v>0.70699881376037965</v>
      </c>
      <c r="AL29" s="118"/>
      <c r="AM29" s="118"/>
      <c r="AN29" s="118" t="s">
        <v>109</v>
      </c>
      <c r="AO29" s="121">
        <f>DIRECCIONALIDAD!J36/100</f>
        <v>0.2040332147093713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130" t="s">
        <v>148</v>
      </c>
      <c r="B30" s="131">
        <f>MAX(B28:K28)</f>
        <v>1140</v>
      </c>
      <c r="C30" s="118" t="s">
        <v>107</v>
      </c>
      <c r="D30" s="132">
        <f>+B30*D29</f>
        <v>120.97959183673468</v>
      </c>
      <c r="E30" s="118"/>
      <c r="F30" s="118" t="s">
        <v>108</v>
      </c>
      <c r="G30" s="132">
        <f>+B30*G29</f>
        <v>772.40816326530614</v>
      </c>
      <c r="H30" s="118"/>
      <c r="I30" s="118" t="s">
        <v>109</v>
      </c>
      <c r="J30" s="132">
        <f>+B30*J29</f>
        <v>246.61224489795919</v>
      </c>
      <c r="K30" s="120"/>
      <c r="L30" s="114"/>
      <c r="M30" s="131">
        <f>MAX(M28:AB28)</f>
        <v>1054</v>
      </c>
      <c r="N30" s="118"/>
      <c r="O30" s="118" t="s">
        <v>107</v>
      </c>
      <c r="P30" s="133">
        <f>+M30*P29</f>
        <v>142.46138211382114</v>
      </c>
      <c r="Q30" s="118"/>
      <c r="R30" s="118"/>
      <c r="S30" s="118"/>
      <c r="T30" s="118" t="s">
        <v>108</v>
      </c>
      <c r="U30" s="133">
        <f>+M30*U29</f>
        <v>676.95934959349597</v>
      </c>
      <c r="V30" s="118"/>
      <c r="W30" s="118"/>
      <c r="X30" s="118"/>
      <c r="Y30" s="118" t="s">
        <v>109</v>
      </c>
      <c r="Z30" s="133">
        <f>+M30*Z29</f>
        <v>234.57926829268294</v>
      </c>
      <c r="AA30" s="118"/>
      <c r="AB30" s="120"/>
      <c r="AC30" s="114"/>
      <c r="AD30" s="131">
        <f>MAX(AD28:AO28)</f>
        <v>1044</v>
      </c>
      <c r="AE30" s="118" t="s">
        <v>107</v>
      </c>
      <c r="AF30" s="132">
        <f>+AD30*AF29</f>
        <v>92.882562277580078</v>
      </c>
      <c r="AG30" s="118"/>
      <c r="AH30" s="118"/>
      <c r="AI30" s="118"/>
      <c r="AJ30" s="118" t="s">
        <v>108</v>
      </c>
      <c r="AK30" s="132">
        <f>+AD30*AK29</f>
        <v>738.10676156583634</v>
      </c>
      <c r="AL30" s="118"/>
      <c r="AM30" s="118"/>
      <c r="AN30" s="118" t="s">
        <v>109</v>
      </c>
      <c r="AO30" s="134">
        <f>+AD30*AO29</f>
        <v>213.01067615658363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59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93" t="s">
        <v>103</v>
      </c>
      <c r="U31" s="193"/>
      <c r="V31" s="113" t="s">
        <v>110</v>
      </c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  <c r="AO31" s="114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67" t="s">
        <v>104</v>
      </c>
      <c r="B32" s="115">
        <f t="shared" ref="B32:K32" si="24">B13+B18+B23+B27</f>
        <v>360.5</v>
      </c>
      <c r="C32" s="115">
        <f t="shared" si="24"/>
        <v>400</v>
      </c>
      <c r="D32" s="115">
        <f t="shared" si="24"/>
        <v>480.5</v>
      </c>
      <c r="E32" s="115">
        <f t="shared" si="24"/>
        <v>506</v>
      </c>
      <c r="F32" s="115">
        <f t="shared" si="24"/>
        <v>418</v>
      </c>
      <c r="G32" s="115">
        <f t="shared" si="24"/>
        <v>499</v>
      </c>
      <c r="H32" s="115">
        <f t="shared" si="24"/>
        <v>484.5</v>
      </c>
      <c r="I32" s="115">
        <f t="shared" si="24"/>
        <v>442.5</v>
      </c>
      <c r="J32" s="115">
        <f t="shared" si="24"/>
        <v>457</v>
      </c>
      <c r="K32" s="115">
        <f t="shared" si="24"/>
        <v>436</v>
      </c>
      <c r="L32" s="116"/>
      <c r="M32" s="115">
        <f t="shared" ref="M32:AB32" si="25">M13+M18+M23+M27</f>
        <v>454.5</v>
      </c>
      <c r="N32" s="115">
        <f t="shared" si="25"/>
        <v>481</v>
      </c>
      <c r="O32" s="115">
        <f t="shared" si="25"/>
        <v>446.5</v>
      </c>
      <c r="P32" s="115">
        <f t="shared" si="25"/>
        <v>449.5</v>
      </c>
      <c r="Q32" s="115">
        <f t="shared" si="25"/>
        <v>421.5</v>
      </c>
      <c r="R32" s="115">
        <f t="shared" si="25"/>
        <v>394</v>
      </c>
      <c r="S32" s="115">
        <f t="shared" si="25"/>
        <v>377.5</v>
      </c>
      <c r="T32" s="115">
        <f t="shared" si="25"/>
        <v>337</v>
      </c>
      <c r="U32" s="115">
        <f t="shared" si="25"/>
        <v>223.5</v>
      </c>
      <c r="V32" s="115">
        <f t="shared" si="25"/>
        <v>146.5</v>
      </c>
      <c r="W32" s="115">
        <f t="shared" si="25"/>
        <v>386</v>
      </c>
      <c r="X32" s="115">
        <f t="shared" si="25"/>
        <v>470.5</v>
      </c>
      <c r="Y32" s="115">
        <f t="shared" si="25"/>
        <v>506.5</v>
      </c>
      <c r="Z32" s="115">
        <f t="shared" si="25"/>
        <v>424.5</v>
      </c>
      <c r="AA32" s="115">
        <f t="shared" si="25"/>
        <v>458.5</v>
      </c>
      <c r="AB32" s="115">
        <f t="shared" si="25"/>
        <v>467.5</v>
      </c>
      <c r="AC32" s="116"/>
      <c r="AD32" s="115">
        <f t="shared" ref="AD32:AO32" si="26">AD13+AD18+AD23+AD27</f>
        <v>478</v>
      </c>
      <c r="AE32" s="115">
        <f t="shared" si="26"/>
        <v>467.5</v>
      </c>
      <c r="AF32" s="115">
        <f t="shared" si="26"/>
        <v>453</v>
      </c>
      <c r="AG32" s="115">
        <f t="shared" si="26"/>
        <v>477.5</v>
      </c>
      <c r="AH32" s="115">
        <f t="shared" si="26"/>
        <v>447</v>
      </c>
      <c r="AI32" s="115">
        <f t="shared" si="26"/>
        <v>430</v>
      </c>
      <c r="AJ32" s="115">
        <f t="shared" si="26"/>
        <v>424</v>
      </c>
      <c r="AK32" s="115">
        <f t="shared" si="26"/>
        <v>460</v>
      </c>
      <c r="AL32" s="115">
        <f t="shared" si="26"/>
        <v>448</v>
      </c>
      <c r="AM32" s="115">
        <f t="shared" si="26"/>
        <v>452.5</v>
      </c>
      <c r="AN32" s="115">
        <f t="shared" si="26"/>
        <v>396</v>
      </c>
      <c r="AO32" s="115">
        <f t="shared" si="26"/>
        <v>359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ht="16.5" customHeight="1" x14ac:dyDescent="0.2">
      <c r="A33" s="67" t="s">
        <v>105</v>
      </c>
      <c r="B33" s="115"/>
      <c r="C33" s="115"/>
      <c r="D33" s="115"/>
      <c r="E33" s="115">
        <f>B32+C32+D32+E32</f>
        <v>1747</v>
      </c>
      <c r="F33" s="115">
        <f t="shared" ref="F33:K33" si="27">C32+D32+E32+F32</f>
        <v>1804.5</v>
      </c>
      <c r="G33" s="115">
        <f t="shared" si="27"/>
        <v>1903.5</v>
      </c>
      <c r="H33" s="115">
        <f t="shared" si="27"/>
        <v>1907.5</v>
      </c>
      <c r="I33" s="115">
        <f t="shared" si="27"/>
        <v>1844</v>
      </c>
      <c r="J33" s="115">
        <f t="shared" si="27"/>
        <v>1883</v>
      </c>
      <c r="K33" s="115">
        <f t="shared" si="27"/>
        <v>1820</v>
      </c>
      <c r="L33" s="116"/>
      <c r="M33" s="115"/>
      <c r="N33" s="115"/>
      <c r="O33" s="115"/>
      <c r="P33" s="115">
        <f>M32+N32+O32+P32</f>
        <v>1831.5</v>
      </c>
      <c r="Q33" s="115">
        <f t="shared" ref="Q33:AB33" si="28">N32+O32+P32+Q32</f>
        <v>1798.5</v>
      </c>
      <c r="R33" s="115">
        <f t="shared" si="28"/>
        <v>1711.5</v>
      </c>
      <c r="S33" s="115">
        <f t="shared" si="28"/>
        <v>1642.5</v>
      </c>
      <c r="T33" s="115">
        <f t="shared" si="28"/>
        <v>1530</v>
      </c>
      <c r="U33" s="115">
        <f t="shared" si="28"/>
        <v>1332</v>
      </c>
      <c r="V33" s="115">
        <f t="shared" si="28"/>
        <v>1084.5</v>
      </c>
      <c r="W33" s="115">
        <f t="shared" si="28"/>
        <v>1093</v>
      </c>
      <c r="X33" s="115">
        <f t="shared" si="28"/>
        <v>1226.5</v>
      </c>
      <c r="Y33" s="115">
        <f t="shared" si="28"/>
        <v>1509.5</v>
      </c>
      <c r="Z33" s="115">
        <f t="shared" si="28"/>
        <v>1787.5</v>
      </c>
      <c r="AA33" s="115">
        <f t="shared" si="28"/>
        <v>1860</v>
      </c>
      <c r="AB33" s="115">
        <f t="shared" si="28"/>
        <v>1857</v>
      </c>
      <c r="AC33" s="116"/>
      <c r="AD33" s="115"/>
      <c r="AE33" s="115"/>
      <c r="AF33" s="115"/>
      <c r="AG33" s="115">
        <f>AD32+AE32+AF32+AG32</f>
        <v>1876</v>
      </c>
      <c r="AH33" s="115">
        <f t="shared" ref="AH33:AO33" si="29">AE32+AF32+AG32+AH32</f>
        <v>1845</v>
      </c>
      <c r="AI33" s="115">
        <f t="shared" si="29"/>
        <v>1807.5</v>
      </c>
      <c r="AJ33" s="115">
        <f t="shared" si="29"/>
        <v>1778.5</v>
      </c>
      <c r="AK33" s="115">
        <f t="shared" si="29"/>
        <v>1761</v>
      </c>
      <c r="AL33" s="115">
        <f t="shared" si="29"/>
        <v>1762</v>
      </c>
      <c r="AM33" s="115">
        <f t="shared" si="29"/>
        <v>1784.5</v>
      </c>
      <c r="AN33" s="115">
        <f t="shared" si="29"/>
        <v>1756.5</v>
      </c>
      <c r="AO33" s="115">
        <f t="shared" si="29"/>
        <v>1655.5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194"/>
      <c r="R35" s="194"/>
      <c r="S35" s="194"/>
      <c r="T35" s="194"/>
      <c r="U35" s="194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6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2014-06-04T14:02:07Z</cp:lastPrinted>
  <dcterms:created xsi:type="dcterms:W3CDTF">1998-04-02T13:38:56Z</dcterms:created>
  <dcterms:modified xsi:type="dcterms:W3CDTF">2016-08-08T22:43:35Z</dcterms:modified>
</cp:coreProperties>
</file>