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106 - CR 5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9" i="4686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J32" i="4689" s="1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4" i="4689"/>
  <c r="AF23" i="4688" s="1"/>
  <c r="J31" i="4689"/>
  <c r="J28" i="4689"/>
  <c r="D23" i="4688" s="1"/>
  <c r="J26" i="4689"/>
  <c r="AK19" i="4688" s="1"/>
  <c r="J25" i="4689"/>
  <c r="J23" i="4689"/>
  <c r="U19" i="4688" s="1"/>
  <c r="J22" i="4689"/>
  <c r="P19" i="4688" s="1"/>
  <c r="J20" i="4689"/>
  <c r="G19" i="4688" s="1"/>
  <c r="J16" i="4689"/>
  <c r="AF15" i="4688" s="1"/>
  <c r="J14" i="4689"/>
  <c r="J13" i="4689"/>
  <c r="P15" i="4688" s="1"/>
  <c r="J10" i="4689"/>
  <c r="AN26" i="4688"/>
  <c r="CB18" i="4688" s="1"/>
  <c r="AL26" i="4688"/>
  <c r="BZ18" i="4688" s="1"/>
  <c r="AM22" i="4688"/>
  <c r="CA19" i="4688" s="1"/>
  <c r="X18" i="4688"/>
  <c r="BM17" i="4688" s="1"/>
  <c r="V18" i="4688"/>
  <c r="BK17" i="4688" s="1"/>
  <c r="T18" i="4688"/>
  <c r="BI17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P23" i="4688"/>
  <c r="Z23" i="4688"/>
  <c r="J23" i="4688"/>
  <c r="J29" i="4689"/>
  <c r="AF19" i="4688"/>
  <c r="J27" i="4689"/>
  <c r="Z19" i="4688"/>
  <c r="J19" i="4689"/>
  <c r="J21" i="4689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<sst xmlns="http://schemas.openxmlformats.org/spreadsheetml/2006/main" count="753" uniqueCount="156">
  <si>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</si>
  <si>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</si>
  <si>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</si>
  <si>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</si>
  <si>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</si>
  <si>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</si>
  <si>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</si>
  <si>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</si>
  <si>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</si>
  <si>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</si>
  <si>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</si>
  <si>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</si>
  <si>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</si>
  <si>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</si>
  <si>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</si>
  <si>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</si>
  <si>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</si>
  <si>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</si>
  <si>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</si>
  <si>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</si>
  <si>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</si>
  <si>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</si>
  <si>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</si>
  <si>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</si>
  <si>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</si>
  <si>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</si>
  <si>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</si>
  <si>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</si>
  <si>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</si>
  <si>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</si>
  <si>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</si>
  <si>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</si>
  <si>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</si>
  <si>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</si>
  <si>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</si>
  <si>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</si>
  <si>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</si>
  <si>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</si>
  <si>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</si>
  <si>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</si>
  <si>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</si>
  <si>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</si>
  <si>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</si>
  <si>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</si>
  <si>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</si>
  <si>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</si>
  <si>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</si>
  <si>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</si>
  <si>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</si>
  <si>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</si>
  <si>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</si>
  <si>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</si>
  <si>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</si>
  <si>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</si>
  <si>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</si>
  <si>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</si>
  <si>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</si>
  <si>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</si>
  <si>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</si>
  <si>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</si>
  <si>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</si>
  <si>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</si>
  <si>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</si>
  <si>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</si>
  <si>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</si>
  <si>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</si>
  <si>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</si>
  <si>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</si>
  <si>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</si>
  <si>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</si>
  <si>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</si>
  <si>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</si>
  <si>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</si>
  <si>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</si>
  <si>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</si>
  <si>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</si>
  <si>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</si>
  <si>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</si>
  <si>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</si>
  <si>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</si>
  <si>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</si>
  <si>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</si>
  <si>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</si>
  <si>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</si>
  <si>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</si>
  <si>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</si>
  <si>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</si>
  <si>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</si>
  <si>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</si>
  <si>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</si>
  <si>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</si>
  <si>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</si>
  <si>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</si>
  <si>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</si>
  <si>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</si>
  <si>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</si>
  <si>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</si>
  <si>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</si>
  <si>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</si>
  <si>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</si>
  <si>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</si>
  <si>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</si>
  <si>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</si>
  <si>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</si>
  <si>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</si>
  <si>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</si>
  <si>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</si>
  <si>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</si>
  <si>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</si>
  <si>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</si>
  <si>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</si>
  <si>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</si>
  <si>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</si>
  <si>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</si>
  <si>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</si>
  <si>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</si>
  <si>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</si>
  <si>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</si>
  <si>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</si>
  <si>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</si>
  <si>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</si>
  <si>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</si>
  <si>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</si>
  <si>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</si>
  <si>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</si>
  <si>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</si>
  <si>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</si>
  <si>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</si>
  <si>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</si>
  <si>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</si>
  <si>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</si>
  <si>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</si>
  <si>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</si>
  <si>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</si>
  <si>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</si>
  <si>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</si>
  <si>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</si>
  <si>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</si>
  <si>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</si>
  <si>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</si>
  <si>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</si>
  <si>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</si>
  <si>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</si>
  <si>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</si>
  <si>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</si>
  <si>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</si>
  <si>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</si>
  <si>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</si>
  <si>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</si>
  <si>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106 - CR 50</t>
  </si>
  <si>
    <t>106-50</t>
  </si>
  <si>
    <t>ADOLFREDO FLOREZ</t>
  </si>
  <si>
    <t>GEOVANNIS GONZALEZ</t>
  </si>
  <si>
    <t>IVAN FONSECA</t>
  </si>
  <si>
    <t>JHONNY NAVARRO</t>
  </si>
  <si>
    <t>11:30 - 14:30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</si>
</sst>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59</c:v>
                </c:pt>
                <c:pt idx="1">
                  <c:v>89.5</c:v>
                </c:pt>
                <c:pt idx="2">
                  <c:v>117</c:v>
                </c:pt>
                <c:pt idx="3">
                  <c:v>91.5</c:v>
                </c:pt>
                <c:pt idx="4">
                  <c:v>83</c:v>
                </c:pt>
                <c:pt idx="5">
                  <c:v>119.5</c:v>
                </c:pt>
                <c:pt idx="6">
                  <c:v>134.5</c:v>
                </c:pt>
                <c:pt idx="7">
                  <c:v>128</c:v>
                </c:pt>
                <c:pt idx="8">
                  <c:v>138.5</c:v>
                </c:pt>
                <c:pt idx="9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30016"/>
        <c:axId val="154500544"/>
      </c:barChart>
      <c:catAx>
        <c:axId val="15473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0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0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30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</c:v>
                </c:pt>
                <c:pt idx="1">
                  <c:v>16</c:v>
                </c:pt>
                <c:pt idx="2">
                  <c:v>23</c:v>
                </c:pt>
                <c:pt idx="3">
                  <c:v>19</c:v>
                </c:pt>
                <c:pt idx="4">
                  <c:v>20.5</c:v>
                </c:pt>
                <c:pt idx="5">
                  <c:v>37.5</c:v>
                </c:pt>
                <c:pt idx="6">
                  <c:v>38.5</c:v>
                </c:pt>
                <c:pt idx="7">
                  <c:v>29.5</c:v>
                </c:pt>
                <c:pt idx="8">
                  <c:v>13</c:v>
                </c:pt>
                <c:pt idx="9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86024"/>
        <c:axId val="155686416"/>
      </c:barChart>
      <c:catAx>
        <c:axId val="155686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86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6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</c:v>
                </c:pt>
                <c:pt idx="1">
                  <c:v>23.5</c:v>
                </c:pt>
                <c:pt idx="2">
                  <c:v>13.5</c:v>
                </c:pt>
                <c:pt idx="3">
                  <c:v>6.5</c:v>
                </c:pt>
                <c:pt idx="4">
                  <c:v>16.5</c:v>
                </c:pt>
                <c:pt idx="5">
                  <c:v>15.5</c:v>
                </c:pt>
                <c:pt idx="6">
                  <c:v>20</c:v>
                </c:pt>
                <c:pt idx="7">
                  <c:v>22</c:v>
                </c:pt>
                <c:pt idx="8">
                  <c:v>28</c:v>
                </c:pt>
                <c:pt idx="9">
                  <c:v>22</c:v>
                </c:pt>
                <c:pt idx="10">
                  <c:v>18</c:v>
                </c:pt>
                <c:pt idx="11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87200"/>
        <c:axId val="155687592"/>
      </c:barChart>
      <c:catAx>
        <c:axId val="1556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7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87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</c:v>
                </c:pt>
                <c:pt idx="1">
                  <c:v>29.5</c:v>
                </c:pt>
                <c:pt idx="2">
                  <c:v>45</c:v>
                </c:pt>
                <c:pt idx="3">
                  <c:v>31</c:v>
                </c:pt>
                <c:pt idx="4">
                  <c:v>32.5</c:v>
                </c:pt>
                <c:pt idx="5">
                  <c:v>44.5</c:v>
                </c:pt>
                <c:pt idx="6">
                  <c:v>35.5</c:v>
                </c:pt>
                <c:pt idx="7">
                  <c:v>29.5</c:v>
                </c:pt>
                <c:pt idx="8">
                  <c:v>26</c:v>
                </c:pt>
                <c:pt idx="9">
                  <c:v>22.5</c:v>
                </c:pt>
                <c:pt idx="10">
                  <c:v>22.5</c:v>
                </c:pt>
                <c:pt idx="11">
                  <c:v>28.5</c:v>
                </c:pt>
                <c:pt idx="12">
                  <c:v>20.5</c:v>
                </c:pt>
                <c:pt idx="13">
                  <c:v>32.5</c:v>
                </c:pt>
                <c:pt idx="14">
                  <c:v>25</c:v>
                </c:pt>
                <c:pt idx="15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88376"/>
        <c:axId val="155983656"/>
      </c:barChart>
      <c:catAx>
        <c:axId val="15568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83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83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156</c:v>
                </c:pt>
                <c:pt idx="1">
                  <c:v>183</c:v>
                </c:pt>
                <c:pt idx="2">
                  <c:v>236</c:v>
                </c:pt>
                <c:pt idx="3">
                  <c:v>210</c:v>
                </c:pt>
                <c:pt idx="4">
                  <c:v>184.5</c:v>
                </c:pt>
                <c:pt idx="5">
                  <c:v>245</c:v>
                </c:pt>
                <c:pt idx="6">
                  <c:v>269</c:v>
                </c:pt>
                <c:pt idx="7">
                  <c:v>245</c:v>
                </c:pt>
                <c:pt idx="8">
                  <c:v>238</c:v>
                </c:pt>
                <c:pt idx="9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84440"/>
        <c:axId val="155984832"/>
      </c:barChart>
      <c:catAx>
        <c:axId val="15598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8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8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273</c:v>
                </c:pt>
                <c:pt idx="1">
                  <c:v>280</c:v>
                </c:pt>
                <c:pt idx="2">
                  <c:v>292.5</c:v>
                </c:pt>
                <c:pt idx="3">
                  <c:v>314.5</c:v>
                </c:pt>
                <c:pt idx="4">
                  <c:v>288.5</c:v>
                </c:pt>
                <c:pt idx="5">
                  <c:v>296</c:v>
                </c:pt>
                <c:pt idx="6">
                  <c:v>325.5</c:v>
                </c:pt>
                <c:pt idx="7">
                  <c:v>323</c:v>
                </c:pt>
                <c:pt idx="8">
                  <c:v>375</c:v>
                </c:pt>
                <c:pt idx="9">
                  <c:v>331</c:v>
                </c:pt>
                <c:pt idx="10">
                  <c:v>330.5</c:v>
                </c:pt>
                <c:pt idx="11">
                  <c:v>282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85616"/>
        <c:axId val="155986008"/>
      </c:barChart>
      <c:catAx>
        <c:axId val="15598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86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86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8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185</c:v>
                </c:pt>
                <c:pt idx="1">
                  <c:v>205.5</c:v>
                </c:pt>
                <c:pt idx="2">
                  <c:v>227.5</c:v>
                </c:pt>
                <c:pt idx="3">
                  <c:v>228.5</c:v>
                </c:pt>
                <c:pt idx="4">
                  <c:v>255</c:v>
                </c:pt>
                <c:pt idx="5">
                  <c:v>290.5</c:v>
                </c:pt>
                <c:pt idx="6">
                  <c:v>287</c:v>
                </c:pt>
                <c:pt idx="7">
                  <c:v>247.5</c:v>
                </c:pt>
                <c:pt idx="8">
                  <c:v>223.5</c:v>
                </c:pt>
                <c:pt idx="9">
                  <c:v>214.5</c:v>
                </c:pt>
                <c:pt idx="10">
                  <c:v>218</c:v>
                </c:pt>
                <c:pt idx="11">
                  <c:v>254</c:v>
                </c:pt>
                <c:pt idx="12">
                  <c:v>243</c:v>
                </c:pt>
                <c:pt idx="13">
                  <c:v>284</c:v>
                </c:pt>
                <c:pt idx="14">
                  <c:v>219</c:v>
                </c:pt>
                <c:pt idx="15">
                  <c:v>224.5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86792"/>
        <c:axId val="155987184"/>
      </c:barChart>
      <c:catAx>
        <c:axId val="155986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8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8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86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357</c:v>
                </c:pt>
                <c:pt idx="4">
                  <c:v>381</c:v>
                </c:pt>
                <c:pt idx="5">
                  <c:v>411</c:v>
                </c:pt>
                <c:pt idx="6">
                  <c:v>428.5</c:v>
                </c:pt>
                <c:pt idx="7">
                  <c:v>465</c:v>
                </c:pt>
                <c:pt idx="8">
                  <c:v>520.5</c:v>
                </c:pt>
                <c:pt idx="9">
                  <c:v>499.5</c:v>
                </c:pt>
                <c:pt idx="13">
                  <c:v>390.5</c:v>
                </c:pt>
                <c:pt idx="14">
                  <c:v>423</c:v>
                </c:pt>
                <c:pt idx="15">
                  <c:v>466</c:v>
                </c:pt>
                <c:pt idx="16">
                  <c:v>477.5</c:v>
                </c:pt>
                <c:pt idx="17">
                  <c:v>483.5</c:v>
                </c:pt>
                <c:pt idx="18">
                  <c:v>466</c:v>
                </c:pt>
                <c:pt idx="19">
                  <c:v>428.5</c:v>
                </c:pt>
                <c:pt idx="20">
                  <c:v>407</c:v>
                </c:pt>
                <c:pt idx="21">
                  <c:v>409</c:v>
                </c:pt>
                <c:pt idx="22">
                  <c:v>412</c:v>
                </c:pt>
                <c:pt idx="23">
                  <c:v>461</c:v>
                </c:pt>
                <c:pt idx="24">
                  <c:v>448.5</c:v>
                </c:pt>
                <c:pt idx="25">
                  <c:v>445.5</c:v>
                </c:pt>
                <c:pt idx="29">
                  <c:v>632.5</c:v>
                </c:pt>
                <c:pt idx="30">
                  <c:v>653</c:v>
                </c:pt>
                <c:pt idx="31">
                  <c:v>671.5</c:v>
                </c:pt>
                <c:pt idx="32">
                  <c:v>665.5</c:v>
                </c:pt>
                <c:pt idx="33">
                  <c:v>638.5</c:v>
                </c:pt>
                <c:pt idx="34">
                  <c:v>676</c:v>
                </c:pt>
                <c:pt idx="35">
                  <c:v>705.5</c:v>
                </c:pt>
                <c:pt idx="36">
                  <c:v>703.5</c:v>
                </c:pt>
                <c:pt idx="37">
                  <c:v>670.5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223</c:v>
                </c:pt>
                <c:pt idx="4">
                  <c:v>206</c:v>
                </c:pt>
                <c:pt idx="5">
                  <c:v>200.5</c:v>
                </c:pt>
                <c:pt idx="6">
                  <c:v>196</c:v>
                </c:pt>
                <c:pt idx="7">
                  <c:v>190</c:v>
                </c:pt>
                <c:pt idx="8">
                  <c:v>201.5</c:v>
                </c:pt>
                <c:pt idx="9">
                  <c:v>196</c:v>
                </c:pt>
                <c:pt idx="13">
                  <c:v>200.5</c:v>
                </c:pt>
                <c:pt idx="14">
                  <c:v>220</c:v>
                </c:pt>
                <c:pt idx="15">
                  <c:v>235.5</c:v>
                </c:pt>
                <c:pt idx="16">
                  <c:v>277</c:v>
                </c:pt>
                <c:pt idx="17">
                  <c:v>294</c:v>
                </c:pt>
                <c:pt idx="18">
                  <c:v>296.5</c:v>
                </c:pt>
                <c:pt idx="19">
                  <c:v>288</c:v>
                </c:pt>
                <c:pt idx="20">
                  <c:v>263</c:v>
                </c:pt>
                <c:pt idx="21">
                  <c:v>252</c:v>
                </c:pt>
                <c:pt idx="22">
                  <c:v>253</c:v>
                </c:pt>
                <c:pt idx="23">
                  <c:v>259</c:v>
                </c:pt>
                <c:pt idx="24">
                  <c:v>262.5</c:v>
                </c:pt>
                <c:pt idx="25">
                  <c:v>253</c:v>
                </c:pt>
                <c:pt idx="29">
                  <c:v>278</c:v>
                </c:pt>
                <c:pt idx="30">
                  <c:v>293.5</c:v>
                </c:pt>
                <c:pt idx="31">
                  <c:v>311</c:v>
                </c:pt>
                <c:pt idx="32">
                  <c:v>315.5</c:v>
                </c:pt>
                <c:pt idx="33">
                  <c:v>322.5</c:v>
                </c:pt>
                <c:pt idx="34">
                  <c:v>335</c:v>
                </c:pt>
                <c:pt idx="35">
                  <c:v>331.5</c:v>
                </c:pt>
                <c:pt idx="36">
                  <c:v>344.5</c:v>
                </c:pt>
                <c:pt idx="37">
                  <c:v>349.5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133</c:v>
                </c:pt>
                <c:pt idx="4">
                  <c:v>148</c:v>
                </c:pt>
                <c:pt idx="5">
                  <c:v>164</c:v>
                </c:pt>
                <c:pt idx="6">
                  <c:v>168.5</c:v>
                </c:pt>
                <c:pt idx="7">
                  <c:v>162.5</c:v>
                </c:pt>
                <c:pt idx="8">
                  <c:v>156.5</c:v>
                </c:pt>
                <c:pt idx="9">
                  <c:v>135</c:v>
                </c:pt>
                <c:pt idx="13">
                  <c:v>125</c:v>
                </c:pt>
                <c:pt idx="14">
                  <c:v>135.5</c:v>
                </c:pt>
                <c:pt idx="15">
                  <c:v>147</c:v>
                </c:pt>
                <c:pt idx="16">
                  <c:v>163</c:v>
                </c:pt>
                <c:pt idx="17">
                  <c:v>160.5</c:v>
                </c:pt>
                <c:pt idx="18">
                  <c:v>150.5</c:v>
                </c:pt>
                <c:pt idx="19">
                  <c:v>142.5</c:v>
                </c:pt>
                <c:pt idx="20">
                  <c:v>133</c:v>
                </c:pt>
                <c:pt idx="21">
                  <c:v>149.5</c:v>
                </c:pt>
                <c:pt idx="22">
                  <c:v>170.5</c:v>
                </c:pt>
                <c:pt idx="23">
                  <c:v>175</c:v>
                </c:pt>
                <c:pt idx="24">
                  <c:v>182.5</c:v>
                </c:pt>
                <c:pt idx="25">
                  <c:v>174.5</c:v>
                </c:pt>
                <c:pt idx="29">
                  <c:v>181</c:v>
                </c:pt>
                <c:pt idx="30">
                  <c:v>169</c:v>
                </c:pt>
                <c:pt idx="31">
                  <c:v>157</c:v>
                </c:pt>
                <c:pt idx="32">
                  <c:v>185</c:v>
                </c:pt>
                <c:pt idx="33">
                  <c:v>198</c:v>
                </c:pt>
                <c:pt idx="34">
                  <c:v>223</c:v>
                </c:pt>
                <c:pt idx="35">
                  <c:v>225.5</c:v>
                </c:pt>
                <c:pt idx="36">
                  <c:v>221.5</c:v>
                </c:pt>
                <c:pt idx="37">
                  <c:v>219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72</c:v>
                </c:pt>
                <c:pt idx="4">
                  <c:v>78.5</c:v>
                </c:pt>
                <c:pt idx="5">
                  <c:v>100</c:v>
                </c:pt>
                <c:pt idx="6">
                  <c:v>115.5</c:v>
                </c:pt>
                <c:pt idx="7">
                  <c:v>126</c:v>
                </c:pt>
                <c:pt idx="8">
                  <c:v>118.5</c:v>
                </c:pt>
                <c:pt idx="9">
                  <c:v>98</c:v>
                </c:pt>
                <c:pt idx="13">
                  <c:v>130.5</c:v>
                </c:pt>
                <c:pt idx="14">
                  <c:v>138</c:v>
                </c:pt>
                <c:pt idx="15">
                  <c:v>153</c:v>
                </c:pt>
                <c:pt idx="16">
                  <c:v>143.5</c:v>
                </c:pt>
                <c:pt idx="17">
                  <c:v>142</c:v>
                </c:pt>
                <c:pt idx="18">
                  <c:v>135.5</c:v>
                </c:pt>
                <c:pt idx="19">
                  <c:v>113.5</c:v>
                </c:pt>
                <c:pt idx="20">
                  <c:v>100.5</c:v>
                </c:pt>
                <c:pt idx="21">
                  <c:v>99.5</c:v>
                </c:pt>
                <c:pt idx="22">
                  <c:v>94</c:v>
                </c:pt>
                <c:pt idx="23">
                  <c:v>104</c:v>
                </c:pt>
                <c:pt idx="24">
                  <c:v>106.5</c:v>
                </c:pt>
                <c:pt idx="25">
                  <c:v>97.5</c:v>
                </c:pt>
                <c:pt idx="29">
                  <c:v>68.5</c:v>
                </c:pt>
                <c:pt idx="30">
                  <c:v>60</c:v>
                </c:pt>
                <c:pt idx="31">
                  <c:v>52</c:v>
                </c:pt>
                <c:pt idx="32">
                  <c:v>58.5</c:v>
                </c:pt>
                <c:pt idx="33">
                  <c:v>74</c:v>
                </c:pt>
                <c:pt idx="34">
                  <c:v>85.5</c:v>
                </c:pt>
                <c:pt idx="35">
                  <c:v>92</c:v>
                </c:pt>
                <c:pt idx="36">
                  <c:v>90</c:v>
                </c:pt>
                <c:pt idx="37">
                  <c:v>79.5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785</c:v>
                </c:pt>
                <c:pt idx="4">
                  <c:v>813.5</c:v>
                </c:pt>
                <c:pt idx="5">
                  <c:v>875.5</c:v>
                </c:pt>
                <c:pt idx="6">
                  <c:v>908.5</c:v>
                </c:pt>
                <c:pt idx="7">
                  <c:v>943.5</c:v>
                </c:pt>
                <c:pt idx="8">
                  <c:v>997</c:v>
                </c:pt>
                <c:pt idx="9">
                  <c:v>928.5</c:v>
                </c:pt>
                <c:pt idx="13">
                  <c:v>846.5</c:v>
                </c:pt>
                <c:pt idx="14">
                  <c:v>916.5</c:v>
                </c:pt>
                <c:pt idx="15">
                  <c:v>1001.5</c:v>
                </c:pt>
                <c:pt idx="16">
                  <c:v>1061</c:v>
                </c:pt>
                <c:pt idx="17">
                  <c:v>1080</c:v>
                </c:pt>
                <c:pt idx="18">
                  <c:v>1048.5</c:v>
                </c:pt>
                <c:pt idx="19">
                  <c:v>972.5</c:v>
                </c:pt>
                <c:pt idx="20">
                  <c:v>903.5</c:v>
                </c:pt>
                <c:pt idx="21">
                  <c:v>910</c:v>
                </c:pt>
                <c:pt idx="22">
                  <c:v>929.5</c:v>
                </c:pt>
                <c:pt idx="23">
                  <c:v>999</c:v>
                </c:pt>
                <c:pt idx="24">
                  <c:v>1000</c:v>
                </c:pt>
                <c:pt idx="25">
                  <c:v>970.5</c:v>
                </c:pt>
                <c:pt idx="29">
                  <c:v>1160</c:v>
                </c:pt>
                <c:pt idx="30">
                  <c:v>1175.5</c:v>
                </c:pt>
                <c:pt idx="31">
                  <c:v>1191.5</c:v>
                </c:pt>
                <c:pt idx="32">
                  <c:v>1224.5</c:v>
                </c:pt>
                <c:pt idx="33">
                  <c:v>1233</c:v>
                </c:pt>
                <c:pt idx="34">
                  <c:v>1319.5</c:v>
                </c:pt>
                <c:pt idx="35">
                  <c:v>1354.5</c:v>
                </c:pt>
                <c:pt idx="36">
                  <c:v>1359.5</c:v>
                </c:pt>
                <c:pt idx="37">
                  <c:v>1318.5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4360"/>
        <c:axId val="156344752"/>
      </c:lineChart>
      <c:catAx>
        <c:axId val="156344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34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44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344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86</c:v>
                </c:pt>
                <c:pt idx="1">
                  <c:v>93.5</c:v>
                </c:pt>
                <c:pt idx="2">
                  <c:v>109</c:v>
                </c:pt>
                <c:pt idx="3">
                  <c:v>102</c:v>
                </c:pt>
                <c:pt idx="4">
                  <c:v>118.5</c:v>
                </c:pt>
                <c:pt idx="5">
                  <c:v>136.5</c:v>
                </c:pt>
                <c:pt idx="6">
                  <c:v>120.5</c:v>
                </c:pt>
                <c:pt idx="7">
                  <c:v>108</c:v>
                </c:pt>
                <c:pt idx="8">
                  <c:v>101</c:v>
                </c:pt>
                <c:pt idx="9">
                  <c:v>99</c:v>
                </c:pt>
                <c:pt idx="10">
                  <c:v>99</c:v>
                </c:pt>
                <c:pt idx="11">
                  <c:v>110</c:v>
                </c:pt>
                <c:pt idx="12">
                  <c:v>104</c:v>
                </c:pt>
                <c:pt idx="13">
                  <c:v>148</c:v>
                </c:pt>
                <c:pt idx="14">
                  <c:v>86.5</c:v>
                </c:pt>
                <c:pt idx="15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45472"/>
        <c:axId val="154045856"/>
      </c:barChart>
      <c:catAx>
        <c:axId val="1540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4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4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4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129</c:v>
                </c:pt>
                <c:pt idx="1">
                  <c:v>132</c:v>
                </c:pt>
                <c:pt idx="2">
                  <c:v>172.5</c:v>
                </c:pt>
                <c:pt idx="3">
                  <c:v>199</c:v>
                </c:pt>
                <c:pt idx="4">
                  <c:v>149.5</c:v>
                </c:pt>
                <c:pt idx="5">
                  <c:v>150.5</c:v>
                </c:pt>
                <c:pt idx="6">
                  <c:v>166.5</c:v>
                </c:pt>
                <c:pt idx="7">
                  <c:v>172</c:v>
                </c:pt>
                <c:pt idx="8">
                  <c:v>187</c:v>
                </c:pt>
                <c:pt idx="9">
                  <c:v>180</c:v>
                </c:pt>
                <c:pt idx="10">
                  <c:v>164.5</c:v>
                </c:pt>
                <c:pt idx="11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50000"/>
        <c:axId val="154654480"/>
      </c:barChart>
      <c:catAx>
        <c:axId val="15465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5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5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5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56.5</c:v>
                </c:pt>
                <c:pt idx="1">
                  <c:v>49</c:v>
                </c:pt>
                <c:pt idx="2">
                  <c:v>56.5</c:v>
                </c:pt>
                <c:pt idx="3">
                  <c:v>61</c:v>
                </c:pt>
                <c:pt idx="4">
                  <c:v>39.5</c:v>
                </c:pt>
                <c:pt idx="5">
                  <c:v>43.5</c:v>
                </c:pt>
                <c:pt idx="6">
                  <c:v>52</c:v>
                </c:pt>
                <c:pt idx="7">
                  <c:v>55</c:v>
                </c:pt>
                <c:pt idx="8">
                  <c:v>51</c:v>
                </c:pt>
                <c:pt idx="9">
                  <c:v>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86312"/>
        <c:axId val="155286696"/>
      </c:barChart>
      <c:catAx>
        <c:axId val="155286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8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8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86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66.5</c:v>
                </c:pt>
                <c:pt idx="1">
                  <c:v>69.5</c:v>
                </c:pt>
                <c:pt idx="2">
                  <c:v>71</c:v>
                </c:pt>
                <c:pt idx="3">
                  <c:v>71</c:v>
                </c:pt>
                <c:pt idx="4">
                  <c:v>82</c:v>
                </c:pt>
                <c:pt idx="5">
                  <c:v>87</c:v>
                </c:pt>
                <c:pt idx="6">
                  <c:v>75.5</c:v>
                </c:pt>
                <c:pt idx="7">
                  <c:v>78</c:v>
                </c:pt>
                <c:pt idx="8">
                  <c:v>94.5</c:v>
                </c:pt>
                <c:pt idx="9">
                  <c:v>83.5</c:v>
                </c:pt>
                <c:pt idx="10">
                  <c:v>88.5</c:v>
                </c:pt>
                <c:pt idx="11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76664"/>
        <c:axId val="154969400"/>
      </c:barChart>
      <c:catAx>
        <c:axId val="15527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6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6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7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45</c:v>
                </c:pt>
                <c:pt idx="1">
                  <c:v>54</c:v>
                </c:pt>
                <c:pt idx="2">
                  <c:v>40</c:v>
                </c:pt>
                <c:pt idx="3">
                  <c:v>61.5</c:v>
                </c:pt>
                <c:pt idx="4">
                  <c:v>64.5</c:v>
                </c:pt>
                <c:pt idx="5">
                  <c:v>69.5</c:v>
                </c:pt>
                <c:pt idx="6">
                  <c:v>81.5</c:v>
                </c:pt>
                <c:pt idx="7">
                  <c:v>78.5</c:v>
                </c:pt>
                <c:pt idx="8">
                  <c:v>67</c:v>
                </c:pt>
                <c:pt idx="9">
                  <c:v>61</c:v>
                </c:pt>
                <c:pt idx="10">
                  <c:v>56.5</c:v>
                </c:pt>
                <c:pt idx="11">
                  <c:v>67.5</c:v>
                </c:pt>
                <c:pt idx="12">
                  <c:v>68</c:v>
                </c:pt>
                <c:pt idx="13">
                  <c:v>67</c:v>
                </c:pt>
                <c:pt idx="14">
                  <c:v>60</c:v>
                </c:pt>
                <c:pt idx="15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88848"/>
        <c:axId val="153289240"/>
      </c:barChart>
      <c:catAx>
        <c:axId val="15328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8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89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8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26.5</c:v>
                </c:pt>
                <c:pt idx="1">
                  <c:v>28.5</c:v>
                </c:pt>
                <c:pt idx="2">
                  <c:v>39.5</c:v>
                </c:pt>
                <c:pt idx="3">
                  <c:v>38.5</c:v>
                </c:pt>
                <c:pt idx="4">
                  <c:v>41.5</c:v>
                </c:pt>
                <c:pt idx="5">
                  <c:v>44.5</c:v>
                </c:pt>
                <c:pt idx="6">
                  <c:v>44</c:v>
                </c:pt>
                <c:pt idx="7">
                  <c:v>32.5</c:v>
                </c:pt>
                <c:pt idx="8">
                  <c:v>35.5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90024"/>
        <c:axId val="153290416"/>
      </c:barChart>
      <c:catAx>
        <c:axId val="153290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9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0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52.5</c:v>
                </c:pt>
                <c:pt idx="1">
                  <c:v>55</c:v>
                </c:pt>
                <c:pt idx="2">
                  <c:v>35.5</c:v>
                </c:pt>
                <c:pt idx="3">
                  <c:v>38</c:v>
                </c:pt>
                <c:pt idx="4">
                  <c:v>40.5</c:v>
                </c:pt>
                <c:pt idx="5">
                  <c:v>43</c:v>
                </c:pt>
                <c:pt idx="6">
                  <c:v>63.5</c:v>
                </c:pt>
                <c:pt idx="7">
                  <c:v>51</c:v>
                </c:pt>
                <c:pt idx="8">
                  <c:v>65.5</c:v>
                </c:pt>
                <c:pt idx="9">
                  <c:v>45.5</c:v>
                </c:pt>
                <c:pt idx="10">
                  <c:v>59.5</c:v>
                </c:pt>
                <c:pt idx="11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88456"/>
        <c:axId val="153288064"/>
      </c:barChart>
      <c:catAx>
        <c:axId val="153288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8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8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88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29</c:v>
                </c:pt>
                <c:pt idx="1">
                  <c:v>28.5</c:v>
                </c:pt>
                <c:pt idx="2">
                  <c:v>33.5</c:v>
                </c:pt>
                <c:pt idx="3">
                  <c:v>34</c:v>
                </c:pt>
                <c:pt idx="4">
                  <c:v>39.5</c:v>
                </c:pt>
                <c:pt idx="5">
                  <c:v>40</c:v>
                </c:pt>
                <c:pt idx="6">
                  <c:v>49.5</c:v>
                </c:pt>
                <c:pt idx="7">
                  <c:v>31.5</c:v>
                </c:pt>
                <c:pt idx="8">
                  <c:v>29.5</c:v>
                </c:pt>
                <c:pt idx="9">
                  <c:v>32</c:v>
                </c:pt>
                <c:pt idx="10">
                  <c:v>40</c:v>
                </c:pt>
                <c:pt idx="11">
                  <c:v>48</c:v>
                </c:pt>
                <c:pt idx="12">
                  <c:v>50.5</c:v>
                </c:pt>
                <c:pt idx="13">
                  <c:v>36.5</c:v>
                </c:pt>
                <c:pt idx="14">
                  <c:v>47.5</c:v>
                </c:pt>
                <c:pt idx="15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87280"/>
        <c:axId val="155685240"/>
      </c:barChart>
      <c:catAx>
        <c:axId val="15328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5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85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8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Y17" sqref="Y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 t="s">
        <v>150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/>
      <c r="M6" s="178"/>
      <c r="N6" s="178"/>
      <c r="O6" s="42"/>
      <c r="P6" s="172" t="s">
        <v>58</v>
      </c>
      <c r="Q6" s="172"/>
      <c r="R6" s="172"/>
      <c r="S6" s="186">
        <v>42656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4</v>
      </c>
      <c r="C10" s="46">
        <v>53</v>
      </c>
      <c r="D10" s="46">
        <v>2</v>
      </c>
      <c r="E10" s="46">
        <v>0</v>
      </c>
      <c r="F10" s="6">
        <f t="shared" ref="F10:F22" si="0">B10*0.5+C10*1+D10*2+E10*2.5</f>
        <v>59</v>
      </c>
      <c r="G10" s="2"/>
      <c r="H10" s="19" t="s">
        <v>4</v>
      </c>
      <c r="I10" s="46">
        <v>10</v>
      </c>
      <c r="J10" s="46">
        <v>74</v>
      </c>
      <c r="K10" s="46">
        <v>4</v>
      </c>
      <c r="L10" s="46">
        <v>6</v>
      </c>
      <c r="M10" s="6">
        <f t="shared" ref="M10:M22" si="1">I10*0.5+J10*1+K10*2+L10*2.5</f>
        <v>102</v>
      </c>
      <c r="N10" s="9">
        <f>F20+F21+F22+M10</f>
        <v>390.5</v>
      </c>
      <c r="O10" s="19" t="s">
        <v>43</v>
      </c>
      <c r="P10" s="46">
        <v>12</v>
      </c>
      <c r="Q10" s="46">
        <v>110</v>
      </c>
      <c r="R10" s="46">
        <v>4</v>
      </c>
      <c r="S10" s="46">
        <v>2</v>
      </c>
      <c r="T10" s="6">
        <f t="shared" ref="T10:T21" si="2">P10*0.5+Q10*1+R10*2+S10*2.5</f>
        <v>129</v>
      </c>
      <c r="U10" s="36"/>
    </row>
    <row r="11" spans="1:21" ht="24" customHeight="1" x14ac:dyDescent="0.2">
      <c r="A11" s="18" t="s">
        <v>14</v>
      </c>
      <c r="B11" s="46">
        <v>5</v>
      </c>
      <c r="C11" s="46">
        <v>76</v>
      </c>
      <c r="D11" s="46">
        <v>3</v>
      </c>
      <c r="E11" s="46">
        <v>2</v>
      </c>
      <c r="F11" s="6">
        <f t="shared" si="0"/>
        <v>89.5</v>
      </c>
      <c r="G11" s="2"/>
      <c r="H11" s="19" t="s">
        <v>5</v>
      </c>
      <c r="I11" s="46">
        <v>12</v>
      </c>
      <c r="J11" s="46">
        <v>102</v>
      </c>
      <c r="K11" s="46">
        <v>4</v>
      </c>
      <c r="L11" s="46">
        <v>1</v>
      </c>
      <c r="M11" s="6">
        <f t="shared" si="1"/>
        <v>118.5</v>
      </c>
      <c r="N11" s="9">
        <f>F21+F22+M10+M11</f>
        <v>423</v>
      </c>
      <c r="O11" s="19" t="s">
        <v>44</v>
      </c>
      <c r="P11" s="46">
        <v>14</v>
      </c>
      <c r="Q11" s="46">
        <v>105</v>
      </c>
      <c r="R11" s="46">
        <v>5</v>
      </c>
      <c r="S11" s="46">
        <v>4</v>
      </c>
      <c r="T11" s="6">
        <f t="shared" si="2"/>
        <v>132</v>
      </c>
      <c r="U11" s="2"/>
    </row>
    <row r="12" spans="1:21" ht="24" customHeight="1" x14ac:dyDescent="0.2">
      <c r="A12" s="18" t="s">
        <v>17</v>
      </c>
      <c r="B12" s="46">
        <v>10</v>
      </c>
      <c r="C12" s="46">
        <v>92</v>
      </c>
      <c r="D12" s="46">
        <v>5</v>
      </c>
      <c r="E12" s="46">
        <v>4</v>
      </c>
      <c r="F12" s="6">
        <f t="shared" si="0"/>
        <v>117</v>
      </c>
      <c r="G12" s="2"/>
      <c r="H12" s="19" t="s">
        <v>6</v>
      </c>
      <c r="I12" s="46">
        <v>14</v>
      </c>
      <c r="J12" s="46">
        <v>112</v>
      </c>
      <c r="K12" s="46">
        <v>5</v>
      </c>
      <c r="L12" s="46">
        <v>3</v>
      </c>
      <c r="M12" s="6">
        <f t="shared" si="1"/>
        <v>136.5</v>
      </c>
      <c r="N12" s="2">
        <f>F22+M10+M11+M12</f>
        <v>466</v>
      </c>
      <c r="O12" s="19" t="s">
        <v>32</v>
      </c>
      <c r="P12" s="46">
        <v>14</v>
      </c>
      <c r="Q12" s="46">
        <v>155</v>
      </c>
      <c r="R12" s="46">
        <v>4</v>
      </c>
      <c r="S12" s="46">
        <v>1</v>
      </c>
      <c r="T12" s="6">
        <f t="shared" si="2"/>
        <v>172.5</v>
      </c>
      <c r="U12" s="2"/>
    </row>
    <row r="13" spans="1:21" ht="24" customHeight="1" x14ac:dyDescent="0.2">
      <c r="A13" s="18" t="s">
        <v>19</v>
      </c>
      <c r="B13" s="46">
        <v>9</v>
      </c>
      <c r="C13" s="46">
        <v>75</v>
      </c>
      <c r="D13" s="46">
        <v>6</v>
      </c>
      <c r="E13" s="46">
        <v>0</v>
      </c>
      <c r="F13" s="6">
        <f t="shared" si="0"/>
        <v>91.5</v>
      </c>
      <c r="G13" s="2">
        <f t="shared" ref="G13:G19" si="3">F10+F11+F12+F13</f>
        <v>357</v>
      </c>
      <c r="H13" s="19" t="s">
        <v>7</v>
      </c>
      <c r="I13" s="46">
        <v>10</v>
      </c>
      <c r="J13" s="46">
        <v>100</v>
      </c>
      <c r="K13" s="46">
        <v>4</v>
      </c>
      <c r="L13" s="46">
        <v>3</v>
      </c>
      <c r="M13" s="6">
        <f t="shared" si="1"/>
        <v>120.5</v>
      </c>
      <c r="N13" s="2">
        <f t="shared" ref="N13:N18" si="4">M10+M11+M12+M13</f>
        <v>477.5</v>
      </c>
      <c r="O13" s="19" t="s">
        <v>33</v>
      </c>
      <c r="P13" s="46">
        <v>16</v>
      </c>
      <c r="Q13" s="46">
        <v>170</v>
      </c>
      <c r="R13" s="46">
        <v>8</v>
      </c>
      <c r="S13" s="46">
        <v>2</v>
      </c>
      <c r="T13" s="6">
        <f t="shared" si="2"/>
        <v>199</v>
      </c>
      <c r="U13" s="2">
        <f t="shared" ref="U13:U21" si="5">T10+T11+T12+T13</f>
        <v>632.5</v>
      </c>
    </row>
    <row r="14" spans="1:21" ht="24" customHeight="1" x14ac:dyDescent="0.2">
      <c r="A14" s="18" t="s">
        <v>21</v>
      </c>
      <c r="B14" s="46">
        <v>11</v>
      </c>
      <c r="C14" s="46">
        <v>62</v>
      </c>
      <c r="D14" s="46">
        <v>4</v>
      </c>
      <c r="E14" s="46">
        <v>3</v>
      </c>
      <c r="F14" s="6">
        <f t="shared" si="0"/>
        <v>83</v>
      </c>
      <c r="G14" s="2">
        <f t="shared" si="3"/>
        <v>381</v>
      </c>
      <c r="H14" s="19" t="s">
        <v>9</v>
      </c>
      <c r="I14" s="46">
        <v>11</v>
      </c>
      <c r="J14" s="46">
        <v>96</v>
      </c>
      <c r="K14" s="46">
        <v>2</v>
      </c>
      <c r="L14" s="46">
        <v>1</v>
      </c>
      <c r="M14" s="6">
        <f t="shared" si="1"/>
        <v>108</v>
      </c>
      <c r="N14" s="2">
        <f t="shared" si="4"/>
        <v>483.5</v>
      </c>
      <c r="O14" s="19" t="s">
        <v>29</v>
      </c>
      <c r="P14" s="45">
        <v>15</v>
      </c>
      <c r="Q14" s="45">
        <v>131</v>
      </c>
      <c r="R14" s="45">
        <v>3</v>
      </c>
      <c r="S14" s="45">
        <v>2</v>
      </c>
      <c r="T14" s="6">
        <f t="shared" si="2"/>
        <v>149.5</v>
      </c>
      <c r="U14" s="2">
        <f t="shared" si="5"/>
        <v>653</v>
      </c>
    </row>
    <row r="15" spans="1:21" ht="24" customHeight="1" x14ac:dyDescent="0.2">
      <c r="A15" s="18" t="s">
        <v>23</v>
      </c>
      <c r="B15" s="46">
        <v>12</v>
      </c>
      <c r="C15" s="46">
        <v>101</v>
      </c>
      <c r="D15" s="46">
        <v>5</v>
      </c>
      <c r="E15" s="46">
        <v>1</v>
      </c>
      <c r="F15" s="6">
        <f t="shared" si="0"/>
        <v>119.5</v>
      </c>
      <c r="G15" s="2">
        <f t="shared" si="3"/>
        <v>411</v>
      </c>
      <c r="H15" s="19" t="s">
        <v>12</v>
      </c>
      <c r="I15" s="46">
        <v>10</v>
      </c>
      <c r="J15" s="46">
        <v>85</v>
      </c>
      <c r="K15" s="46">
        <v>3</v>
      </c>
      <c r="L15" s="46">
        <v>2</v>
      </c>
      <c r="M15" s="6">
        <f t="shared" si="1"/>
        <v>101</v>
      </c>
      <c r="N15" s="2">
        <f t="shared" si="4"/>
        <v>466</v>
      </c>
      <c r="O15" s="18" t="s">
        <v>30</v>
      </c>
      <c r="P15" s="46">
        <v>20</v>
      </c>
      <c r="Q15" s="46">
        <v>138</v>
      </c>
      <c r="R15" s="45">
        <v>0</v>
      </c>
      <c r="S15" s="46">
        <v>1</v>
      </c>
      <c r="T15" s="6">
        <f t="shared" si="2"/>
        <v>150.5</v>
      </c>
      <c r="U15" s="2">
        <f t="shared" si="5"/>
        <v>671.5</v>
      </c>
    </row>
    <row r="16" spans="1:21" ht="24" customHeight="1" x14ac:dyDescent="0.2">
      <c r="A16" s="18" t="s">
        <v>39</v>
      </c>
      <c r="B16" s="46">
        <v>13</v>
      </c>
      <c r="C16" s="46">
        <v>110</v>
      </c>
      <c r="D16" s="46">
        <v>4</v>
      </c>
      <c r="E16" s="46">
        <v>4</v>
      </c>
      <c r="F16" s="6">
        <f t="shared" si="0"/>
        <v>134.5</v>
      </c>
      <c r="G16" s="2">
        <f t="shared" si="3"/>
        <v>428.5</v>
      </c>
      <c r="H16" s="19" t="s">
        <v>15</v>
      </c>
      <c r="I16" s="46">
        <v>13</v>
      </c>
      <c r="J16" s="46">
        <v>82</v>
      </c>
      <c r="K16" s="46">
        <v>4</v>
      </c>
      <c r="L16" s="46">
        <v>1</v>
      </c>
      <c r="M16" s="6">
        <f t="shared" si="1"/>
        <v>99</v>
      </c>
      <c r="N16" s="2">
        <f t="shared" si="4"/>
        <v>428.5</v>
      </c>
      <c r="O16" s="19" t="s">
        <v>8</v>
      </c>
      <c r="P16" s="46">
        <v>14</v>
      </c>
      <c r="Q16" s="46">
        <v>145</v>
      </c>
      <c r="R16" s="46">
        <v>6</v>
      </c>
      <c r="S16" s="46">
        <v>1</v>
      </c>
      <c r="T16" s="6">
        <f t="shared" si="2"/>
        <v>166.5</v>
      </c>
      <c r="U16" s="2">
        <f t="shared" si="5"/>
        <v>665.5</v>
      </c>
    </row>
    <row r="17" spans="1:21" ht="24" customHeight="1" x14ac:dyDescent="0.2">
      <c r="A17" s="18" t="s">
        <v>40</v>
      </c>
      <c r="B17" s="46">
        <v>12</v>
      </c>
      <c r="C17" s="46">
        <v>105</v>
      </c>
      <c r="D17" s="46">
        <v>6</v>
      </c>
      <c r="E17" s="46">
        <v>2</v>
      </c>
      <c r="F17" s="6">
        <f t="shared" si="0"/>
        <v>128</v>
      </c>
      <c r="G17" s="2">
        <f t="shared" si="3"/>
        <v>465</v>
      </c>
      <c r="H17" s="19" t="s">
        <v>18</v>
      </c>
      <c r="I17" s="46">
        <v>4</v>
      </c>
      <c r="J17" s="46">
        <v>91</v>
      </c>
      <c r="K17" s="46">
        <v>3</v>
      </c>
      <c r="L17" s="46">
        <v>0</v>
      </c>
      <c r="M17" s="6">
        <f t="shared" si="1"/>
        <v>99</v>
      </c>
      <c r="N17" s="2">
        <f t="shared" si="4"/>
        <v>407</v>
      </c>
      <c r="O17" s="19" t="s">
        <v>10</v>
      </c>
      <c r="P17" s="46">
        <v>16</v>
      </c>
      <c r="Q17" s="46">
        <v>150</v>
      </c>
      <c r="R17" s="46">
        <v>7</v>
      </c>
      <c r="S17" s="46">
        <v>0</v>
      </c>
      <c r="T17" s="6">
        <f t="shared" si="2"/>
        <v>172</v>
      </c>
      <c r="U17" s="2">
        <f t="shared" si="5"/>
        <v>638.5</v>
      </c>
    </row>
    <row r="18" spans="1:21" ht="24" customHeight="1" x14ac:dyDescent="0.2">
      <c r="A18" s="18" t="s">
        <v>41</v>
      </c>
      <c r="B18" s="46">
        <v>13</v>
      </c>
      <c r="C18" s="46">
        <v>103</v>
      </c>
      <c r="D18" s="46">
        <v>7</v>
      </c>
      <c r="E18" s="46">
        <v>6</v>
      </c>
      <c r="F18" s="6">
        <f t="shared" si="0"/>
        <v>138.5</v>
      </c>
      <c r="G18" s="2">
        <f t="shared" si="3"/>
        <v>520.5</v>
      </c>
      <c r="H18" s="19" t="s">
        <v>20</v>
      </c>
      <c r="I18" s="46">
        <v>3</v>
      </c>
      <c r="J18" s="46">
        <v>100</v>
      </c>
      <c r="K18" s="46">
        <v>3</v>
      </c>
      <c r="L18" s="46">
        <v>1</v>
      </c>
      <c r="M18" s="6">
        <f t="shared" si="1"/>
        <v>110</v>
      </c>
      <c r="N18" s="2">
        <f t="shared" si="4"/>
        <v>409</v>
      </c>
      <c r="O18" s="19" t="s">
        <v>13</v>
      </c>
      <c r="P18" s="46">
        <v>18</v>
      </c>
      <c r="Q18" s="46">
        <v>166</v>
      </c>
      <c r="R18" s="46">
        <v>6</v>
      </c>
      <c r="S18" s="46">
        <v>0</v>
      </c>
      <c r="T18" s="6">
        <f t="shared" si="2"/>
        <v>187</v>
      </c>
      <c r="U18" s="2">
        <f t="shared" si="5"/>
        <v>676</v>
      </c>
    </row>
    <row r="19" spans="1:21" ht="24" customHeight="1" thickBot="1" x14ac:dyDescent="0.25">
      <c r="A19" s="21" t="s">
        <v>42</v>
      </c>
      <c r="B19" s="47">
        <v>13</v>
      </c>
      <c r="C19" s="47">
        <v>76</v>
      </c>
      <c r="D19" s="47">
        <v>3</v>
      </c>
      <c r="E19" s="47">
        <v>4</v>
      </c>
      <c r="F19" s="7">
        <f t="shared" si="0"/>
        <v>98.5</v>
      </c>
      <c r="G19" s="3">
        <f t="shared" si="3"/>
        <v>499.5</v>
      </c>
      <c r="H19" s="20" t="s">
        <v>22</v>
      </c>
      <c r="I19" s="45">
        <v>12</v>
      </c>
      <c r="J19" s="45">
        <v>89</v>
      </c>
      <c r="K19" s="45">
        <v>2</v>
      </c>
      <c r="L19" s="45">
        <v>2</v>
      </c>
      <c r="M19" s="6">
        <f t="shared" si="1"/>
        <v>104</v>
      </c>
      <c r="N19" s="2">
        <f>M16+M17+M18+M19</f>
        <v>412</v>
      </c>
      <c r="O19" s="19" t="s">
        <v>16</v>
      </c>
      <c r="P19" s="46">
        <v>17</v>
      </c>
      <c r="Q19" s="46">
        <v>157</v>
      </c>
      <c r="R19" s="46">
        <v>6</v>
      </c>
      <c r="S19" s="46">
        <v>1</v>
      </c>
      <c r="T19" s="6">
        <f t="shared" si="2"/>
        <v>180</v>
      </c>
      <c r="U19" s="2">
        <f t="shared" si="5"/>
        <v>705.5</v>
      </c>
    </row>
    <row r="20" spans="1:21" ht="24" customHeight="1" x14ac:dyDescent="0.2">
      <c r="A20" s="19" t="s">
        <v>27</v>
      </c>
      <c r="B20" s="45">
        <v>12</v>
      </c>
      <c r="C20" s="45">
        <v>67</v>
      </c>
      <c r="D20" s="45">
        <v>4</v>
      </c>
      <c r="E20" s="45">
        <v>2</v>
      </c>
      <c r="F20" s="8">
        <f t="shared" si="0"/>
        <v>86</v>
      </c>
      <c r="G20" s="35"/>
      <c r="H20" s="19" t="s">
        <v>24</v>
      </c>
      <c r="I20" s="46">
        <v>16</v>
      </c>
      <c r="J20" s="46">
        <v>115</v>
      </c>
      <c r="K20" s="46">
        <v>5</v>
      </c>
      <c r="L20" s="46">
        <v>6</v>
      </c>
      <c r="M20" s="8">
        <f t="shared" si="1"/>
        <v>148</v>
      </c>
      <c r="N20" s="2">
        <f>M17+M18+M19+M20</f>
        <v>461</v>
      </c>
      <c r="O20" s="19" t="s">
        <v>45</v>
      </c>
      <c r="P20" s="45">
        <v>9</v>
      </c>
      <c r="Q20" s="45">
        <v>152</v>
      </c>
      <c r="R20" s="46">
        <v>4</v>
      </c>
      <c r="S20" s="45">
        <v>0</v>
      </c>
      <c r="T20" s="8">
        <f t="shared" si="2"/>
        <v>164.5</v>
      </c>
      <c r="U20" s="2">
        <f t="shared" si="5"/>
        <v>703.5</v>
      </c>
    </row>
    <row r="21" spans="1:21" ht="24" customHeight="1" thickBot="1" x14ac:dyDescent="0.25">
      <c r="A21" s="19" t="s">
        <v>28</v>
      </c>
      <c r="B21" s="46">
        <v>10</v>
      </c>
      <c r="C21" s="46">
        <v>77</v>
      </c>
      <c r="D21" s="46">
        <v>2</v>
      </c>
      <c r="E21" s="46">
        <v>3</v>
      </c>
      <c r="F21" s="6">
        <f t="shared" si="0"/>
        <v>93.5</v>
      </c>
      <c r="G21" s="36"/>
      <c r="H21" s="20" t="s">
        <v>25</v>
      </c>
      <c r="I21" s="46">
        <v>8</v>
      </c>
      <c r="J21" s="46">
        <v>74</v>
      </c>
      <c r="K21" s="46">
        <v>3</v>
      </c>
      <c r="L21" s="46">
        <v>1</v>
      </c>
      <c r="M21" s="6">
        <f t="shared" si="1"/>
        <v>86.5</v>
      </c>
      <c r="N21" s="2">
        <f>M18+M19+M20+M21</f>
        <v>448.5</v>
      </c>
      <c r="O21" s="21" t="s">
        <v>46</v>
      </c>
      <c r="P21" s="47">
        <v>6</v>
      </c>
      <c r="Q21" s="47">
        <v>130</v>
      </c>
      <c r="R21" s="47">
        <v>3</v>
      </c>
      <c r="S21" s="47">
        <v>0</v>
      </c>
      <c r="T21" s="7">
        <f t="shared" si="2"/>
        <v>139</v>
      </c>
      <c r="U21" s="3">
        <f t="shared" si="5"/>
        <v>670.5</v>
      </c>
    </row>
    <row r="22" spans="1:21" ht="24" customHeight="1" thickBot="1" x14ac:dyDescent="0.25">
      <c r="A22" s="19" t="s">
        <v>1</v>
      </c>
      <c r="B22" s="46">
        <v>13</v>
      </c>
      <c r="C22" s="46">
        <v>86</v>
      </c>
      <c r="D22" s="46">
        <v>2</v>
      </c>
      <c r="E22" s="46">
        <v>5</v>
      </c>
      <c r="F22" s="6">
        <f t="shared" si="0"/>
        <v>109</v>
      </c>
      <c r="G22" s="2"/>
      <c r="H22" s="21" t="s">
        <v>26</v>
      </c>
      <c r="I22" s="47">
        <v>7</v>
      </c>
      <c r="J22" s="47">
        <v>93</v>
      </c>
      <c r="K22" s="47">
        <v>4</v>
      </c>
      <c r="L22" s="47">
        <v>1</v>
      </c>
      <c r="M22" s="6">
        <f t="shared" si="1"/>
        <v>107</v>
      </c>
      <c r="N22" s="3">
        <f>M19+M20+M21+M22</f>
        <v>445.5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520.5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483.5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705.5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74</v>
      </c>
      <c r="N24" s="88"/>
      <c r="O24" s="163"/>
      <c r="P24" s="164"/>
      <c r="Q24" s="82" t="s">
        <v>73</v>
      </c>
      <c r="R24" s="86"/>
      <c r="S24" s="86"/>
      <c r="T24" s="87"/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106 - CR 50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106-50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42656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5</v>
      </c>
      <c r="C10" s="46">
        <v>40</v>
      </c>
      <c r="D10" s="46">
        <v>7</v>
      </c>
      <c r="E10" s="46">
        <v>0</v>
      </c>
      <c r="F10" s="6">
        <f t="shared" ref="F10:F22" si="0">B10*0.5+C10*1+D10*2+E10*2.5</f>
        <v>56.5</v>
      </c>
      <c r="G10" s="2"/>
      <c r="H10" s="19" t="s">
        <v>4</v>
      </c>
      <c r="I10" s="46">
        <v>5</v>
      </c>
      <c r="J10" s="46">
        <v>53</v>
      </c>
      <c r="K10" s="46">
        <v>3</v>
      </c>
      <c r="L10" s="46">
        <v>0</v>
      </c>
      <c r="M10" s="6">
        <f t="shared" ref="M10:M22" si="1">I10*0.5+J10*1+K10*2+L10*2.5</f>
        <v>61.5</v>
      </c>
      <c r="N10" s="9">
        <f>F20+F21+F22+M10</f>
        <v>200.5</v>
      </c>
      <c r="O10" s="19" t="s">
        <v>43</v>
      </c>
      <c r="P10" s="46">
        <v>7</v>
      </c>
      <c r="Q10" s="46">
        <v>55</v>
      </c>
      <c r="R10" s="46">
        <v>4</v>
      </c>
      <c r="S10" s="46">
        <v>0</v>
      </c>
      <c r="T10" s="6">
        <f t="shared" ref="T10:T21" si="2">P10*0.5+Q10*1+R10*2+S10*2.5</f>
        <v>66.5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36</v>
      </c>
      <c r="D11" s="46">
        <v>5</v>
      </c>
      <c r="E11" s="46">
        <v>0</v>
      </c>
      <c r="F11" s="6">
        <f t="shared" si="0"/>
        <v>49</v>
      </c>
      <c r="G11" s="2"/>
      <c r="H11" s="19" t="s">
        <v>5</v>
      </c>
      <c r="I11" s="46">
        <v>6</v>
      </c>
      <c r="J11" s="46">
        <v>53</v>
      </c>
      <c r="K11" s="46">
        <v>3</v>
      </c>
      <c r="L11" s="46">
        <v>1</v>
      </c>
      <c r="M11" s="6">
        <f t="shared" si="1"/>
        <v>64.5</v>
      </c>
      <c r="N11" s="9">
        <f>F21+F22+M10+M11</f>
        <v>220</v>
      </c>
      <c r="O11" s="19" t="s">
        <v>44</v>
      </c>
      <c r="P11" s="46">
        <v>5</v>
      </c>
      <c r="Q11" s="46">
        <v>61</v>
      </c>
      <c r="R11" s="46">
        <v>3</v>
      </c>
      <c r="S11" s="46">
        <v>0</v>
      </c>
      <c r="T11" s="6">
        <f t="shared" si="2"/>
        <v>69.5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51</v>
      </c>
      <c r="D12" s="46">
        <v>2</v>
      </c>
      <c r="E12" s="46">
        <v>0</v>
      </c>
      <c r="F12" s="6">
        <f t="shared" si="0"/>
        <v>56.5</v>
      </c>
      <c r="G12" s="2"/>
      <c r="H12" s="19" t="s">
        <v>6</v>
      </c>
      <c r="I12" s="46">
        <v>4</v>
      </c>
      <c r="J12" s="46">
        <v>63</v>
      </c>
      <c r="K12" s="46">
        <v>1</v>
      </c>
      <c r="L12" s="46">
        <v>1</v>
      </c>
      <c r="M12" s="6">
        <f t="shared" si="1"/>
        <v>69.5</v>
      </c>
      <c r="N12" s="2">
        <f>F22+M10+M11+M12</f>
        <v>235.5</v>
      </c>
      <c r="O12" s="19" t="s">
        <v>32</v>
      </c>
      <c r="P12" s="46">
        <v>10</v>
      </c>
      <c r="Q12" s="46">
        <v>58</v>
      </c>
      <c r="R12" s="46">
        <v>4</v>
      </c>
      <c r="S12" s="46">
        <v>0</v>
      </c>
      <c r="T12" s="6">
        <f t="shared" si="2"/>
        <v>71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47</v>
      </c>
      <c r="D13" s="46">
        <v>4</v>
      </c>
      <c r="E13" s="46">
        <v>2</v>
      </c>
      <c r="F13" s="6">
        <f t="shared" si="0"/>
        <v>61</v>
      </c>
      <c r="G13" s="2">
        <f t="shared" ref="G13:G19" si="3">F10+F11+F12+F13</f>
        <v>223</v>
      </c>
      <c r="H13" s="19" t="s">
        <v>7</v>
      </c>
      <c r="I13" s="46">
        <v>6</v>
      </c>
      <c r="J13" s="46">
        <v>70</v>
      </c>
      <c r="K13" s="46">
        <v>3</v>
      </c>
      <c r="L13" s="46">
        <v>1</v>
      </c>
      <c r="M13" s="6">
        <f t="shared" si="1"/>
        <v>81.5</v>
      </c>
      <c r="N13" s="2">
        <f t="shared" ref="N13:N18" si="4">M10+M11+M12+M13</f>
        <v>277</v>
      </c>
      <c r="O13" s="19" t="s">
        <v>33</v>
      </c>
      <c r="P13" s="46">
        <v>8</v>
      </c>
      <c r="Q13" s="46">
        <v>61</v>
      </c>
      <c r="R13" s="46">
        <v>3</v>
      </c>
      <c r="S13" s="46">
        <v>0</v>
      </c>
      <c r="T13" s="6">
        <f t="shared" si="2"/>
        <v>71</v>
      </c>
      <c r="U13" s="2">
        <f t="shared" ref="U13:U21" si="5">T10+T11+T12+T13</f>
        <v>278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34</v>
      </c>
      <c r="D14" s="46">
        <v>1</v>
      </c>
      <c r="E14" s="46">
        <v>1</v>
      </c>
      <c r="F14" s="6">
        <f t="shared" si="0"/>
        <v>39.5</v>
      </c>
      <c r="G14" s="2">
        <f t="shared" si="3"/>
        <v>206</v>
      </c>
      <c r="H14" s="19" t="s">
        <v>9</v>
      </c>
      <c r="I14" s="46">
        <v>10</v>
      </c>
      <c r="J14" s="46">
        <v>65</v>
      </c>
      <c r="K14" s="46">
        <v>3</v>
      </c>
      <c r="L14" s="46">
        <v>1</v>
      </c>
      <c r="M14" s="6">
        <f t="shared" si="1"/>
        <v>78.5</v>
      </c>
      <c r="N14" s="2">
        <f t="shared" si="4"/>
        <v>294</v>
      </c>
      <c r="O14" s="19" t="s">
        <v>29</v>
      </c>
      <c r="P14" s="45">
        <v>6</v>
      </c>
      <c r="Q14" s="45">
        <v>73</v>
      </c>
      <c r="R14" s="45">
        <v>3</v>
      </c>
      <c r="S14" s="45">
        <v>0</v>
      </c>
      <c r="T14" s="6">
        <f t="shared" si="2"/>
        <v>82</v>
      </c>
      <c r="U14" s="2">
        <f t="shared" si="5"/>
        <v>293.5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33</v>
      </c>
      <c r="D15" s="46">
        <v>3</v>
      </c>
      <c r="E15" s="46">
        <v>1</v>
      </c>
      <c r="F15" s="6">
        <f t="shared" si="0"/>
        <v>43.5</v>
      </c>
      <c r="G15" s="2">
        <f t="shared" si="3"/>
        <v>200.5</v>
      </c>
      <c r="H15" s="19" t="s">
        <v>12</v>
      </c>
      <c r="I15" s="46">
        <v>9</v>
      </c>
      <c r="J15" s="46">
        <v>56</v>
      </c>
      <c r="K15" s="46">
        <v>2</v>
      </c>
      <c r="L15" s="46">
        <v>1</v>
      </c>
      <c r="M15" s="6">
        <f t="shared" si="1"/>
        <v>67</v>
      </c>
      <c r="N15" s="2">
        <f t="shared" si="4"/>
        <v>296.5</v>
      </c>
      <c r="O15" s="18" t="s">
        <v>30</v>
      </c>
      <c r="P15" s="46">
        <v>6</v>
      </c>
      <c r="Q15" s="46">
        <v>74</v>
      </c>
      <c r="R15" s="46">
        <v>5</v>
      </c>
      <c r="S15" s="46">
        <v>0</v>
      </c>
      <c r="T15" s="6">
        <f t="shared" si="2"/>
        <v>87</v>
      </c>
      <c r="U15" s="2">
        <f t="shared" si="5"/>
        <v>311</v>
      </c>
      <c r="AB15" s="81">
        <v>233.5</v>
      </c>
    </row>
    <row r="16" spans="1:28" ht="24" customHeight="1" x14ac:dyDescent="0.2">
      <c r="A16" s="18" t="s">
        <v>39</v>
      </c>
      <c r="B16" s="46">
        <v>1</v>
      </c>
      <c r="C16" s="46">
        <v>43</v>
      </c>
      <c r="D16" s="46">
        <v>3</v>
      </c>
      <c r="E16" s="46">
        <v>1</v>
      </c>
      <c r="F16" s="6">
        <f t="shared" si="0"/>
        <v>52</v>
      </c>
      <c r="G16" s="2">
        <f t="shared" si="3"/>
        <v>196</v>
      </c>
      <c r="H16" s="19" t="s">
        <v>15</v>
      </c>
      <c r="I16" s="46">
        <v>7</v>
      </c>
      <c r="J16" s="46">
        <v>51</v>
      </c>
      <c r="K16" s="46">
        <v>2</v>
      </c>
      <c r="L16" s="46">
        <v>1</v>
      </c>
      <c r="M16" s="6">
        <f t="shared" si="1"/>
        <v>61</v>
      </c>
      <c r="N16" s="2">
        <f t="shared" si="4"/>
        <v>288</v>
      </c>
      <c r="O16" s="19" t="s">
        <v>8</v>
      </c>
      <c r="P16" s="46">
        <v>7</v>
      </c>
      <c r="Q16" s="46">
        <v>68</v>
      </c>
      <c r="R16" s="46">
        <v>2</v>
      </c>
      <c r="S16" s="46">
        <v>0</v>
      </c>
      <c r="T16" s="6">
        <f t="shared" si="2"/>
        <v>75.5</v>
      </c>
      <c r="U16" s="2">
        <f t="shared" si="5"/>
        <v>315.5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38</v>
      </c>
      <c r="D17" s="46">
        <v>4</v>
      </c>
      <c r="E17" s="46">
        <v>3</v>
      </c>
      <c r="F17" s="6">
        <f t="shared" si="0"/>
        <v>55</v>
      </c>
      <c r="G17" s="2">
        <f t="shared" si="3"/>
        <v>190</v>
      </c>
      <c r="H17" s="19" t="s">
        <v>18</v>
      </c>
      <c r="I17" s="46">
        <v>4</v>
      </c>
      <c r="J17" s="46">
        <v>48</v>
      </c>
      <c r="K17" s="46">
        <v>2</v>
      </c>
      <c r="L17" s="46">
        <v>1</v>
      </c>
      <c r="M17" s="6">
        <f t="shared" si="1"/>
        <v>56.5</v>
      </c>
      <c r="N17" s="2">
        <f t="shared" si="4"/>
        <v>263</v>
      </c>
      <c r="O17" s="19" t="s">
        <v>10</v>
      </c>
      <c r="P17" s="46">
        <v>3</v>
      </c>
      <c r="Q17" s="46">
        <v>68</v>
      </c>
      <c r="R17" s="46">
        <v>3</v>
      </c>
      <c r="S17" s="46">
        <v>1</v>
      </c>
      <c r="T17" s="6">
        <f t="shared" si="2"/>
        <v>78</v>
      </c>
      <c r="U17" s="2">
        <f t="shared" si="5"/>
        <v>322.5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42</v>
      </c>
      <c r="D18" s="46">
        <v>2</v>
      </c>
      <c r="E18" s="46">
        <v>1</v>
      </c>
      <c r="F18" s="6">
        <f t="shared" si="0"/>
        <v>51</v>
      </c>
      <c r="G18" s="2">
        <f t="shared" si="3"/>
        <v>201.5</v>
      </c>
      <c r="H18" s="19" t="s">
        <v>20</v>
      </c>
      <c r="I18" s="46">
        <v>2</v>
      </c>
      <c r="J18" s="46">
        <v>58</v>
      </c>
      <c r="K18" s="46">
        <v>3</v>
      </c>
      <c r="L18" s="46">
        <v>1</v>
      </c>
      <c r="M18" s="6">
        <f t="shared" si="1"/>
        <v>67.5</v>
      </c>
      <c r="N18" s="2">
        <f t="shared" si="4"/>
        <v>252</v>
      </c>
      <c r="O18" s="19" t="s">
        <v>13</v>
      </c>
      <c r="P18" s="46">
        <v>7</v>
      </c>
      <c r="Q18" s="46">
        <v>89</v>
      </c>
      <c r="R18" s="46">
        <v>1</v>
      </c>
      <c r="S18" s="46">
        <v>0</v>
      </c>
      <c r="T18" s="6">
        <f t="shared" si="2"/>
        <v>94.5</v>
      </c>
      <c r="U18" s="2">
        <f t="shared" si="5"/>
        <v>335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32</v>
      </c>
      <c r="D19" s="47">
        <v>2</v>
      </c>
      <c r="E19" s="47">
        <v>0</v>
      </c>
      <c r="F19" s="7">
        <f t="shared" si="0"/>
        <v>38</v>
      </c>
      <c r="G19" s="3">
        <f t="shared" si="3"/>
        <v>196</v>
      </c>
      <c r="H19" s="20" t="s">
        <v>22</v>
      </c>
      <c r="I19" s="45">
        <v>8</v>
      </c>
      <c r="J19" s="45">
        <v>60</v>
      </c>
      <c r="K19" s="45">
        <v>2</v>
      </c>
      <c r="L19" s="45">
        <v>0</v>
      </c>
      <c r="M19" s="6">
        <f t="shared" si="1"/>
        <v>68</v>
      </c>
      <c r="N19" s="2">
        <f>M16+M17+M18+M19</f>
        <v>253</v>
      </c>
      <c r="O19" s="19" t="s">
        <v>16</v>
      </c>
      <c r="P19" s="46">
        <v>8</v>
      </c>
      <c r="Q19" s="46">
        <v>69</v>
      </c>
      <c r="R19" s="46">
        <v>4</v>
      </c>
      <c r="S19" s="46">
        <v>1</v>
      </c>
      <c r="T19" s="6">
        <f t="shared" si="2"/>
        <v>83.5</v>
      </c>
      <c r="U19" s="2">
        <f t="shared" si="5"/>
        <v>331.5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34</v>
      </c>
      <c r="D20" s="45">
        <v>2</v>
      </c>
      <c r="E20" s="45">
        <v>2</v>
      </c>
      <c r="F20" s="8">
        <f t="shared" si="0"/>
        <v>45</v>
      </c>
      <c r="G20" s="35"/>
      <c r="H20" s="19" t="s">
        <v>24</v>
      </c>
      <c r="I20" s="46">
        <v>8</v>
      </c>
      <c r="J20" s="46">
        <v>59</v>
      </c>
      <c r="K20" s="46">
        <v>2</v>
      </c>
      <c r="L20" s="46">
        <v>0</v>
      </c>
      <c r="M20" s="8">
        <f t="shared" si="1"/>
        <v>67</v>
      </c>
      <c r="N20" s="2">
        <f>M17+M18+M19+M20</f>
        <v>259</v>
      </c>
      <c r="O20" s="19" t="s">
        <v>45</v>
      </c>
      <c r="P20" s="45">
        <v>9</v>
      </c>
      <c r="Q20" s="45">
        <v>80</v>
      </c>
      <c r="R20" s="45">
        <v>2</v>
      </c>
      <c r="S20" s="45">
        <v>0</v>
      </c>
      <c r="T20" s="8">
        <f t="shared" si="2"/>
        <v>88.5</v>
      </c>
      <c r="U20" s="2">
        <f t="shared" si="5"/>
        <v>344.5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46</v>
      </c>
      <c r="D21" s="46">
        <v>2</v>
      </c>
      <c r="E21" s="46">
        <v>1</v>
      </c>
      <c r="F21" s="6">
        <f t="shared" si="0"/>
        <v>54</v>
      </c>
      <c r="G21" s="36"/>
      <c r="H21" s="20" t="s">
        <v>25</v>
      </c>
      <c r="I21" s="46">
        <v>8</v>
      </c>
      <c r="J21" s="46">
        <v>52</v>
      </c>
      <c r="K21" s="46">
        <v>2</v>
      </c>
      <c r="L21" s="46">
        <v>0</v>
      </c>
      <c r="M21" s="6">
        <f t="shared" si="1"/>
        <v>60</v>
      </c>
      <c r="N21" s="2">
        <f>M18+M19+M20+M21</f>
        <v>262.5</v>
      </c>
      <c r="O21" s="21" t="s">
        <v>46</v>
      </c>
      <c r="P21" s="47">
        <v>6</v>
      </c>
      <c r="Q21" s="47">
        <v>74</v>
      </c>
      <c r="R21" s="47">
        <v>3</v>
      </c>
      <c r="S21" s="47">
        <v>0</v>
      </c>
      <c r="T21" s="7">
        <f t="shared" si="2"/>
        <v>83</v>
      </c>
      <c r="U21" s="3">
        <f t="shared" si="5"/>
        <v>349.5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27</v>
      </c>
      <c r="D22" s="46">
        <v>3</v>
      </c>
      <c r="E22" s="46">
        <v>2</v>
      </c>
      <c r="F22" s="6">
        <f t="shared" si="0"/>
        <v>40</v>
      </c>
      <c r="G22" s="2"/>
      <c r="H22" s="21" t="s">
        <v>26</v>
      </c>
      <c r="I22" s="47">
        <v>7</v>
      </c>
      <c r="J22" s="47">
        <v>50</v>
      </c>
      <c r="K22" s="47">
        <v>1</v>
      </c>
      <c r="L22" s="47">
        <v>1</v>
      </c>
      <c r="M22" s="6">
        <f t="shared" si="1"/>
        <v>58</v>
      </c>
      <c r="N22" s="3">
        <f>M19+M20+M21+M22</f>
        <v>253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223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296.5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349.5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106 - CR 50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106-50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153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42656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</v>
      </c>
      <c r="C10" s="61">
        <v>11</v>
      </c>
      <c r="D10" s="61">
        <v>5</v>
      </c>
      <c r="E10" s="61">
        <v>2</v>
      </c>
      <c r="F10" s="62">
        <f t="shared" ref="F10:F22" si="0">B10*0.5+C10*1+D10*2+E10*2.5</f>
        <v>26.5</v>
      </c>
      <c r="G10" s="63"/>
      <c r="H10" s="64" t="s">
        <v>4</v>
      </c>
      <c r="I10" s="46">
        <v>7</v>
      </c>
      <c r="J10" s="46">
        <v>26</v>
      </c>
      <c r="K10" s="46">
        <v>1</v>
      </c>
      <c r="L10" s="46">
        <v>1</v>
      </c>
      <c r="M10" s="62">
        <f t="shared" ref="M10:M22" si="1">I10*0.5+J10*1+K10*2+L10*2.5</f>
        <v>34</v>
      </c>
      <c r="N10" s="65">
        <f>F20+F21+F22+M10</f>
        <v>125</v>
      </c>
      <c r="O10" s="64" t="s">
        <v>43</v>
      </c>
      <c r="P10" s="46">
        <v>3</v>
      </c>
      <c r="Q10" s="46">
        <v>34</v>
      </c>
      <c r="R10" s="46">
        <v>6</v>
      </c>
      <c r="S10" s="46">
        <v>2</v>
      </c>
      <c r="T10" s="62">
        <f t="shared" ref="T10:T21" si="2">P10*0.5+Q10*1+R10*2+S10*2.5</f>
        <v>52.5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17</v>
      </c>
      <c r="D11" s="61">
        <v>4</v>
      </c>
      <c r="E11" s="61">
        <v>1</v>
      </c>
      <c r="F11" s="62">
        <f t="shared" si="0"/>
        <v>28.5</v>
      </c>
      <c r="G11" s="63"/>
      <c r="H11" s="64" t="s">
        <v>5</v>
      </c>
      <c r="I11" s="46">
        <v>4</v>
      </c>
      <c r="J11" s="46">
        <v>24</v>
      </c>
      <c r="K11" s="46">
        <v>3</v>
      </c>
      <c r="L11" s="46">
        <v>3</v>
      </c>
      <c r="M11" s="62">
        <f t="shared" si="1"/>
        <v>39.5</v>
      </c>
      <c r="N11" s="65">
        <f>F21+F22+M10+M11</f>
        <v>135.5</v>
      </c>
      <c r="O11" s="64" t="s">
        <v>44</v>
      </c>
      <c r="P11" s="46">
        <v>5</v>
      </c>
      <c r="Q11" s="46">
        <v>42</v>
      </c>
      <c r="R11" s="46">
        <v>4</v>
      </c>
      <c r="S11" s="46">
        <v>1</v>
      </c>
      <c r="T11" s="62">
        <f t="shared" si="2"/>
        <v>55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23</v>
      </c>
      <c r="D12" s="61">
        <v>6</v>
      </c>
      <c r="E12" s="61">
        <v>1</v>
      </c>
      <c r="F12" s="62">
        <f t="shared" si="0"/>
        <v>39.5</v>
      </c>
      <c r="G12" s="63"/>
      <c r="H12" s="64" t="s">
        <v>6</v>
      </c>
      <c r="I12" s="46">
        <v>7</v>
      </c>
      <c r="J12" s="46">
        <v>19</v>
      </c>
      <c r="K12" s="46">
        <v>5</v>
      </c>
      <c r="L12" s="46">
        <v>3</v>
      </c>
      <c r="M12" s="62">
        <f t="shared" si="1"/>
        <v>40</v>
      </c>
      <c r="N12" s="63">
        <f>F22+M10+M11+M12</f>
        <v>147</v>
      </c>
      <c r="O12" s="64" t="s">
        <v>32</v>
      </c>
      <c r="P12" s="46">
        <v>4</v>
      </c>
      <c r="Q12" s="46">
        <v>25</v>
      </c>
      <c r="R12" s="46">
        <v>3</v>
      </c>
      <c r="S12" s="46">
        <v>1</v>
      </c>
      <c r="T12" s="62">
        <f t="shared" si="2"/>
        <v>35.5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28</v>
      </c>
      <c r="D13" s="61">
        <v>3</v>
      </c>
      <c r="E13" s="61">
        <v>1</v>
      </c>
      <c r="F13" s="62">
        <f t="shared" si="0"/>
        <v>38.5</v>
      </c>
      <c r="G13" s="63">
        <f t="shared" ref="G13:G19" si="3">F10+F11+F12+F13</f>
        <v>133</v>
      </c>
      <c r="H13" s="64" t="s">
        <v>7</v>
      </c>
      <c r="I13" s="46">
        <v>7</v>
      </c>
      <c r="J13" s="46">
        <v>28</v>
      </c>
      <c r="K13" s="46">
        <v>4</v>
      </c>
      <c r="L13" s="46">
        <v>4</v>
      </c>
      <c r="M13" s="62">
        <f t="shared" si="1"/>
        <v>49.5</v>
      </c>
      <c r="N13" s="63">
        <f t="shared" ref="N13:N18" si="4">M10+M11+M12+M13</f>
        <v>163</v>
      </c>
      <c r="O13" s="64" t="s">
        <v>33</v>
      </c>
      <c r="P13" s="46">
        <v>7</v>
      </c>
      <c r="Q13" s="46">
        <v>26</v>
      </c>
      <c r="R13" s="46">
        <v>3</v>
      </c>
      <c r="S13" s="46">
        <v>1</v>
      </c>
      <c r="T13" s="62">
        <f t="shared" si="2"/>
        <v>38</v>
      </c>
      <c r="U13" s="63">
        <f t="shared" ref="U13:U21" si="5">T10+T11+T12+T13</f>
        <v>181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25</v>
      </c>
      <c r="D14" s="61">
        <v>4</v>
      </c>
      <c r="E14" s="61">
        <v>3</v>
      </c>
      <c r="F14" s="62">
        <f t="shared" si="0"/>
        <v>41.5</v>
      </c>
      <c r="G14" s="63">
        <f t="shared" si="3"/>
        <v>148</v>
      </c>
      <c r="H14" s="64" t="s">
        <v>9</v>
      </c>
      <c r="I14" s="46">
        <v>4</v>
      </c>
      <c r="J14" s="46">
        <v>21</v>
      </c>
      <c r="K14" s="46">
        <v>3</v>
      </c>
      <c r="L14" s="46">
        <v>1</v>
      </c>
      <c r="M14" s="62">
        <f t="shared" si="1"/>
        <v>31.5</v>
      </c>
      <c r="N14" s="63">
        <f t="shared" si="4"/>
        <v>160.5</v>
      </c>
      <c r="O14" s="64" t="s">
        <v>29</v>
      </c>
      <c r="P14" s="45">
        <v>5</v>
      </c>
      <c r="Q14" s="45">
        <v>23</v>
      </c>
      <c r="R14" s="45">
        <v>5</v>
      </c>
      <c r="S14" s="45">
        <v>2</v>
      </c>
      <c r="T14" s="62">
        <f t="shared" si="2"/>
        <v>40.5</v>
      </c>
      <c r="U14" s="63">
        <f t="shared" si="5"/>
        <v>169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31</v>
      </c>
      <c r="D15" s="61">
        <v>2</v>
      </c>
      <c r="E15" s="61">
        <v>3</v>
      </c>
      <c r="F15" s="62">
        <f t="shared" si="0"/>
        <v>44.5</v>
      </c>
      <c r="G15" s="63">
        <f t="shared" si="3"/>
        <v>164</v>
      </c>
      <c r="H15" s="64" t="s">
        <v>12</v>
      </c>
      <c r="I15" s="46">
        <v>2</v>
      </c>
      <c r="J15" s="46">
        <v>22</v>
      </c>
      <c r="K15" s="46">
        <v>2</v>
      </c>
      <c r="L15" s="46">
        <v>1</v>
      </c>
      <c r="M15" s="62">
        <f t="shared" si="1"/>
        <v>29.5</v>
      </c>
      <c r="N15" s="63">
        <f t="shared" si="4"/>
        <v>150.5</v>
      </c>
      <c r="O15" s="60" t="s">
        <v>30</v>
      </c>
      <c r="P15" s="46">
        <v>3</v>
      </c>
      <c r="Q15" s="46">
        <v>35</v>
      </c>
      <c r="R15" s="46">
        <v>2</v>
      </c>
      <c r="S15" s="46">
        <v>1</v>
      </c>
      <c r="T15" s="62">
        <f t="shared" si="2"/>
        <v>43</v>
      </c>
      <c r="U15" s="63">
        <f t="shared" si="5"/>
        <v>157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34</v>
      </c>
      <c r="D16" s="61">
        <v>2</v>
      </c>
      <c r="E16" s="61">
        <v>1</v>
      </c>
      <c r="F16" s="62">
        <f t="shared" si="0"/>
        <v>44</v>
      </c>
      <c r="G16" s="63">
        <f t="shared" si="3"/>
        <v>168.5</v>
      </c>
      <c r="H16" s="64" t="s">
        <v>15</v>
      </c>
      <c r="I16" s="46">
        <v>2</v>
      </c>
      <c r="J16" s="46">
        <v>20</v>
      </c>
      <c r="K16" s="46">
        <v>3</v>
      </c>
      <c r="L16" s="46">
        <v>2</v>
      </c>
      <c r="M16" s="62">
        <f t="shared" si="1"/>
        <v>32</v>
      </c>
      <c r="N16" s="63">
        <f t="shared" si="4"/>
        <v>142.5</v>
      </c>
      <c r="O16" s="64" t="s">
        <v>8</v>
      </c>
      <c r="P16" s="46">
        <v>3</v>
      </c>
      <c r="Q16" s="46">
        <v>47</v>
      </c>
      <c r="R16" s="46">
        <v>5</v>
      </c>
      <c r="S16" s="46">
        <v>2</v>
      </c>
      <c r="T16" s="62">
        <f t="shared" si="2"/>
        <v>63.5</v>
      </c>
      <c r="U16" s="63">
        <f t="shared" si="5"/>
        <v>185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15</v>
      </c>
      <c r="D17" s="61">
        <v>3</v>
      </c>
      <c r="E17" s="61">
        <v>3</v>
      </c>
      <c r="F17" s="62">
        <f t="shared" si="0"/>
        <v>32.5</v>
      </c>
      <c r="G17" s="63">
        <f t="shared" si="3"/>
        <v>162.5</v>
      </c>
      <c r="H17" s="64" t="s">
        <v>18</v>
      </c>
      <c r="I17" s="46">
        <v>2</v>
      </c>
      <c r="J17" s="46">
        <v>24</v>
      </c>
      <c r="K17" s="46">
        <v>5</v>
      </c>
      <c r="L17" s="46">
        <v>2</v>
      </c>
      <c r="M17" s="62">
        <f t="shared" si="1"/>
        <v>40</v>
      </c>
      <c r="N17" s="63">
        <f t="shared" si="4"/>
        <v>133</v>
      </c>
      <c r="O17" s="64" t="s">
        <v>10</v>
      </c>
      <c r="P17" s="46">
        <v>1</v>
      </c>
      <c r="Q17" s="46">
        <v>33</v>
      </c>
      <c r="R17" s="46">
        <v>5</v>
      </c>
      <c r="S17" s="46">
        <v>3</v>
      </c>
      <c r="T17" s="62">
        <f t="shared" si="2"/>
        <v>51</v>
      </c>
      <c r="U17" s="63">
        <f t="shared" si="5"/>
        <v>198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17</v>
      </c>
      <c r="D18" s="61">
        <v>3</v>
      </c>
      <c r="E18" s="61">
        <v>4</v>
      </c>
      <c r="F18" s="62">
        <f t="shared" si="0"/>
        <v>35.5</v>
      </c>
      <c r="G18" s="63">
        <f t="shared" si="3"/>
        <v>156.5</v>
      </c>
      <c r="H18" s="64" t="s">
        <v>20</v>
      </c>
      <c r="I18" s="46">
        <v>3</v>
      </c>
      <c r="J18" s="46">
        <v>31</v>
      </c>
      <c r="K18" s="46">
        <v>4</v>
      </c>
      <c r="L18" s="46">
        <v>3</v>
      </c>
      <c r="M18" s="62">
        <f t="shared" si="1"/>
        <v>48</v>
      </c>
      <c r="N18" s="63">
        <f t="shared" si="4"/>
        <v>149.5</v>
      </c>
      <c r="O18" s="64" t="s">
        <v>13</v>
      </c>
      <c r="P18" s="46">
        <v>8</v>
      </c>
      <c r="Q18" s="46">
        <v>53</v>
      </c>
      <c r="R18" s="46">
        <v>3</v>
      </c>
      <c r="S18" s="46">
        <v>1</v>
      </c>
      <c r="T18" s="62">
        <f t="shared" si="2"/>
        <v>65.5</v>
      </c>
      <c r="U18" s="63">
        <f t="shared" si="5"/>
        <v>223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13</v>
      </c>
      <c r="D19" s="69">
        <v>3</v>
      </c>
      <c r="E19" s="69">
        <v>1</v>
      </c>
      <c r="F19" s="70">
        <f t="shared" si="0"/>
        <v>23</v>
      </c>
      <c r="G19" s="71">
        <f t="shared" si="3"/>
        <v>135</v>
      </c>
      <c r="H19" s="72" t="s">
        <v>22</v>
      </c>
      <c r="I19" s="45">
        <v>8</v>
      </c>
      <c r="J19" s="45">
        <v>38</v>
      </c>
      <c r="K19" s="45">
        <v>3</v>
      </c>
      <c r="L19" s="45">
        <v>1</v>
      </c>
      <c r="M19" s="62">
        <f t="shared" si="1"/>
        <v>50.5</v>
      </c>
      <c r="N19" s="63">
        <f>M16+M17+M18+M19</f>
        <v>170.5</v>
      </c>
      <c r="O19" s="64" t="s">
        <v>16</v>
      </c>
      <c r="P19" s="46">
        <v>3</v>
      </c>
      <c r="Q19" s="46">
        <v>38</v>
      </c>
      <c r="R19" s="46">
        <v>3</v>
      </c>
      <c r="S19" s="46">
        <v>0</v>
      </c>
      <c r="T19" s="62">
        <f t="shared" si="2"/>
        <v>45.5</v>
      </c>
      <c r="U19" s="63">
        <f>T16+T17+T18+T19</f>
        <v>225.5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19</v>
      </c>
      <c r="D20" s="67">
        <v>2</v>
      </c>
      <c r="E20" s="67">
        <v>2</v>
      </c>
      <c r="F20" s="73">
        <f t="shared" si="0"/>
        <v>29</v>
      </c>
      <c r="G20" s="74"/>
      <c r="H20" s="64" t="s">
        <v>24</v>
      </c>
      <c r="I20" s="46">
        <v>4</v>
      </c>
      <c r="J20" s="46">
        <v>26</v>
      </c>
      <c r="K20" s="46">
        <v>3</v>
      </c>
      <c r="L20" s="46">
        <v>1</v>
      </c>
      <c r="M20" s="73">
        <f t="shared" si="1"/>
        <v>36.5</v>
      </c>
      <c r="N20" s="63">
        <f>M17+M18+M19+M20</f>
        <v>175</v>
      </c>
      <c r="O20" s="64" t="s">
        <v>45</v>
      </c>
      <c r="P20" s="45">
        <v>4</v>
      </c>
      <c r="Q20" s="45">
        <v>43</v>
      </c>
      <c r="R20" s="45">
        <v>6</v>
      </c>
      <c r="S20" s="45">
        <v>1</v>
      </c>
      <c r="T20" s="73">
        <f t="shared" si="2"/>
        <v>59.5</v>
      </c>
      <c r="U20" s="63">
        <f t="shared" si="5"/>
        <v>221.5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22</v>
      </c>
      <c r="D21" s="61">
        <v>2</v>
      </c>
      <c r="E21" s="61">
        <v>1</v>
      </c>
      <c r="F21" s="62">
        <f t="shared" si="0"/>
        <v>28.5</v>
      </c>
      <c r="G21" s="75"/>
      <c r="H21" s="72" t="s">
        <v>25</v>
      </c>
      <c r="I21" s="46">
        <v>3</v>
      </c>
      <c r="J21" s="46">
        <v>33</v>
      </c>
      <c r="K21" s="46">
        <v>4</v>
      </c>
      <c r="L21" s="46">
        <v>2</v>
      </c>
      <c r="M21" s="62">
        <f t="shared" si="1"/>
        <v>47.5</v>
      </c>
      <c r="N21" s="63">
        <f>M18+M19+M20+M21</f>
        <v>182.5</v>
      </c>
      <c r="O21" s="68" t="s">
        <v>46</v>
      </c>
      <c r="P21" s="47">
        <v>3</v>
      </c>
      <c r="Q21" s="47">
        <v>39</v>
      </c>
      <c r="R21" s="47">
        <v>4</v>
      </c>
      <c r="S21" s="47">
        <v>0</v>
      </c>
      <c r="T21" s="70">
        <f t="shared" si="2"/>
        <v>48.5</v>
      </c>
      <c r="U21" s="71">
        <f t="shared" si="5"/>
        <v>219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23</v>
      </c>
      <c r="D22" s="61">
        <v>3</v>
      </c>
      <c r="E22" s="61">
        <v>1</v>
      </c>
      <c r="F22" s="62">
        <f t="shared" si="0"/>
        <v>33.5</v>
      </c>
      <c r="G22" s="63"/>
      <c r="H22" s="68" t="s">
        <v>26</v>
      </c>
      <c r="I22" s="47">
        <v>5</v>
      </c>
      <c r="J22" s="47">
        <v>29</v>
      </c>
      <c r="K22" s="47">
        <v>3</v>
      </c>
      <c r="L22" s="47">
        <v>1</v>
      </c>
      <c r="M22" s="62">
        <f t="shared" si="1"/>
        <v>40</v>
      </c>
      <c r="N22" s="71">
        <f>M19+M20+M21+M22</f>
        <v>174.5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168.5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182.5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225.5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82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106 - CR 50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106-50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42656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0</v>
      </c>
      <c r="C10" s="46">
        <v>12</v>
      </c>
      <c r="D10" s="46">
        <v>1</v>
      </c>
      <c r="E10" s="46">
        <v>0</v>
      </c>
      <c r="F10" s="62">
        <f>B10*0.5+C10*1+D10*2+E10*2.5</f>
        <v>14</v>
      </c>
      <c r="G10" s="2"/>
      <c r="H10" s="19" t="s">
        <v>4</v>
      </c>
      <c r="I10" s="46">
        <v>5</v>
      </c>
      <c r="J10" s="46">
        <v>24</v>
      </c>
      <c r="K10" s="46">
        <v>1</v>
      </c>
      <c r="L10" s="46">
        <v>1</v>
      </c>
      <c r="M10" s="6">
        <f>I10*0.5+J10*1+K10*2+L10*2.5</f>
        <v>31</v>
      </c>
      <c r="N10" s="9">
        <f>F20+F21+F22+M10</f>
        <v>130.5</v>
      </c>
      <c r="O10" s="19" t="s">
        <v>43</v>
      </c>
      <c r="P10" s="46">
        <v>3</v>
      </c>
      <c r="Q10" s="46">
        <v>19</v>
      </c>
      <c r="R10" s="46">
        <v>1</v>
      </c>
      <c r="S10" s="46">
        <v>1</v>
      </c>
      <c r="T10" s="6">
        <f>P10*0.5+Q10*1+R10*2+S10*2.5</f>
        <v>25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15</v>
      </c>
      <c r="D11" s="46">
        <v>0</v>
      </c>
      <c r="E11" s="46">
        <v>0</v>
      </c>
      <c r="F11" s="6">
        <f t="shared" ref="F11:F22" si="0">B11*0.5+C11*1+D11*2+E11*2.5</f>
        <v>16</v>
      </c>
      <c r="G11" s="2"/>
      <c r="H11" s="19" t="s">
        <v>5</v>
      </c>
      <c r="I11" s="46">
        <v>5</v>
      </c>
      <c r="J11" s="46">
        <v>28</v>
      </c>
      <c r="K11" s="46">
        <v>1</v>
      </c>
      <c r="L11" s="46">
        <v>0</v>
      </c>
      <c r="M11" s="6">
        <f t="shared" ref="M11:M22" si="1">I11*0.5+J11*1+K11*2+L11*2.5</f>
        <v>32.5</v>
      </c>
      <c r="N11" s="9">
        <f>F21+F22+M10+M11</f>
        <v>138</v>
      </c>
      <c r="O11" s="19" t="s">
        <v>44</v>
      </c>
      <c r="P11" s="46">
        <v>1</v>
      </c>
      <c r="Q11" s="46">
        <v>16</v>
      </c>
      <c r="R11" s="46">
        <v>1</v>
      </c>
      <c r="S11" s="46">
        <v>2</v>
      </c>
      <c r="T11" s="6">
        <f t="shared" ref="T11:T21" si="2">P11*0.5+Q11*1+R11*2+S11*2.5</f>
        <v>23.5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18</v>
      </c>
      <c r="D12" s="46">
        <v>1</v>
      </c>
      <c r="E12" s="46">
        <v>1</v>
      </c>
      <c r="F12" s="6">
        <f t="shared" si="0"/>
        <v>23</v>
      </c>
      <c r="G12" s="2"/>
      <c r="H12" s="19" t="s">
        <v>6</v>
      </c>
      <c r="I12" s="46">
        <v>8</v>
      </c>
      <c r="J12" s="46">
        <v>36</v>
      </c>
      <c r="K12" s="46">
        <v>1</v>
      </c>
      <c r="L12" s="46">
        <v>1</v>
      </c>
      <c r="M12" s="6">
        <f t="shared" si="1"/>
        <v>44.5</v>
      </c>
      <c r="N12" s="2">
        <f>F22+M10+M11+M12</f>
        <v>153</v>
      </c>
      <c r="O12" s="19" t="s">
        <v>32</v>
      </c>
      <c r="P12" s="46">
        <v>1</v>
      </c>
      <c r="Q12" s="46">
        <v>11</v>
      </c>
      <c r="R12" s="46">
        <v>1</v>
      </c>
      <c r="S12" s="46">
        <v>0</v>
      </c>
      <c r="T12" s="6">
        <f t="shared" si="2"/>
        <v>13.5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12</v>
      </c>
      <c r="D13" s="46">
        <v>3</v>
      </c>
      <c r="E13" s="46">
        <v>0</v>
      </c>
      <c r="F13" s="6">
        <f t="shared" si="0"/>
        <v>19</v>
      </c>
      <c r="G13" s="2">
        <f>F10+F11+F12+F13</f>
        <v>72</v>
      </c>
      <c r="H13" s="19" t="s">
        <v>7</v>
      </c>
      <c r="I13" s="46">
        <v>9</v>
      </c>
      <c r="J13" s="46">
        <v>31</v>
      </c>
      <c r="K13" s="46">
        <v>0</v>
      </c>
      <c r="L13" s="46">
        <v>0</v>
      </c>
      <c r="M13" s="6">
        <f t="shared" si="1"/>
        <v>35.5</v>
      </c>
      <c r="N13" s="2">
        <f t="shared" ref="N13:N18" si="3">M10+M11+M12+M13</f>
        <v>143.5</v>
      </c>
      <c r="O13" s="19" t="s">
        <v>33</v>
      </c>
      <c r="P13" s="46">
        <v>1</v>
      </c>
      <c r="Q13" s="46">
        <v>6</v>
      </c>
      <c r="R13" s="46">
        <v>0</v>
      </c>
      <c r="S13" s="46">
        <v>0</v>
      </c>
      <c r="T13" s="6">
        <f t="shared" si="2"/>
        <v>6.5</v>
      </c>
      <c r="U13" s="2">
        <f t="shared" ref="U13:U21" si="4">T10+T11+T12+T13</f>
        <v>68.5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18</v>
      </c>
      <c r="D14" s="46">
        <v>1</v>
      </c>
      <c r="E14" s="46">
        <v>0</v>
      </c>
      <c r="F14" s="6">
        <f t="shared" si="0"/>
        <v>20.5</v>
      </c>
      <c r="G14" s="2">
        <f t="shared" ref="G14:G19" si="5">F11+F12+F13+F14</f>
        <v>78.5</v>
      </c>
      <c r="H14" s="19" t="s">
        <v>9</v>
      </c>
      <c r="I14" s="46">
        <v>5</v>
      </c>
      <c r="J14" s="46">
        <v>25</v>
      </c>
      <c r="K14" s="46">
        <v>1</v>
      </c>
      <c r="L14" s="46">
        <v>0</v>
      </c>
      <c r="M14" s="6">
        <f t="shared" si="1"/>
        <v>29.5</v>
      </c>
      <c r="N14" s="2">
        <f t="shared" si="3"/>
        <v>142</v>
      </c>
      <c r="O14" s="19" t="s">
        <v>29</v>
      </c>
      <c r="P14" s="45">
        <v>1</v>
      </c>
      <c r="Q14" s="45">
        <v>14</v>
      </c>
      <c r="R14" s="45">
        <v>1</v>
      </c>
      <c r="S14" s="45">
        <v>0</v>
      </c>
      <c r="T14" s="6">
        <f t="shared" si="2"/>
        <v>16.5</v>
      </c>
      <c r="U14" s="2">
        <f t="shared" si="4"/>
        <v>60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31</v>
      </c>
      <c r="D15" s="46">
        <v>1</v>
      </c>
      <c r="E15" s="46">
        <v>0</v>
      </c>
      <c r="F15" s="6">
        <f t="shared" si="0"/>
        <v>37.5</v>
      </c>
      <c r="G15" s="2">
        <f t="shared" si="5"/>
        <v>100</v>
      </c>
      <c r="H15" s="19" t="s">
        <v>12</v>
      </c>
      <c r="I15" s="46">
        <v>4</v>
      </c>
      <c r="J15" s="46">
        <v>22</v>
      </c>
      <c r="K15" s="46">
        <v>1</v>
      </c>
      <c r="L15" s="46">
        <v>0</v>
      </c>
      <c r="M15" s="6">
        <f t="shared" si="1"/>
        <v>26</v>
      </c>
      <c r="N15" s="2">
        <f t="shared" si="3"/>
        <v>135.5</v>
      </c>
      <c r="O15" s="18" t="s">
        <v>30</v>
      </c>
      <c r="P15" s="46">
        <v>4</v>
      </c>
      <c r="Q15" s="46">
        <v>11</v>
      </c>
      <c r="R15" s="46">
        <v>0</v>
      </c>
      <c r="S15" s="46">
        <v>1</v>
      </c>
      <c r="T15" s="6">
        <f t="shared" si="2"/>
        <v>15.5</v>
      </c>
      <c r="U15" s="2">
        <f t="shared" si="4"/>
        <v>52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9</v>
      </c>
      <c r="C16" s="46">
        <v>32</v>
      </c>
      <c r="D16" s="46">
        <v>1</v>
      </c>
      <c r="E16" s="46">
        <v>0</v>
      </c>
      <c r="F16" s="6">
        <f t="shared" si="0"/>
        <v>38.5</v>
      </c>
      <c r="G16" s="2">
        <f t="shared" si="5"/>
        <v>115.5</v>
      </c>
      <c r="H16" s="19" t="s">
        <v>15</v>
      </c>
      <c r="I16" s="46">
        <v>3</v>
      </c>
      <c r="J16" s="46">
        <v>19</v>
      </c>
      <c r="K16" s="46">
        <v>1</v>
      </c>
      <c r="L16" s="46">
        <v>0</v>
      </c>
      <c r="M16" s="6">
        <f t="shared" si="1"/>
        <v>22.5</v>
      </c>
      <c r="N16" s="2">
        <f t="shared" si="3"/>
        <v>113.5</v>
      </c>
      <c r="O16" s="19" t="s">
        <v>8</v>
      </c>
      <c r="P16" s="46">
        <v>6</v>
      </c>
      <c r="Q16" s="46">
        <v>15</v>
      </c>
      <c r="R16" s="46">
        <v>1</v>
      </c>
      <c r="S16" s="46">
        <v>0</v>
      </c>
      <c r="T16" s="6">
        <f t="shared" si="2"/>
        <v>20</v>
      </c>
      <c r="U16" s="2">
        <f t="shared" si="4"/>
        <v>58.5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</v>
      </c>
      <c r="C17" s="46">
        <v>25</v>
      </c>
      <c r="D17" s="46">
        <v>1</v>
      </c>
      <c r="E17" s="46">
        <v>0</v>
      </c>
      <c r="F17" s="6">
        <f t="shared" si="0"/>
        <v>29.5</v>
      </c>
      <c r="G17" s="2">
        <f t="shared" si="5"/>
        <v>126</v>
      </c>
      <c r="H17" s="19" t="s">
        <v>18</v>
      </c>
      <c r="I17" s="46">
        <v>1</v>
      </c>
      <c r="J17" s="46">
        <v>20</v>
      </c>
      <c r="K17" s="46">
        <v>1</v>
      </c>
      <c r="L17" s="46">
        <v>0</v>
      </c>
      <c r="M17" s="6">
        <f t="shared" si="1"/>
        <v>22.5</v>
      </c>
      <c r="N17" s="2">
        <f t="shared" si="3"/>
        <v>100.5</v>
      </c>
      <c r="O17" s="19" t="s">
        <v>10</v>
      </c>
      <c r="P17" s="46">
        <v>2</v>
      </c>
      <c r="Q17" s="46">
        <v>19</v>
      </c>
      <c r="R17" s="46">
        <v>1</v>
      </c>
      <c r="S17" s="46">
        <v>0</v>
      </c>
      <c r="T17" s="6">
        <f t="shared" si="2"/>
        <v>22</v>
      </c>
      <c r="U17" s="2">
        <f t="shared" si="4"/>
        <v>74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10</v>
      </c>
      <c r="D18" s="46">
        <v>1</v>
      </c>
      <c r="E18" s="46">
        <v>0</v>
      </c>
      <c r="F18" s="6">
        <f t="shared" si="0"/>
        <v>13</v>
      </c>
      <c r="G18" s="2">
        <f t="shared" si="5"/>
        <v>118.5</v>
      </c>
      <c r="H18" s="19" t="s">
        <v>20</v>
      </c>
      <c r="I18" s="46">
        <v>3</v>
      </c>
      <c r="J18" s="46">
        <v>25</v>
      </c>
      <c r="K18" s="46">
        <v>1</v>
      </c>
      <c r="L18" s="46">
        <v>0</v>
      </c>
      <c r="M18" s="6">
        <f t="shared" si="1"/>
        <v>28.5</v>
      </c>
      <c r="N18" s="2">
        <f t="shared" si="3"/>
        <v>99.5</v>
      </c>
      <c r="O18" s="19" t="s">
        <v>13</v>
      </c>
      <c r="P18" s="46">
        <v>4</v>
      </c>
      <c r="Q18" s="46">
        <v>26</v>
      </c>
      <c r="R18" s="46">
        <v>0</v>
      </c>
      <c r="S18" s="46">
        <v>0</v>
      </c>
      <c r="T18" s="6">
        <f t="shared" si="2"/>
        <v>28</v>
      </c>
      <c r="U18" s="2">
        <f t="shared" si="4"/>
        <v>85.5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8</v>
      </c>
      <c r="D19" s="47">
        <v>2</v>
      </c>
      <c r="E19" s="47">
        <v>1</v>
      </c>
      <c r="F19" s="7">
        <f t="shared" si="0"/>
        <v>17</v>
      </c>
      <c r="G19" s="3">
        <f t="shared" si="5"/>
        <v>98</v>
      </c>
      <c r="H19" s="20" t="s">
        <v>22</v>
      </c>
      <c r="I19" s="45">
        <v>2</v>
      </c>
      <c r="J19" s="45">
        <v>15</v>
      </c>
      <c r="K19" s="45">
        <v>1</v>
      </c>
      <c r="L19" s="45">
        <v>1</v>
      </c>
      <c r="M19" s="6">
        <f t="shared" si="1"/>
        <v>20.5</v>
      </c>
      <c r="N19" s="2">
        <f>M16+M17+M18+M19</f>
        <v>94</v>
      </c>
      <c r="O19" s="19" t="s">
        <v>16</v>
      </c>
      <c r="P19" s="46">
        <v>2</v>
      </c>
      <c r="Q19" s="46">
        <v>21</v>
      </c>
      <c r="R19" s="46">
        <v>0</v>
      </c>
      <c r="S19" s="46">
        <v>0</v>
      </c>
      <c r="T19" s="6">
        <f t="shared" si="2"/>
        <v>22</v>
      </c>
      <c r="U19" s="2">
        <f t="shared" si="4"/>
        <v>92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20</v>
      </c>
      <c r="D20" s="45">
        <v>1</v>
      </c>
      <c r="E20" s="45">
        <v>1</v>
      </c>
      <c r="F20" s="8">
        <f t="shared" si="0"/>
        <v>25</v>
      </c>
      <c r="G20" s="35"/>
      <c r="H20" s="19" t="s">
        <v>24</v>
      </c>
      <c r="I20" s="46">
        <v>5</v>
      </c>
      <c r="J20" s="46">
        <v>28</v>
      </c>
      <c r="K20" s="46">
        <v>1</v>
      </c>
      <c r="L20" s="46">
        <v>0</v>
      </c>
      <c r="M20" s="8">
        <f t="shared" si="1"/>
        <v>32.5</v>
      </c>
      <c r="N20" s="2">
        <f>M17+M18+M19+M20</f>
        <v>104</v>
      </c>
      <c r="O20" s="19" t="s">
        <v>45</v>
      </c>
      <c r="P20" s="45">
        <v>2</v>
      </c>
      <c r="Q20" s="45">
        <v>15</v>
      </c>
      <c r="R20" s="45">
        <v>1</v>
      </c>
      <c r="S20" s="45">
        <v>0</v>
      </c>
      <c r="T20" s="8">
        <f t="shared" si="2"/>
        <v>18</v>
      </c>
      <c r="U20" s="2">
        <f t="shared" si="4"/>
        <v>90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26</v>
      </c>
      <c r="D21" s="46">
        <v>1</v>
      </c>
      <c r="E21" s="46">
        <v>0</v>
      </c>
      <c r="F21" s="6">
        <f t="shared" si="0"/>
        <v>29.5</v>
      </c>
      <c r="G21" s="36"/>
      <c r="H21" s="20" t="s">
        <v>25</v>
      </c>
      <c r="I21" s="46">
        <v>3</v>
      </c>
      <c r="J21" s="46">
        <v>19</v>
      </c>
      <c r="K21" s="46">
        <v>1</v>
      </c>
      <c r="L21" s="46">
        <v>1</v>
      </c>
      <c r="M21" s="6">
        <f t="shared" si="1"/>
        <v>25</v>
      </c>
      <c r="N21" s="2">
        <f>M18+M19+M20+M21</f>
        <v>106.5</v>
      </c>
      <c r="O21" s="21" t="s">
        <v>46</v>
      </c>
      <c r="P21" s="47">
        <v>1</v>
      </c>
      <c r="Q21" s="47">
        <v>11</v>
      </c>
      <c r="R21" s="47">
        <v>0</v>
      </c>
      <c r="S21" s="47">
        <v>0</v>
      </c>
      <c r="T21" s="7">
        <f t="shared" si="2"/>
        <v>11.5</v>
      </c>
      <c r="U21" s="3">
        <f t="shared" si="4"/>
        <v>79.5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37</v>
      </c>
      <c r="D22" s="46">
        <v>2</v>
      </c>
      <c r="E22" s="46">
        <v>0</v>
      </c>
      <c r="F22" s="6">
        <f t="shared" si="0"/>
        <v>45</v>
      </c>
      <c r="G22" s="2"/>
      <c r="H22" s="21" t="s">
        <v>26</v>
      </c>
      <c r="I22" s="47">
        <v>0</v>
      </c>
      <c r="J22" s="47">
        <v>13</v>
      </c>
      <c r="K22" s="47">
        <v>2</v>
      </c>
      <c r="L22" s="47">
        <v>1</v>
      </c>
      <c r="M22" s="6">
        <f t="shared" si="1"/>
        <v>19.5</v>
      </c>
      <c r="N22" s="3">
        <f>M19+M20+M21+M22</f>
        <v>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126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153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155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106 - CR 50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106-50</v>
      </c>
      <c r="M6" s="177"/>
      <c r="N6" s="177"/>
      <c r="O6" s="12"/>
      <c r="P6" s="172" t="s">
        <v>58</v>
      </c>
      <c r="Q6" s="172"/>
      <c r="R6" s="172"/>
      <c r="S6" s="212">
        <f>'G-1'!S6:U6</f>
        <v>42656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10</v>
      </c>
      <c r="C10" s="46">
        <f>'G-1'!C10+'G-2'!C10+'G-3'!C10+'G-4'!C10</f>
        <v>116</v>
      </c>
      <c r="D10" s="46">
        <f>'G-1'!D10+'G-2'!D10+'G-3'!D10+'G-4'!D10</f>
        <v>15</v>
      </c>
      <c r="E10" s="46">
        <f>'G-1'!E10+'G-2'!E10+'G-3'!E10+'G-4'!E10</f>
        <v>2</v>
      </c>
      <c r="F10" s="6">
        <f t="shared" ref="F10:F22" si="0">B10*0.5+C10*1+D10*2+E10*2.5</f>
        <v>156</v>
      </c>
      <c r="G10" s="2"/>
      <c r="H10" s="19" t="s">
        <v>4</v>
      </c>
      <c r="I10" s="46">
        <f>'G-1'!I10+'G-2'!I10+'G-3'!I10+'G-4'!I10</f>
        <v>27</v>
      </c>
      <c r="J10" s="46">
        <f>'G-1'!J10+'G-2'!J10+'G-3'!J10+'G-4'!J10</f>
        <v>177</v>
      </c>
      <c r="K10" s="46">
        <f>'G-1'!K10+'G-2'!K10+'G-3'!K10+'G-4'!K10</f>
        <v>9</v>
      </c>
      <c r="L10" s="46">
        <f>'G-1'!L10+'G-2'!L10+'G-3'!L10+'G-4'!L10</f>
        <v>8</v>
      </c>
      <c r="M10" s="6">
        <f t="shared" ref="M10:M22" si="1">I10*0.5+J10*1+K10*2+L10*2.5</f>
        <v>228.5</v>
      </c>
      <c r="N10" s="9">
        <f>F20+F21+F22+M10</f>
        <v>846.5</v>
      </c>
      <c r="O10" s="19" t="s">
        <v>43</v>
      </c>
      <c r="P10" s="46">
        <f>'G-1'!P10+'G-2'!P10+'G-3'!P10+'G-4'!P10</f>
        <v>25</v>
      </c>
      <c r="Q10" s="46">
        <f>'G-1'!Q10+'G-2'!Q10+'G-3'!Q10+'G-4'!Q10</f>
        <v>218</v>
      </c>
      <c r="R10" s="46">
        <f>'G-1'!R10+'G-2'!R10+'G-3'!R10+'G-4'!R10</f>
        <v>15</v>
      </c>
      <c r="S10" s="46">
        <f>'G-1'!S10+'G-2'!S10+'G-3'!S10+'G-4'!S10</f>
        <v>5</v>
      </c>
      <c r="T10" s="6">
        <f t="shared" ref="T10:T21" si="2">P10*0.5+Q10*1+R10*2+S10*2.5</f>
        <v>273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</v>
      </c>
      <c r="C11" s="46">
        <f>'G-1'!C11+'G-2'!C11+'G-3'!C11+'G-4'!C11</f>
        <v>144</v>
      </c>
      <c r="D11" s="46">
        <f>'G-1'!D11+'G-2'!D11+'G-3'!D11+'G-4'!D11</f>
        <v>12</v>
      </c>
      <c r="E11" s="46">
        <f>'G-1'!E11+'G-2'!E11+'G-3'!E11+'G-4'!E11</f>
        <v>3</v>
      </c>
      <c r="F11" s="6">
        <f t="shared" si="0"/>
        <v>183</v>
      </c>
      <c r="G11" s="2"/>
      <c r="H11" s="19" t="s">
        <v>5</v>
      </c>
      <c r="I11" s="46">
        <f>'G-1'!I11+'G-2'!I11+'G-3'!I11+'G-4'!I11</f>
        <v>27</v>
      </c>
      <c r="J11" s="46">
        <f>'G-1'!J11+'G-2'!J11+'G-3'!J11+'G-4'!J11</f>
        <v>207</v>
      </c>
      <c r="K11" s="46">
        <f>'G-1'!K11+'G-2'!K11+'G-3'!K11+'G-4'!K11</f>
        <v>11</v>
      </c>
      <c r="L11" s="46">
        <f>'G-1'!L11+'G-2'!L11+'G-3'!L11+'G-4'!L11</f>
        <v>5</v>
      </c>
      <c r="M11" s="6">
        <f t="shared" si="1"/>
        <v>255</v>
      </c>
      <c r="N11" s="9">
        <f>F21+F22+M10+M11</f>
        <v>916.5</v>
      </c>
      <c r="O11" s="19" t="s">
        <v>44</v>
      </c>
      <c r="P11" s="46">
        <f>'G-1'!P11+'G-2'!P11+'G-3'!P11+'G-4'!P11</f>
        <v>25</v>
      </c>
      <c r="Q11" s="46">
        <f>'G-1'!Q11+'G-2'!Q11+'G-3'!Q11+'G-4'!Q11</f>
        <v>224</v>
      </c>
      <c r="R11" s="46">
        <f>'G-1'!R11+'G-2'!R11+'G-3'!R11+'G-4'!R11</f>
        <v>13</v>
      </c>
      <c r="S11" s="46">
        <f>'G-1'!S11+'G-2'!S11+'G-3'!S11+'G-4'!S11</f>
        <v>7</v>
      </c>
      <c r="T11" s="6">
        <f t="shared" si="2"/>
        <v>280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18</v>
      </c>
      <c r="C12" s="46">
        <f>'G-1'!C12+'G-2'!C12+'G-3'!C12+'G-4'!C12</f>
        <v>184</v>
      </c>
      <c r="D12" s="46">
        <f>'G-1'!D12+'G-2'!D12+'G-3'!D12+'G-4'!D12</f>
        <v>14</v>
      </c>
      <c r="E12" s="46">
        <f>'G-1'!E12+'G-2'!E12+'G-3'!E12+'G-4'!E12</f>
        <v>6</v>
      </c>
      <c r="F12" s="6">
        <f t="shared" si="0"/>
        <v>236</v>
      </c>
      <c r="G12" s="2"/>
      <c r="H12" s="19" t="s">
        <v>6</v>
      </c>
      <c r="I12" s="46">
        <f>'G-1'!I12+'G-2'!I12+'G-3'!I12+'G-4'!I12</f>
        <v>33</v>
      </c>
      <c r="J12" s="46">
        <f>'G-1'!J12+'G-2'!J12+'G-3'!J12+'G-4'!J12</f>
        <v>230</v>
      </c>
      <c r="K12" s="46">
        <f>'G-1'!K12+'G-2'!K12+'G-3'!K12+'G-4'!K12</f>
        <v>12</v>
      </c>
      <c r="L12" s="46">
        <f>'G-1'!L12+'G-2'!L12+'G-3'!L12+'G-4'!L12</f>
        <v>8</v>
      </c>
      <c r="M12" s="6">
        <f t="shared" si="1"/>
        <v>290.5</v>
      </c>
      <c r="N12" s="2">
        <f>F22+M10+M11+M12</f>
        <v>1001.5</v>
      </c>
      <c r="O12" s="19" t="s">
        <v>32</v>
      </c>
      <c r="P12" s="46">
        <f>'G-1'!P12+'G-2'!P12+'G-3'!P12+'G-4'!P12</f>
        <v>29</v>
      </c>
      <c r="Q12" s="46">
        <f>'G-1'!Q12+'G-2'!Q12+'G-3'!Q12+'G-4'!Q12</f>
        <v>249</v>
      </c>
      <c r="R12" s="46">
        <f>'G-1'!R12+'G-2'!R12+'G-3'!R12+'G-4'!R12</f>
        <v>12</v>
      </c>
      <c r="S12" s="46">
        <f>'G-1'!S12+'G-2'!S12+'G-3'!S12+'G-4'!S12</f>
        <v>2</v>
      </c>
      <c r="T12" s="6">
        <f t="shared" si="2"/>
        <v>292.5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17</v>
      </c>
      <c r="C13" s="46">
        <f>'G-1'!C13+'G-2'!C13+'G-3'!C13+'G-4'!C13</f>
        <v>162</v>
      </c>
      <c r="D13" s="46">
        <f>'G-1'!D13+'G-2'!D13+'G-3'!D13+'G-4'!D13</f>
        <v>16</v>
      </c>
      <c r="E13" s="46">
        <f>'G-1'!E13+'G-2'!E13+'G-3'!E13+'G-4'!E13</f>
        <v>3</v>
      </c>
      <c r="F13" s="6">
        <f t="shared" si="0"/>
        <v>210</v>
      </c>
      <c r="G13" s="2">
        <f t="shared" ref="G13:G19" si="3">F10+F11+F12+F13</f>
        <v>785</v>
      </c>
      <c r="H13" s="19" t="s">
        <v>7</v>
      </c>
      <c r="I13" s="46">
        <f>'G-1'!I13+'G-2'!I13+'G-3'!I13+'G-4'!I13</f>
        <v>32</v>
      </c>
      <c r="J13" s="46">
        <f>'G-1'!J13+'G-2'!J13+'G-3'!J13+'G-4'!J13</f>
        <v>229</v>
      </c>
      <c r="K13" s="46">
        <f>'G-1'!K13+'G-2'!K13+'G-3'!K13+'G-4'!K13</f>
        <v>11</v>
      </c>
      <c r="L13" s="46">
        <f>'G-1'!L13+'G-2'!L13+'G-3'!L13+'G-4'!L13</f>
        <v>8</v>
      </c>
      <c r="M13" s="6">
        <f t="shared" si="1"/>
        <v>287</v>
      </c>
      <c r="N13" s="2">
        <f t="shared" ref="N13:N18" si="4">M10+M11+M12+M13</f>
        <v>1061</v>
      </c>
      <c r="O13" s="19" t="s">
        <v>33</v>
      </c>
      <c r="P13" s="46">
        <f>'G-1'!P13+'G-2'!P13+'G-3'!P13+'G-4'!P13</f>
        <v>32</v>
      </c>
      <c r="Q13" s="46">
        <f>'G-1'!Q13+'G-2'!Q13+'G-3'!Q13+'G-4'!Q13</f>
        <v>263</v>
      </c>
      <c r="R13" s="46">
        <f>'G-1'!R13+'G-2'!R13+'G-3'!R13+'G-4'!R13</f>
        <v>14</v>
      </c>
      <c r="S13" s="46">
        <f>'G-1'!S13+'G-2'!S13+'G-3'!S13+'G-4'!S13</f>
        <v>3</v>
      </c>
      <c r="T13" s="6">
        <f t="shared" si="2"/>
        <v>314.5</v>
      </c>
      <c r="U13" s="2">
        <f t="shared" ref="U13:U21" si="5">T10+T11+T12+T13</f>
        <v>1160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</v>
      </c>
      <c r="C14" s="46">
        <f>'G-1'!C14+'G-2'!C14+'G-3'!C14+'G-4'!C14</f>
        <v>139</v>
      </c>
      <c r="D14" s="46">
        <f>'G-1'!D14+'G-2'!D14+'G-3'!D14+'G-4'!D14</f>
        <v>10</v>
      </c>
      <c r="E14" s="46">
        <f>'G-1'!E14+'G-2'!E14+'G-3'!E14+'G-4'!E14</f>
        <v>7</v>
      </c>
      <c r="F14" s="6">
        <f t="shared" si="0"/>
        <v>184.5</v>
      </c>
      <c r="G14" s="2">
        <f t="shared" si="3"/>
        <v>813.5</v>
      </c>
      <c r="H14" s="19" t="s">
        <v>9</v>
      </c>
      <c r="I14" s="46">
        <f>'G-1'!I14+'G-2'!I14+'G-3'!I14+'G-4'!I14</f>
        <v>30</v>
      </c>
      <c r="J14" s="46">
        <f>'G-1'!J14+'G-2'!J14+'G-3'!J14+'G-4'!J14</f>
        <v>207</v>
      </c>
      <c r="K14" s="46">
        <f>'G-1'!K14+'G-2'!K14+'G-3'!K14+'G-4'!K14</f>
        <v>9</v>
      </c>
      <c r="L14" s="46">
        <f>'G-1'!L14+'G-2'!L14+'G-3'!L14+'G-4'!L14</f>
        <v>3</v>
      </c>
      <c r="M14" s="6">
        <f t="shared" si="1"/>
        <v>247.5</v>
      </c>
      <c r="N14" s="2">
        <f t="shared" si="4"/>
        <v>1080</v>
      </c>
      <c r="O14" s="19" t="s">
        <v>29</v>
      </c>
      <c r="P14" s="46">
        <f>'G-1'!P14+'G-2'!P14+'G-3'!P14+'G-4'!P14</f>
        <v>27</v>
      </c>
      <c r="Q14" s="46">
        <f>'G-1'!Q14+'G-2'!Q14+'G-3'!Q14+'G-4'!Q14</f>
        <v>241</v>
      </c>
      <c r="R14" s="46">
        <f>'G-1'!R14+'G-2'!R14+'G-3'!R14+'G-4'!R14</f>
        <v>12</v>
      </c>
      <c r="S14" s="46">
        <f>'G-1'!S14+'G-2'!S14+'G-3'!S14+'G-4'!S14</f>
        <v>4</v>
      </c>
      <c r="T14" s="6">
        <f t="shared" si="2"/>
        <v>288.5</v>
      </c>
      <c r="U14" s="2">
        <f t="shared" si="5"/>
        <v>1175.5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29</v>
      </c>
      <c r="C15" s="46">
        <f>'G-1'!C15+'G-2'!C15+'G-3'!C15+'G-4'!C15</f>
        <v>196</v>
      </c>
      <c r="D15" s="46">
        <f>'G-1'!D15+'G-2'!D15+'G-3'!D15+'G-4'!D15</f>
        <v>11</v>
      </c>
      <c r="E15" s="46">
        <f>'G-1'!E15+'G-2'!E15+'G-3'!E15+'G-4'!E15</f>
        <v>5</v>
      </c>
      <c r="F15" s="6">
        <f t="shared" si="0"/>
        <v>245</v>
      </c>
      <c r="G15" s="2">
        <f t="shared" si="3"/>
        <v>875.5</v>
      </c>
      <c r="H15" s="19" t="s">
        <v>12</v>
      </c>
      <c r="I15" s="46">
        <f>'G-1'!I15+'G-2'!I15+'G-3'!I15+'G-4'!I15</f>
        <v>25</v>
      </c>
      <c r="J15" s="46">
        <f>'G-1'!J15+'G-2'!J15+'G-3'!J15+'G-4'!J15</f>
        <v>185</v>
      </c>
      <c r="K15" s="46">
        <f>'G-1'!K15+'G-2'!K15+'G-3'!K15+'G-4'!K15</f>
        <v>8</v>
      </c>
      <c r="L15" s="46">
        <f>'G-1'!L15+'G-2'!L15+'G-3'!L15+'G-4'!L15</f>
        <v>4</v>
      </c>
      <c r="M15" s="6">
        <f t="shared" si="1"/>
        <v>223.5</v>
      </c>
      <c r="N15" s="2">
        <f t="shared" si="4"/>
        <v>1048.5</v>
      </c>
      <c r="O15" s="18" t="s">
        <v>30</v>
      </c>
      <c r="P15" s="46">
        <f>'G-1'!P15+'G-2'!P15+'G-3'!P15+'G-4'!P15</f>
        <v>33</v>
      </c>
      <c r="Q15" s="46">
        <f>'G-1'!Q15+'G-2'!Q15+'G-3'!Q15+'G-4'!Q15</f>
        <v>258</v>
      </c>
      <c r="R15" s="46">
        <f>'G-1'!R15+'G-2'!R15+'G-3'!R15+'G-4'!R15</f>
        <v>7</v>
      </c>
      <c r="S15" s="46">
        <f>'G-1'!S15+'G-2'!S15+'G-3'!S15+'G-4'!S15</f>
        <v>3</v>
      </c>
      <c r="T15" s="6">
        <f t="shared" si="2"/>
        <v>296</v>
      </c>
      <c r="U15" s="2">
        <f t="shared" si="5"/>
        <v>1191.5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30</v>
      </c>
      <c r="C16" s="46">
        <f>'G-1'!C16+'G-2'!C16+'G-3'!C16+'G-4'!C16</f>
        <v>219</v>
      </c>
      <c r="D16" s="46">
        <f>'G-1'!D16+'G-2'!D16+'G-3'!D16+'G-4'!D16</f>
        <v>10</v>
      </c>
      <c r="E16" s="46">
        <f>'G-1'!E16+'G-2'!E16+'G-3'!E16+'G-4'!E16</f>
        <v>6</v>
      </c>
      <c r="F16" s="6">
        <f t="shared" si="0"/>
        <v>269</v>
      </c>
      <c r="G16" s="2">
        <f t="shared" si="3"/>
        <v>908.5</v>
      </c>
      <c r="H16" s="19" t="s">
        <v>15</v>
      </c>
      <c r="I16" s="46">
        <f>'G-1'!I16+'G-2'!I16+'G-3'!I16+'G-4'!I16</f>
        <v>25</v>
      </c>
      <c r="J16" s="46">
        <f>'G-1'!J16+'G-2'!J16+'G-3'!J16+'G-4'!J16</f>
        <v>172</v>
      </c>
      <c r="K16" s="46">
        <f>'G-1'!K16+'G-2'!K16+'G-3'!K16+'G-4'!K16</f>
        <v>10</v>
      </c>
      <c r="L16" s="46">
        <f>'G-1'!L16+'G-2'!L16+'G-3'!L16+'G-4'!L16</f>
        <v>4</v>
      </c>
      <c r="M16" s="6">
        <f t="shared" si="1"/>
        <v>214.5</v>
      </c>
      <c r="N16" s="2">
        <f t="shared" si="4"/>
        <v>972.5</v>
      </c>
      <c r="O16" s="19" t="s">
        <v>8</v>
      </c>
      <c r="P16" s="46">
        <f>'G-1'!P16+'G-2'!P16+'G-3'!P16+'G-4'!P16</f>
        <v>30</v>
      </c>
      <c r="Q16" s="46">
        <f>'G-1'!Q16+'G-2'!Q16+'G-3'!Q16+'G-4'!Q16</f>
        <v>275</v>
      </c>
      <c r="R16" s="46">
        <f>'G-1'!R16+'G-2'!R16+'G-3'!R16+'G-4'!R16</f>
        <v>14</v>
      </c>
      <c r="S16" s="46">
        <f>'G-1'!S16+'G-2'!S16+'G-3'!S16+'G-4'!S16</f>
        <v>3</v>
      </c>
      <c r="T16" s="6">
        <f t="shared" si="2"/>
        <v>325.5</v>
      </c>
      <c r="U16" s="2">
        <f t="shared" si="5"/>
        <v>1224.5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28</v>
      </c>
      <c r="C17" s="46">
        <f>'G-1'!C17+'G-2'!C17+'G-3'!C17+'G-4'!C17</f>
        <v>183</v>
      </c>
      <c r="D17" s="46">
        <f>'G-1'!D17+'G-2'!D17+'G-3'!D17+'G-4'!D17</f>
        <v>14</v>
      </c>
      <c r="E17" s="46">
        <f>'G-1'!E17+'G-2'!E17+'G-3'!E17+'G-4'!E17</f>
        <v>8</v>
      </c>
      <c r="F17" s="6">
        <f t="shared" si="0"/>
        <v>245</v>
      </c>
      <c r="G17" s="2">
        <f t="shared" si="3"/>
        <v>943.5</v>
      </c>
      <c r="H17" s="19" t="s">
        <v>18</v>
      </c>
      <c r="I17" s="46">
        <f>'G-1'!I17+'G-2'!I17+'G-3'!I17+'G-4'!I17</f>
        <v>11</v>
      </c>
      <c r="J17" s="46">
        <f>'G-1'!J17+'G-2'!J17+'G-3'!J17+'G-4'!J17</f>
        <v>183</v>
      </c>
      <c r="K17" s="46">
        <f>'G-1'!K17+'G-2'!K17+'G-3'!K17+'G-4'!K17</f>
        <v>11</v>
      </c>
      <c r="L17" s="46">
        <f>'G-1'!L17+'G-2'!L17+'G-3'!L17+'G-4'!L17</f>
        <v>3</v>
      </c>
      <c r="M17" s="6">
        <f t="shared" si="1"/>
        <v>218</v>
      </c>
      <c r="N17" s="2">
        <f t="shared" si="4"/>
        <v>903.5</v>
      </c>
      <c r="O17" s="19" t="s">
        <v>10</v>
      </c>
      <c r="P17" s="46">
        <f>'G-1'!P17+'G-2'!P17+'G-3'!P17+'G-4'!P17</f>
        <v>22</v>
      </c>
      <c r="Q17" s="46">
        <f>'G-1'!Q17+'G-2'!Q17+'G-3'!Q17+'G-4'!Q17</f>
        <v>270</v>
      </c>
      <c r="R17" s="46">
        <f>'G-1'!R17+'G-2'!R17+'G-3'!R17+'G-4'!R17</f>
        <v>16</v>
      </c>
      <c r="S17" s="46">
        <f>'G-1'!S17+'G-2'!S17+'G-3'!S17+'G-4'!S17</f>
        <v>4</v>
      </c>
      <c r="T17" s="6">
        <f t="shared" si="2"/>
        <v>323</v>
      </c>
      <c r="U17" s="2">
        <f t="shared" si="5"/>
        <v>1233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25</v>
      </c>
      <c r="C18" s="46">
        <f>'G-1'!C18+'G-2'!C18+'G-3'!C18+'G-4'!C18</f>
        <v>172</v>
      </c>
      <c r="D18" s="46">
        <f>'G-1'!D18+'G-2'!D18+'G-3'!D18+'G-4'!D18</f>
        <v>13</v>
      </c>
      <c r="E18" s="46">
        <f>'G-1'!E18+'G-2'!E18+'G-3'!E18+'G-4'!E18</f>
        <v>11</v>
      </c>
      <c r="F18" s="6">
        <f t="shared" si="0"/>
        <v>238</v>
      </c>
      <c r="G18" s="2">
        <f t="shared" si="3"/>
        <v>997</v>
      </c>
      <c r="H18" s="19" t="s">
        <v>20</v>
      </c>
      <c r="I18" s="46">
        <f>'G-1'!I18+'G-2'!I18+'G-3'!I18+'G-4'!I18</f>
        <v>11</v>
      </c>
      <c r="J18" s="46">
        <f>'G-1'!J18+'G-2'!J18+'G-3'!J18+'G-4'!J18</f>
        <v>214</v>
      </c>
      <c r="K18" s="46">
        <f>'G-1'!K18+'G-2'!K18+'G-3'!K18+'G-4'!K18</f>
        <v>11</v>
      </c>
      <c r="L18" s="46">
        <f>'G-1'!L18+'G-2'!L18+'G-3'!L18+'G-4'!L18</f>
        <v>5</v>
      </c>
      <c r="M18" s="6">
        <f t="shared" si="1"/>
        <v>254</v>
      </c>
      <c r="N18" s="2">
        <f t="shared" si="4"/>
        <v>910</v>
      </c>
      <c r="O18" s="19" t="s">
        <v>13</v>
      </c>
      <c r="P18" s="46">
        <f>'G-1'!P18+'G-2'!P18+'G-3'!P18+'G-4'!P18</f>
        <v>37</v>
      </c>
      <c r="Q18" s="46">
        <f>'G-1'!Q18+'G-2'!Q18+'G-3'!Q18+'G-4'!Q18</f>
        <v>334</v>
      </c>
      <c r="R18" s="46">
        <f>'G-1'!R18+'G-2'!R18+'G-3'!R18+'G-4'!R18</f>
        <v>10</v>
      </c>
      <c r="S18" s="46">
        <f>'G-1'!S18+'G-2'!S18+'G-3'!S18+'G-4'!S18</f>
        <v>1</v>
      </c>
      <c r="T18" s="6">
        <f t="shared" si="2"/>
        <v>375</v>
      </c>
      <c r="U18" s="2">
        <f t="shared" si="5"/>
        <v>1319.5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25</v>
      </c>
      <c r="C19" s="47">
        <f>'G-1'!C19+'G-2'!C19+'G-3'!C19+'G-4'!C19</f>
        <v>129</v>
      </c>
      <c r="D19" s="47">
        <f>'G-1'!D19+'G-2'!D19+'G-3'!D19+'G-4'!D19</f>
        <v>10</v>
      </c>
      <c r="E19" s="47">
        <f>'G-1'!E19+'G-2'!E19+'G-3'!E19+'G-4'!E19</f>
        <v>6</v>
      </c>
      <c r="F19" s="7">
        <f t="shared" si="0"/>
        <v>176.5</v>
      </c>
      <c r="G19" s="3">
        <f t="shared" si="3"/>
        <v>928.5</v>
      </c>
      <c r="H19" s="20" t="s">
        <v>22</v>
      </c>
      <c r="I19" s="46">
        <f>'G-1'!I19+'G-2'!I19+'G-3'!I19+'G-4'!I19</f>
        <v>30</v>
      </c>
      <c r="J19" s="46">
        <f>'G-1'!J19+'G-2'!J19+'G-3'!J19+'G-4'!J19</f>
        <v>202</v>
      </c>
      <c r="K19" s="46">
        <f>'G-1'!K19+'G-2'!K19+'G-3'!K19+'G-4'!K19</f>
        <v>8</v>
      </c>
      <c r="L19" s="46">
        <f>'G-1'!L19+'G-2'!L19+'G-3'!L19+'G-4'!L19</f>
        <v>4</v>
      </c>
      <c r="M19" s="6">
        <f t="shared" si="1"/>
        <v>243</v>
      </c>
      <c r="N19" s="2">
        <f>M16+M17+M18+M19</f>
        <v>929.5</v>
      </c>
      <c r="O19" s="19" t="s">
        <v>16</v>
      </c>
      <c r="P19" s="46">
        <f>'G-1'!P19+'G-2'!P19+'G-3'!P19+'G-4'!P19</f>
        <v>30</v>
      </c>
      <c r="Q19" s="46">
        <f>'G-1'!Q19+'G-2'!Q19+'G-3'!Q19+'G-4'!Q19</f>
        <v>285</v>
      </c>
      <c r="R19" s="46">
        <f>'G-1'!R19+'G-2'!R19+'G-3'!R19+'G-4'!R19</f>
        <v>13</v>
      </c>
      <c r="S19" s="46">
        <f>'G-1'!S19+'G-2'!S19+'G-3'!S19+'G-4'!S19</f>
        <v>2</v>
      </c>
      <c r="T19" s="6">
        <f t="shared" si="2"/>
        <v>331</v>
      </c>
      <c r="U19" s="2">
        <f t="shared" si="5"/>
        <v>1354.5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19</v>
      </c>
      <c r="C20" s="45">
        <f>'G-1'!C20+'G-2'!C20+'G-3'!C20+'G-4'!C20</f>
        <v>140</v>
      </c>
      <c r="D20" s="45">
        <f>'G-1'!D20+'G-2'!D20+'G-3'!D20+'G-4'!D20</f>
        <v>9</v>
      </c>
      <c r="E20" s="45">
        <f>'G-1'!E20+'G-2'!E20+'G-3'!E20+'G-4'!E20</f>
        <v>7</v>
      </c>
      <c r="F20" s="8">
        <f t="shared" si="0"/>
        <v>185</v>
      </c>
      <c r="G20" s="35"/>
      <c r="H20" s="19" t="s">
        <v>24</v>
      </c>
      <c r="I20" s="46">
        <f>'G-1'!I20+'G-2'!I20+'G-3'!I20+'G-4'!I20</f>
        <v>33</v>
      </c>
      <c r="J20" s="46">
        <f>'G-1'!J20+'G-2'!J20+'G-3'!J20+'G-4'!J20</f>
        <v>228</v>
      </c>
      <c r="K20" s="46">
        <f>'G-1'!K20+'G-2'!K20+'G-3'!K20+'G-4'!K20</f>
        <v>11</v>
      </c>
      <c r="L20" s="46">
        <f>'G-1'!L20+'G-2'!L20+'G-3'!L20+'G-4'!L20</f>
        <v>7</v>
      </c>
      <c r="M20" s="8">
        <f t="shared" si="1"/>
        <v>284</v>
      </c>
      <c r="N20" s="2">
        <f>M17+M18+M19+M20</f>
        <v>999</v>
      </c>
      <c r="O20" s="19" t="s">
        <v>45</v>
      </c>
      <c r="P20" s="46">
        <f>'G-1'!P20+'G-2'!P20+'G-3'!P20+'G-4'!P20</f>
        <v>24</v>
      </c>
      <c r="Q20" s="46">
        <f>'G-1'!Q20+'G-2'!Q20+'G-3'!Q20+'G-4'!Q20</f>
        <v>290</v>
      </c>
      <c r="R20" s="46">
        <f>'G-1'!R20+'G-2'!R20+'G-3'!R20+'G-4'!R20</f>
        <v>13</v>
      </c>
      <c r="S20" s="46">
        <f>'G-1'!S20+'G-2'!S20+'G-3'!S20+'G-4'!S20</f>
        <v>1</v>
      </c>
      <c r="T20" s="8">
        <f t="shared" si="2"/>
        <v>330.5</v>
      </c>
      <c r="U20" s="2">
        <f t="shared" si="5"/>
        <v>1359.5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</v>
      </c>
      <c r="C21" s="46">
        <f>'G-1'!C21+'G-2'!C21+'G-3'!C21+'G-4'!C21</f>
        <v>171</v>
      </c>
      <c r="D21" s="46">
        <f>'G-1'!D21+'G-2'!D21+'G-3'!D21+'G-4'!D21</f>
        <v>7</v>
      </c>
      <c r="E21" s="46">
        <f>'G-1'!E21+'G-2'!E21+'G-3'!E21+'G-4'!E21</f>
        <v>5</v>
      </c>
      <c r="F21" s="6">
        <f t="shared" si="0"/>
        <v>205.5</v>
      </c>
      <c r="G21" s="36"/>
      <c r="H21" s="20" t="s">
        <v>25</v>
      </c>
      <c r="I21" s="46">
        <f>'G-1'!I21+'G-2'!I21+'G-3'!I21+'G-4'!I21</f>
        <v>22</v>
      </c>
      <c r="J21" s="46">
        <f>'G-1'!J21+'G-2'!J21+'G-3'!J21+'G-4'!J21</f>
        <v>178</v>
      </c>
      <c r="K21" s="46">
        <f>'G-1'!K21+'G-2'!K21+'G-3'!K21+'G-4'!K21</f>
        <v>10</v>
      </c>
      <c r="L21" s="46">
        <f>'G-1'!L21+'G-2'!L21+'G-3'!L21+'G-4'!L21</f>
        <v>4</v>
      </c>
      <c r="M21" s="6">
        <f t="shared" si="1"/>
        <v>219</v>
      </c>
      <c r="N21" s="2">
        <f>M18+M19+M20+M21</f>
        <v>1000</v>
      </c>
      <c r="O21" s="21" t="s">
        <v>46</v>
      </c>
      <c r="P21" s="47">
        <f>'G-1'!P21+'G-2'!P21+'G-3'!P21+'G-4'!P21</f>
        <v>16</v>
      </c>
      <c r="Q21" s="47">
        <f>'G-1'!Q21+'G-2'!Q21+'G-3'!Q21+'G-4'!Q21</f>
        <v>254</v>
      </c>
      <c r="R21" s="47">
        <f>'G-1'!R21+'G-2'!R21+'G-3'!R21+'G-4'!R21</f>
        <v>10</v>
      </c>
      <c r="S21" s="47">
        <f>'G-1'!S21+'G-2'!S21+'G-3'!S21+'G-4'!S21</f>
        <v>0</v>
      </c>
      <c r="T21" s="7">
        <f t="shared" si="2"/>
        <v>282</v>
      </c>
      <c r="U21" s="3">
        <f t="shared" si="5"/>
        <v>1318.5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29</v>
      </c>
      <c r="C22" s="46">
        <f>'G-1'!C22+'G-2'!C22+'G-3'!C22+'G-4'!C22</f>
        <v>173</v>
      </c>
      <c r="D22" s="46">
        <f>'G-1'!D22+'G-2'!D22+'G-3'!D22+'G-4'!D22</f>
        <v>10</v>
      </c>
      <c r="E22" s="46">
        <f>'G-1'!E22+'G-2'!E22+'G-3'!E22+'G-4'!E22</f>
        <v>8</v>
      </c>
      <c r="F22" s="6">
        <f t="shared" si="0"/>
        <v>227.5</v>
      </c>
      <c r="G22" s="2"/>
      <c r="H22" s="21" t="s">
        <v>26</v>
      </c>
      <c r="I22" s="46">
        <f>'G-1'!I22+'G-2'!I22+'G-3'!I22+'G-4'!I22</f>
        <v>19</v>
      </c>
      <c r="J22" s="46">
        <f>'G-1'!J22+'G-2'!J22+'G-3'!J22+'G-4'!J22</f>
        <v>185</v>
      </c>
      <c r="K22" s="46">
        <f>'G-1'!K22+'G-2'!K22+'G-3'!K22+'G-4'!K22</f>
        <v>10</v>
      </c>
      <c r="L22" s="46">
        <f>'G-1'!L22+'G-2'!L22+'G-3'!L22+'G-4'!L22</f>
        <v>4</v>
      </c>
      <c r="M22" s="6">
        <f t="shared" si="1"/>
        <v>224.5</v>
      </c>
      <c r="N22" s="3">
        <f>M19+M20+M21+M22</f>
        <v>970.5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997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1080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1359.5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106 - CR 50</v>
      </c>
      <c r="D5" s="216"/>
      <c r="E5" s="216"/>
      <c r="F5" s="111"/>
      <c r="G5" s="112"/>
      <c r="H5" s="103" t="s">
        <v>53</v>
      </c>
      <c r="I5" s="217" t="str">
        <f>'G-1'!L5</f>
        <v>106-50</v>
      </c>
      <c r="J5" s="217"/>
    </row>
    <row r="6" spans="1:10" x14ac:dyDescent="0.2">
      <c r="A6" s="172" t="s">
        <v>114</v>
      </c>
      <c r="B6" s="172"/>
      <c r="C6" s="218" t="s">
        <v>151</v>
      </c>
      <c r="D6" s="218"/>
      <c r="E6" s="218"/>
      <c r="F6" s="111"/>
      <c r="G6" s="112"/>
      <c r="H6" s="103" t="s">
        <v>58</v>
      </c>
      <c r="I6" s="219">
        <f>'G-1'!S6</f>
        <v>42656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2</v>
      </c>
      <c r="F10" s="75">
        <v>76</v>
      </c>
      <c r="G10" s="75">
        <v>8</v>
      </c>
      <c r="H10" s="75">
        <v>2</v>
      </c>
      <c r="I10" s="75">
        <f>E10*0.5+F10+G10*2+H10*2.5</f>
        <v>98</v>
      </c>
      <c r="J10" s="124">
        <f>IF(I10=0,"0,00",I10/SUM(I10:I12)*100)</f>
        <v>32.666666666666664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14</v>
      </c>
      <c r="F11" s="126">
        <v>132</v>
      </c>
      <c r="G11" s="126">
        <v>7</v>
      </c>
      <c r="H11" s="126">
        <v>5</v>
      </c>
      <c r="I11" s="126">
        <f t="shared" ref="I11:I45" si="0">E11*0.5+F11+G11*2+H11*2.5</f>
        <v>165.5</v>
      </c>
      <c r="J11" s="127">
        <f>IF(I11=0,"0,00",I11/SUM(I10:I12)*100)</f>
        <v>55.166666666666664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7</v>
      </c>
      <c r="F12" s="74">
        <v>24</v>
      </c>
      <c r="G12" s="74">
        <v>2</v>
      </c>
      <c r="H12" s="74">
        <v>2</v>
      </c>
      <c r="I12" s="130">
        <f t="shared" si="0"/>
        <v>36.5</v>
      </c>
      <c r="J12" s="131">
        <f>IF(I12=0,"0,00",I12/SUM(I10:I12)*100)</f>
        <v>12.166666666666668</v>
      </c>
    </row>
    <row r="13" spans="1:10" x14ac:dyDescent="0.2">
      <c r="A13" s="230"/>
      <c r="B13" s="233"/>
      <c r="C13" s="132"/>
      <c r="D13" s="123" t="s">
        <v>126</v>
      </c>
      <c r="E13" s="75">
        <v>3</v>
      </c>
      <c r="F13" s="75">
        <v>69</v>
      </c>
      <c r="G13" s="75">
        <v>3</v>
      </c>
      <c r="H13" s="75">
        <v>1</v>
      </c>
      <c r="I13" s="75">
        <f t="shared" si="0"/>
        <v>79</v>
      </c>
      <c r="J13" s="124">
        <f>IF(I13=0,"0,00",I13/SUM(I13:I15)*100)</f>
        <v>40.826873385012917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10</v>
      </c>
      <c r="F14" s="126">
        <v>78</v>
      </c>
      <c r="G14" s="126">
        <v>4</v>
      </c>
      <c r="H14" s="126">
        <v>1</v>
      </c>
      <c r="I14" s="126">
        <f t="shared" si="0"/>
        <v>93.5</v>
      </c>
      <c r="J14" s="127">
        <f>IF(I14=0,"0,00",I14/SUM(I13:I15)*100)</f>
        <v>48.320413436692505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2</v>
      </c>
      <c r="F15" s="74">
        <v>20</v>
      </c>
      <c r="G15" s="74">
        <v>0</v>
      </c>
      <c r="H15" s="74">
        <v>0</v>
      </c>
      <c r="I15" s="130">
        <f t="shared" si="0"/>
        <v>21</v>
      </c>
      <c r="J15" s="131">
        <f>IF(I15=0,"0,00",I15/SUM(I13:I15)*100)</f>
        <v>10.852713178294573</v>
      </c>
    </row>
    <row r="16" spans="1:10" x14ac:dyDescent="0.2">
      <c r="A16" s="230"/>
      <c r="B16" s="233"/>
      <c r="C16" s="132"/>
      <c r="D16" s="123" t="s">
        <v>126</v>
      </c>
      <c r="E16" s="75">
        <v>3</v>
      </c>
      <c r="F16" s="75">
        <v>110</v>
      </c>
      <c r="G16" s="75">
        <v>4</v>
      </c>
      <c r="H16" s="75">
        <v>0</v>
      </c>
      <c r="I16" s="75">
        <f t="shared" si="0"/>
        <v>119.5</v>
      </c>
      <c r="J16" s="124">
        <f>IF(I16=0,"0,00",I16/SUM(I16:I18)*100)</f>
        <v>39.373970345963755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11</v>
      </c>
      <c r="F17" s="126">
        <v>155</v>
      </c>
      <c r="G17" s="126">
        <v>3</v>
      </c>
      <c r="H17" s="126">
        <v>0</v>
      </c>
      <c r="I17" s="126">
        <f t="shared" si="0"/>
        <v>166.5</v>
      </c>
      <c r="J17" s="127">
        <f>IF(I17=0,"0,00",I17/SUM(I16:I18)*100)</f>
        <v>54.859967051070832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1</v>
      </c>
      <c r="F18" s="74">
        <v>17</v>
      </c>
      <c r="G18" s="74">
        <v>0</v>
      </c>
      <c r="H18" s="74">
        <v>0</v>
      </c>
      <c r="I18" s="130">
        <f t="shared" si="0"/>
        <v>17.5</v>
      </c>
      <c r="J18" s="131">
        <f>IF(I18=0,"0,00",I18/SUM(I16:I18)*100)</f>
        <v>5.7660626029654036</v>
      </c>
    </row>
    <row r="19" spans="1:10" x14ac:dyDescent="0.2">
      <c r="A19" s="229" t="s">
        <v>132</v>
      </c>
      <c r="B19" s="232">
        <v>2</v>
      </c>
      <c r="C19" s="134"/>
      <c r="D19" s="123" t="s">
        <v>126</v>
      </c>
      <c r="E19" s="75">
        <v>1</v>
      </c>
      <c r="F19" s="75">
        <v>11</v>
      </c>
      <c r="G19" s="75">
        <v>1</v>
      </c>
      <c r="H19" s="75">
        <v>0</v>
      </c>
      <c r="I19" s="75">
        <f t="shared" si="0"/>
        <v>13.5</v>
      </c>
      <c r="J19" s="124">
        <f>IF(I19=0,"0,00",I19/SUM(I19:I21)*100)</f>
        <v>12.980769230769232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7</v>
      </c>
      <c r="F20" s="126">
        <v>75</v>
      </c>
      <c r="G20" s="126">
        <v>3</v>
      </c>
      <c r="H20" s="126">
        <v>1</v>
      </c>
      <c r="I20" s="126">
        <f t="shared" si="0"/>
        <v>87</v>
      </c>
      <c r="J20" s="127">
        <f>IF(I20=0,"0,00",I20/SUM(I19:I21)*100)</f>
        <v>83.65384615384616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</v>
      </c>
      <c r="F21" s="74">
        <v>3</v>
      </c>
      <c r="G21" s="74">
        <v>0</v>
      </c>
      <c r="H21" s="74">
        <v>0</v>
      </c>
      <c r="I21" s="130">
        <f t="shared" si="0"/>
        <v>3.5</v>
      </c>
      <c r="J21" s="131">
        <f>IF(I21=0,"0,00",I21/SUM(I19:I21)*100)</f>
        <v>3.3653846153846154</v>
      </c>
    </row>
    <row r="22" spans="1:10" x14ac:dyDescent="0.2">
      <c r="A22" s="230"/>
      <c r="B22" s="233"/>
      <c r="C22" s="132"/>
      <c r="D22" s="123" t="s">
        <v>126</v>
      </c>
      <c r="E22" s="75">
        <v>2</v>
      </c>
      <c r="F22" s="75">
        <v>10</v>
      </c>
      <c r="G22" s="75">
        <v>0</v>
      </c>
      <c r="H22" s="75">
        <v>0</v>
      </c>
      <c r="I22" s="75">
        <f t="shared" si="0"/>
        <v>11</v>
      </c>
      <c r="J22" s="124">
        <f>IF(I22=0,"0,00",I22/SUM(I22:I24)*100)</f>
        <v>9.3220338983050848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12</v>
      </c>
      <c r="F23" s="126">
        <v>91</v>
      </c>
      <c r="G23" s="126">
        <v>3</v>
      </c>
      <c r="H23" s="126">
        <v>1</v>
      </c>
      <c r="I23" s="126">
        <f t="shared" si="0"/>
        <v>105.5</v>
      </c>
      <c r="J23" s="127">
        <f>IF(I23=0,"0,00",I23/SUM(I22:I24)*100)</f>
        <v>89.406779661016941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</v>
      </c>
      <c r="F24" s="74">
        <v>1</v>
      </c>
      <c r="G24" s="74">
        <v>0</v>
      </c>
      <c r="H24" s="74">
        <v>0</v>
      </c>
      <c r="I24" s="130">
        <f t="shared" si="0"/>
        <v>1.5</v>
      </c>
      <c r="J24" s="131">
        <f>IF(I24=0,"0,00",I24/SUM(I22:I24)*100)</f>
        <v>1.2711864406779663</v>
      </c>
    </row>
    <row r="25" spans="1:10" x14ac:dyDescent="0.2">
      <c r="A25" s="230"/>
      <c r="B25" s="233"/>
      <c r="C25" s="132"/>
      <c r="D25" s="123" t="s">
        <v>126</v>
      </c>
      <c r="E25" s="75">
        <v>1</v>
      </c>
      <c r="F25" s="75">
        <v>17</v>
      </c>
      <c r="G25" s="75">
        <v>0</v>
      </c>
      <c r="H25" s="75">
        <v>0</v>
      </c>
      <c r="I25" s="75">
        <f t="shared" si="0"/>
        <v>17.5</v>
      </c>
      <c r="J25" s="124">
        <f>IF(I25=0,"0,00",I25/SUM(I25:I27)*100)</f>
        <v>10.204081632653061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13</v>
      </c>
      <c r="F26" s="126">
        <v>136</v>
      </c>
      <c r="G26" s="126">
        <v>5</v>
      </c>
      <c r="H26" s="126">
        <v>0</v>
      </c>
      <c r="I26" s="126">
        <f t="shared" si="0"/>
        <v>152.5</v>
      </c>
      <c r="J26" s="127">
        <f>IF(I26=0,"0,00",I26/SUM(I25:I27)*100)</f>
        <v>88.921282798833829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</v>
      </c>
      <c r="F27" s="74">
        <v>1</v>
      </c>
      <c r="G27" s="74">
        <v>0</v>
      </c>
      <c r="H27" s="74">
        <v>0</v>
      </c>
      <c r="I27" s="130">
        <f t="shared" si="0"/>
        <v>1.5</v>
      </c>
      <c r="J27" s="131">
        <f>IF(I27=0,"0,00",I27/SUM(I25:I27)*100)</f>
        <v>0.87463556851311952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2</v>
      </c>
      <c r="F28" s="75">
        <v>18</v>
      </c>
      <c r="G28" s="75">
        <v>6</v>
      </c>
      <c r="H28" s="75">
        <v>2</v>
      </c>
      <c r="I28" s="75">
        <f t="shared" si="0"/>
        <v>36</v>
      </c>
      <c r="J28" s="124">
        <f>IF(I28=0,"0,00",I28/SUM(I28:I30)*100)</f>
        <v>43.902439024390247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</v>
      </c>
      <c r="F29" s="126">
        <v>17</v>
      </c>
      <c r="G29" s="126">
        <v>0</v>
      </c>
      <c r="H29" s="126">
        <v>4</v>
      </c>
      <c r="I29" s="126">
        <f t="shared" si="0"/>
        <v>28</v>
      </c>
      <c r="J29" s="127">
        <f>IF(I29=0,"0,00",I29/SUM(I28:I30)*100)</f>
        <v>34.146341463414636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</v>
      </c>
      <c r="F30" s="74">
        <v>17</v>
      </c>
      <c r="G30" s="74">
        <v>0</v>
      </c>
      <c r="H30" s="74">
        <v>0</v>
      </c>
      <c r="I30" s="130">
        <f t="shared" si="0"/>
        <v>18</v>
      </c>
      <c r="J30" s="131">
        <f>IF(I30=0,"0,00",I30/SUM(I28:I30)*100)</f>
        <v>21.951219512195124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24</v>
      </c>
      <c r="G31" s="75">
        <v>7</v>
      </c>
      <c r="H31" s="75">
        <v>1</v>
      </c>
      <c r="I31" s="75">
        <f t="shared" si="0"/>
        <v>40.5</v>
      </c>
      <c r="J31" s="124">
        <f>IF(I31=0,"0,00",I31/SUM(I31:I33)*100)</f>
        <v>46.285714285714285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6</v>
      </c>
      <c r="F32" s="126">
        <v>17</v>
      </c>
      <c r="G32" s="126">
        <v>0</v>
      </c>
      <c r="H32" s="126">
        <v>2</v>
      </c>
      <c r="I32" s="126">
        <f t="shared" si="0"/>
        <v>25</v>
      </c>
      <c r="J32" s="127">
        <f>IF(I32=0,"0,00",I32/SUM(I31:I33)*100)</f>
        <v>28.571428571428569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2</v>
      </c>
      <c r="F33" s="74">
        <v>21</v>
      </c>
      <c r="G33" s="74">
        <v>0</v>
      </c>
      <c r="H33" s="74">
        <v>0</v>
      </c>
      <c r="I33" s="130">
        <f t="shared" si="0"/>
        <v>22</v>
      </c>
      <c r="J33" s="131">
        <f>IF(I33=0,"0,00",I33/SUM(I31:I33)*100)</f>
        <v>25.142857142857146</v>
      </c>
    </row>
    <row r="34" spans="1:10" x14ac:dyDescent="0.2">
      <c r="A34" s="230"/>
      <c r="B34" s="233"/>
      <c r="C34" s="132"/>
      <c r="D34" s="123" t="s">
        <v>126</v>
      </c>
      <c r="E34" s="75">
        <v>2</v>
      </c>
      <c r="F34" s="75">
        <v>43</v>
      </c>
      <c r="G34" s="75">
        <v>0</v>
      </c>
      <c r="H34" s="75">
        <v>1</v>
      </c>
      <c r="I34" s="75">
        <f t="shared" si="0"/>
        <v>46.5</v>
      </c>
      <c r="J34" s="124">
        <f>IF(I34=0,"0,00",I34/SUM(I34:I36)*100)</f>
        <v>42.081447963800905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</v>
      </c>
      <c r="F35" s="126">
        <v>23</v>
      </c>
      <c r="G35" s="126">
        <v>10</v>
      </c>
      <c r="H35" s="126">
        <v>1</v>
      </c>
      <c r="I35" s="126">
        <f t="shared" si="0"/>
        <v>46.5</v>
      </c>
      <c r="J35" s="127">
        <f>IF(I35=0,"0,00",I35/SUM(I34:I36)*100)</f>
        <v>42.081447963800905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3</v>
      </c>
      <c r="F36" s="74">
        <v>16</v>
      </c>
      <c r="G36" s="74">
        <v>0</v>
      </c>
      <c r="H36" s="74">
        <v>0</v>
      </c>
      <c r="I36" s="130">
        <f t="shared" si="0"/>
        <v>17.5</v>
      </c>
      <c r="J36" s="131">
        <f>IF(I36=0,"0,00",I36/SUM(I34:I36)*100)</f>
        <v>15.837104072398189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2</v>
      </c>
      <c r="F37" s="75">
        <v>1</v>
      </c>
      <c r="G37" s="75">
        <v>0</v>
      </c>
      <c r="H37" s="75">
        <v>1</v>
      </c>
      <c r="I37" s="75">
        <f t="shared" si="0"/>
        <v>4.5</v>
      </c>
      <c r="J37" s="124">
        <f>IF(I37=0,"0,00",I37/SUM(I37:I39)*100)</f>
        <v>7.3170731707317067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4</v>
      </c>
      <c r="F38" s="126">
        <v>7</v>
      </c>
      <c r="G38" s="126">
        <v>0</v>
      </c>
      <c r="H38" s="126">
        <v>0</v>
      </c>
      <c r="I38" s="126">
        <f t="shared" si="0"/>
        <v>9</v>
      </c>
      <c r="J38" s="127">
        <f>IF(I38=0,"0,00",I38/SUM(I37:I39)*100)</f>
        <v>14.634146341463413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4</v>
      </c>
      <c r="F39" s="74">
        <v>33</v>
      </c>
      <c r="G39" s="74">
        <v>4</v>
      </c>
      <c r="H39" s="74">
        <v>2</v>
      </c>
      <c r="I39" s="130">
        <f t="shared" si="0"/>
        <v>48</v>
      </c>
      <c r="J39" s="131">
        <f>IF(I39=0,"0,00",I39/SUM(I37:I39)*100)</f>
        <v>78.048780487804876</v>
      </c>
    </row>
    <row r="40" spans="1:10" x14ac:dyDescent="0.2">
      <c r="A40" s="230"/>
      <c r="B40" s="233"/>
      <c r="C40" s="132"/>
      <c r="D40" s="123" t="s">
        <v>126</v>
      </c>
      <c r="E40" s="75">
        <v>1</v>
      </c>
      <c r="F40" s="75">
        <v>3</v>
      </c>
      <c r="G40" s="75">
        <v>0</v>
      </c>
      <c r="H40" s="75">
        <v>0</v>
      </c>
      <c r="I40" s="75">
        <f t="shared" si="0"/>
        <v>3.5</v>
      </c>
      <c r="J40" s="124">
        <f>IF(I40=0,"0,00",I40/SUM(I40:I42)*100)</f>
        <v>7.8651685393258424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2</v>
      </c>
      <c r="F41" s="126">
        <v>10</v>
      </c>
      <c r="G41" s="126">
        <v>0</v>
      </c>
      <c r="H41" s="126">
        <v>0</v>
      </c>
      <c r="I41" s="126">
        <f t="shared" si="0"/>
        <v>11</v>
      </c>
      <c r="J41" s="127">
        <f>IF(I41=0,"0,00",I41/SUM(I40:I42)*100)</f>
        <v>24.719101123595504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0</v>
      </c>
      <c r="F42" s="74">
        <v>19</v>
      </c>
      <c r="G42" s="74">
        <v>3</v>
      </c>
      <c r="H42" s="74">
        <v>2</v>
      </c>
      <c r="I42" s="130">
        <f t="shared" si="0"/>
        <v>30</v>
      </c>
      <c r="J42" s="131">
        <f>IF(I42=0,"0,00",I42/SUM(I40:I42)*100)</f>
        <v>67.415730337078656</v>
      </c>
    </row>
    <row r="43" spans="1:10" x14ac:dyDescent="0.2">
      <c r="A43" s="230"/>
      <c r="B43" s="233"/>
      <c r="C43" s="132"/>
      <c r="D43" s="123" t="s">
        <v>126</v>
      </c>
      <c r="E43" s="75">
        <v>1</v>
      </c>
      <c r="F43" s="75">
        <v>3</v>
      </c>
      <c r="G43" s="75">
        <v>0</v>
      </c>
      <c r="H43" s="75">
        <v>0</v>
      </c>
      <c r="I43" s="75">
        <f t="shared" si="0"/>
        <v>3.5</v>
      </c>
      <c r="J43" s="124">
        <f>IF(I43=0,"0,00",I43/SUM(I43:I45)*100)</f>
        <v>11.864406779661017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2</v>
      </c>
      <c r="F44" s="126">
        <v>7</v>
      </c>
      <c r="G44" s="126">
        <v>0</v>
      </c>
      <c r="H44" s="126">
        <v>0</v>
      </c>
      <c r="I44" s="126">
        <f t="shared" si="0"/>
        <v>8</v>
      </c>
      <c r="J44" s="127">
        <f>IF(I44=0,"0,00",I44/SUM(I43:I45)*100)</f>
        <v>27.118644067796609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0</v>
      </c>
      <c r="F45" s="74">
        <v>16</v>
      </c>
      <c r="G45" s="74">
        <v>1</v>
      </c>
      <c r="H45" s="74">
        <v>0</v>
      </c>
      <c r="I45" s="135">
        <f t="shared" si="0"/>
        <v>18</v>
      </c>
      <c r="J45" s="131">
        <f>IF(I45=0,"0,00",I45/SUM(I43:I45)*100)</f>
        <v>61.016949152542374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G19" sqref="G19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106 - CR 50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tr">
        <f>'G-1'!L5</f>
        <v>106-50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42656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357</v>
      </c>
      <c r="AV12" s="97">
        <f t="shared" si="0"/>
        <v>381</v>
      </c>
      <c r="AW12" s="97">
        <f t="shared" si="0"/>
        <v>411</v>
      </c>
      <c r="AX12" s="97">
        <f t="shared" si="0"/>
        <v>428.5</v>
      </c>
      <c r="AY12" s="97">
        <f t="shared" si="0"/>
        <v>465</v>
      </c>
      <c r="AZ12" s="97">
        <f t="shared" si="0"/>
        <v>520.5</v>
      </c>
      <c r="BA12" s="97">
        <f t="shared" si="0"/>
        <v>499.5</v>
      </c>
      <c r="BB12" s="97"/>
      <c r="BC12" s="97"/>
      <c r="BD12" s="97"/>
      <c r="BE12" s="97">
        <f t="shared" ref="BE12:BQ12" si="1">P14</f>
        <v>390.5</v>
      </c>
      <c r="BF12" s="97">
        <f t="shared" si="1"/>
        <v>423</v>
      </c>
      <c r="BG12" s="97">
        <f t="shared" si="1"/>
        <v>466</v>
      </c>
      <c r="BH12" s="97">
        <f t="shared" si="1"/>
        <v>477.5</v>
      </c>
      <c r="BI12" s="97">
        <f t="shared" si="1"/>
        <v>483.5</v>
      </c>
      <c r="BJ12" s="97">
        <f t="shared" si="1"/>
        <v>466</v>
      </c>
      <c r="BK12" s="97">
        <f t="shared" si="1"/>
        <v>428.5</v>
      </c>
      <c r="BL12" s="97">
        <f t="shared" si="1"/>
        <v>407</v>
      </c>
      <c r="BM12" s="97">
        <f t="shared" si="1"/>
        <v>409</v>
      </c>
      <c r="BN12" s="97">
        <f t="shared" si="1"/>
        <v>412</v>
      </c>
      <c r="BO12" s="97">
        <f t="shared" si="1"/>
        <v>461</v>
      </c>
      <c r="BP12" s="97">
        <f t="shared" si="1"/>
        <v>448.5</v>
      </c>
      <c r="BQ12" s="97">
        <f t="shared" si="1"/>
        <v>445.5</v>
      </c>
      <c r="BR12" s="97"/>
      <c r="BS12" s="97"/>
      <c r="BT12" s="97"/>
      <c r="BU12" s="97">
        <f t="shared" ref="BU12:CC12" si="2">AG14</f>
        <v>632.5</v>
      </c>
      <c r="BV12" s="97">
        <f t="shared" si="2"/>
        <v>653</v>
      </c>
      <c r="BW12" s="97">
        <f t="shared" si="2"/>
        <v>671.5</v>
      </c>
      <c r="BX12" s="97">
        <f t="shared" si="2"/>
        <v>665.5</v>
      </c>
      <c r="BY12" s="97">
        <f t="shared" si="2"/>
        <v>638.5</v>
      </c>
      <c r="BZ12" s="97">
        <f t="shared" si="2"/>
        <v>676</v>
      </c>
      <c r="CA12" s="97">
        <f t="shared" si="2"/>
        <v>705.5</v>
      </c>
      <c r="CB12" s="97">
        <f t="shared" si="2"/>
        <v>703.5</v>
      </c>
      <c r="CC12" s="97">
        <f t="shared" si="2"/>
        <v>670.5</v>
      </c>
    </row>
    <row r="13" spans="1:81" ht="16.5" customHeight="1" x14ac:dyDescent="0.2">
      <c r="A13" s="100" t="s">
        <v>105</v>
      </c>
      <c r="B13" s="149">
        <f>'G-1'!F10</f>
        <v>59</v>
      </c>
      <c r="C13" s="149">
        <f>'G-1'!F11</f>
        <v>89.5</v>
      </c>
      <c r="D13" s="149">
        <f>'G-1'!F12</f>
        <v>117</v>
      </c>
      <c r="E13" s="149">
        <f>'G-1'!F13</f>
        <v>91.5</v>
      </c>
      <c r="F13" s="149">
        <f>'G-1'!F14</f>
        <v>83</v>
      </c>
      <c r="G13" s="149">
        <f>'G-1'!F15</f>
        <v>119.5</v>
      </c>
      <c r="H13" s="149">
        <f>'G-1'!F16</f>
        <v>134.5</v>
      </c>
      <c r="I13" s="149">
        <f>'G-1'!F17</f>
        <v>128</v>
      </c>
      <c r="J13" s="149">
        <f>'G-1'!F18</f>
        <v>138.5</v>
      </c>
      <c r="K13" s="149">
        <f>'G-1'!F19</f>
        <v>98.5</v>
      </c>
      <c r="L13" s="150"/>
      <c r="M13" s="149">
        <f>'G-1'!F20</f>
        <v>86</v>
      </c>
      <c r="N13" s="149">
        <f>'G-1'!F21</f>
        <v>93.5</v>
      </c>
      <c r="O13" s="149">
        <f>'G-1'!F22</f>
        <v>109</v>
      </c>
      <c r="P13" s="149">
        <f>'G-1'!M10</f>
        <v>102</v>
      </c>
      <c r="Q13" s="149">
        <f>'G-1'!M11</f>
        <v>118.5</v>
      </c>
      <c r="R13" s="149">
        <f>'G-1'!M12</f>
        <v>136.5</v>
      </c>
      <c r="S13" s="149">
        <f>'G-1'!M13</f>
        <v>120.5</v>
      </c>
      <c r="T13" s="149">
        <f>'G-1'!M14</f>
        <v>108</v>
      </c>
      <c r="U13" s="149">
        <f>'G-1'!M15</f>
        <v>101</v>
      </c>
      <c r="V13" s="149">
        <f>'G-1'!M16</f>
        <v>99</v>
      </c>
      <c r="W13" s="149">
        <f>'G-1'!M17</f>
        <v>99</v>
      </c>
      <c r="X13" s="149">
        <f>'G-1'!M18</f>
        <v>110</v>
      </c>
      <c r="Y13" s="149">
        <f>'G-1'!M19</f>
        <v>104</v>
      </c>
      <c r="Z13" s="149">
        <f>'G-1'!M20</f>
        <v>148</v>
      </c>
      <c r="AA13" s="149">
        <f>'G-1'!M21</f>
        <v>86.5</v>
      </c>
      <c r="AB13" s="149">
        <f>'G-1'!M22</f>
        <v>107</v>
      </c>
      <c r="AC13" s="150"/>
      <c r="AD13" s="149">
        <f>'G-1'!T10</f>
        <v>129</v>
      </c>
      <c r="AE13" s="149">
        <f>'G-1'!T11</f>
        <v>132</v>
      </c>
      <c r="AF13" s="149">
        <f>'G-1'!T12</f>
        <v>172.5</v>
      </c>
      <c r="AG13" s="149">
        <f>'G-1'!T13</f>
        <v>199</v>
      </c>
      <c r="AH13" s="149">
        <f>'G-1'!T14</f>
        <v>149.5</v>
      </c>
      <c r="AI13" s="149">
        <f>'G-1'!T15</f>
        <v>150.5</v>
      </c>
      <c r="AJ13" s="149">
        <f>'G-1'!T16</f>
        <v>166.5</v>
      </c>
      <c r="AK13" s="149">
        <f>'G-1'!T17</f>
        <v>172</v>
      </c>
      <c r="AL13" s="149">
        <f>'G-1'!T18</f>
        <v>187</v>
      </c>
      <c r="AM13" s="149">
        <f>'G-1'!T19</f>
        <v>180</v>
      </c>
      <c r="AN13" s="149">
        <f>'G-1'!T20</f>
        <v>164.5</v>
      </c>
      <c r="AO13" s="149">
        <f>'G-1'!T21</f>
        <v>139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357</v>
      </c>
      <c r="F14" s="149">
        <f t="shared" ref="F14:K14" si="3">C13+D13+E13+F13</f>
        <v>381</v>
      </c>
      <c r="G14" s="149">
        <f t="shared" si="3"/>
        <v>411</v>
      </c>
      <c r="H14" s="149">
        <f t="shared" si="3"/>
        <v>428.5</v>
      </c>
      <c r="I14" s="149">
        <f t="shared" si="3"/>
        <v>465</v>
      </c>
      <c r="J14" s="149">
        <f t="shared" si="3"/>
        <v>520.5</v>
      </c>
      <c r="K14" s="149">
        <f t="shared" si="3"/>
        <v>499.5</v>
      </c>
      <c r="L14" s="150"/>
      <c r="M14" s="149"/>
      <c r="N14" s="149"/>
      <c r="O14" s="149"/>
      <c r="P14" s="149">
        <f>M13+N13+O13+P13</f>
        <v>390.5</v>
      </c>
      <c r="Q14" s="149">
        <f t="shared" ref="Q14:AB14" si="4">N13+O13+P13+Q13</f>
        <v>423</v>
      </c>
      <c r="R14" s="149">
        <f t="shared" si="4"/>
        <v>466</v>
      </c>
      <c r="S14" s="149">
        <f t="shared" si="4"/>
        <v>477.5</v>
      </c>
      <c r="T14" s="149">
        <f t="shared" si="4"/>
        <v>483.5</v>
      </c>
      <c r="U14" s="149">
        <f t="shared" si="4"/>
        <v>466</v>
      </c>
      <c r="V14" s="149">
        <f t="shared" si="4"/>
        <v>428.5</v>
      </c>
      <c r="W14" s="149">
        <f t="shared" si="4"/>
        <v>407</v>
      </c>
      <c r="X14" s="149">
        <f t="shared" si="4"/>
        <v>409</v>
      </c>
      <c r="Y14" s="149">
        <f t="shared" si="4"/>
        <v>412</v>
      </c>
      <c r="Z14" s="149">
        <f t="shared" si="4"/>
        <v>461</v>
      </c>
      <c r="AA14" s="149">
        <f t="shared" si="4"/>
        <v>448.5</v>
      </c>
      <c r="AB14" s="149">
        <f t="shared" si="4"/>
        <v>445.5</v>
      </c>
      <c r="AC14" s="150"/>
      <c r="AD14" s="149"/>
      <c r="AE14" s="149"/>
      <c r="AF14" s="149"/>
      <c r="AG14" s="149">
        <f>AD13+AE13+AF13+AG13</f>
        <v>632.5</v>
      </c>
      <c r="AH14" s="149">
        <f t="shared" ref="AH14:AO14" si="5">AE13+AF13+AG13+AH13</f>
        <v>653</v>
      </c>
      <c r="AI14" s="149">
        <f t="shared" si="5"/>
        <v>671.5</v>
      </c>
      <c r="AJ14" s="149">
        <f t="shared" si="5"/>
        <v>665.5</v>
      </c>
      <c r="AK14" s="149">
        <f t="shared" si="5"/>
        <v>638.5</v>
      </c>
      <c r="AL14" s="149">
        <f t="shared" si="5"/>
        <v>676</v>
      </c>
      <c r="AM14" s="149">
        <f t="shared" si="5"/>
        <v>705.5</v>
      </c>
      <c r="AN14" s="149">
        <f t="shared" si="5"/>
        <v>703.5</v>
      </c>
      <c r="AO14" s="149">
        <f t="shared" si="5"/>
        <v>670.5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0.32666666666666666</v>
      </c>
      <c r="E15" s="152"/>
      <c r="F15" s="152" t="s">
        <v>109</v>
      </c>
      <c r="G15" s="153">
        <f>DIRECCIONALIDAD!J11/100</f>
        <v>0.55166666666666664</v>
      </c>
      <c r="H15" s="152"/>
      <c r="I15" s="152" t="s">
        <v>110</v>
      </c>
      <c r="J15" s="153">
        <f>DIRECCIONALIDAD!J12/100</f>
        <v>0.12166666666666667</v>
      </c>
      <c r="K15" s="154"/>
      <c r="L15" s="148"/>
      <c r="M15" s="151"/>
      <c r="N15" s="152"/>
      <c r="O15" s="152" t="s">
        <v>108</v>
      </c>
      <c r="P15" s="153">
        <f>DIRECCIONALIDAD!J13/100</f>
        <v>0.40826873385012918</v>
      </c>
      <c r="Q15" s="152"/>
      <c r="R15" s="152"/>
      <c r="S15" s="152"/>
      <c r="T15" s="152" t="s">
        <v>109</v>
      </c>
      <c r="U15" s="153">
        <f>DIRECCIONALIDAD!J14/100</f>
        <v>0.48320413436692505</v>
      </c>
      <c r="V15" s="152"/>
      <c r="W15" s="152"/>
      <c r="X15" s="152"/>
      <c r="Y15" s="152" t="s">
        <v>110</v>
      </c>
      <c r="Z15" s="153">
        <f>DIRECCIONALIDAD!J15/100</f>
        <v>0.10852713178294573</v>
      </c>
      <c r="AA15" s="152"/>
      <c r="AB15" s="154"/>
      <c r="AC15" s="148"/>
      <c r="AD15" s="151"/>
      <c r="AE15" s="152" t="s">
        <v>108</v>
      </c>
      <c r="AF15" s="153">
        <f>DIRECCIONALIDAD!J16/100</f>
        <v>0.39373970345963755</v>
      </c>
      <c r="AG15" s="152"/>
      <c r="AH15" s="152"/>
      <c r="AI15" s="152"/>
      <c r="AJ15" s="152" t="s">
        <v>109</v>
      </c>
      <c r="AK15" s="153">
        <f>DIRECCIONALIDAD!J17/100</f>
        <v>0.54859967051070835</v>
      </c>
      <c r="AL15" s="152"/>
      <c r="AM15" s="152"/>
      <c r="AN15" s="152" t="s">
        <v>110</v>
      </c>
      <c r="AO15" s="155">
        <f>DIRECCIONALIDAD!J18/100</f>
        <v>5.7660626029654036E-2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56.5</v>
      </c>
      <c r="C17" s="149">
        <f>'G-2'!F11</f>
        <v>49</v>
      </c>
      <c r="D17" s="149">
        <f>'G-2'!F12</f>
        <v>56.5</v>
      </c>
      <c r="E17" s="149">
        <f>'G-2'!F13</f>
        <v>61</v>
      </c>
      <c r="F17" s="149">
        <f>'G-2'!F14</f>
        <v>39.5</v>
      </c>
      <c r="G17" s="149">
        <f>'G-2'!F15</f>
        <v>43.5</v>
      </c>
      <c r="H17" s="149">
        <f>'G-2'!F16</f>
        <v>52</v>
      </c>
      <c r="I17" s="149">
        <f>'G-2'!F17</f>
        <v>55</v>
      </c>
      <c r="J17" s="149">
        <f>'G-2'!F18</f>
        <v>51</v>
      </c>
      <c r="K17" s="149">
        <f>'G-2'!F19</f>
        <v>38</v>
      </c>
      <c r="L17" s="150"/>
      <c r="M17" s="149">
        <f>'G-2'!F20</f>
        <v>45</v>
      </c>
      <c r="N17" s="149">
        <f>'G-2'!F21</f>
        <v>54</v>
      </c>
      <c r="O17" s="149">
        <f>'G-2'!F22</f>
        <v>40</v>
      </c>
      <c r="P17" s="149">
        <f>'G-2'!M10</f>
        <v>61.5</v>
      </c>
      <c r="Q17" s="149">
        <f>'G-2'!M11</f>
        <v>64.5</v>
      </c>
      <c r="R17" s="149">
        <f>'G-2'!M12</f>
        <v>69.5</v>
      </c>
      <c r="S17" s="149">
        <f>'G-2'!M13</f>
        <v>81.5</v>
      </c>
      <c r="T17" s="149">
        <f>'G-2'!M14</f>
        <v>78.5</v>
      </c>
      <c r="U17" s="149">
        <f>'G-2'!M15</f>
        <v>67</v>
      </c>
      <c r="V17" s="149">
        <f>'G-2'!M16</f>
        <v>61</v>
      </c>
      <c r="W17" s="149">
        <f>'G-2'!M17</f>
        <v>56.5</v>
      </c>
      <c r="X17" s="149">
        <f>'G-2'!M18</f>
        <v>67.5</v>
      </c>
      <c r="Y17" s="149">
        <f>'G-2'!M19</f>
        <v>68</v>
      </c>
      <c r="Z17" s="149">
        <f>'G-2'!M20</f>
        <v>67</v>
      </c>
      <c r="AA17" s="149">
        <f>'G-2'!M21</f>
        <v>60</v>
      </c>
      <c r="AB17" s="149">
        <f>'G-2'!M22</f>
        <v>58</v>
      </c>
      <c r="AC17" s="150"/>
      <c r="AD17" s="149">
        <f>'G-2'!T10</f>
        <v>66.5</v>
      </c>
      <c r="AE17" s="149">
        <f>'G-2'!T11</f>
        <v>69.5</v>
      </c>
      <c r="AF17" s="149">
        <f>'G-2'!T12</f>
        <v>71</v>
      </c>
      <c r="AG17" s="149">
        <f>'G-2'!T13</f>
        <v>71</v>
      </c>
      <c r="AH17" s="149">
        <f>'G-2'!T14</f>
        <v>82</v>
      </c>
      <c r="AI17" s="149">
        <f>'G-2'!T15</f>
        <v>87</v>
      </c>
      <c r="AJ17" s="149">
        <f>'G-2'!T16</f>
        <v>75.5</v>
      </c>
      <c r="AK17" s="149">
        <f>'G-2'!T17</f>
        <v>78</v>
      </c>
      <c r="AL17" s="149">
        <f>'G-2'!T18</f>
        <v>94.5</v>
      </c>
      <c r="AM17" s="149">
        <f>'G-2'!T19</f>
        <v>83.5</v>
      </c>
      <c r="AN17" s="149">
        <f>'G-2'!T20</f>
        <v>88.5</v>
      </c>
      <c r="AO17" s="149">
        <f>'G-2'!T21</f>
        <v>83</v>
      </c>
      <c r="AP17" s="101"/>
      <c r="AQ17" s="101"/>
      <c r="AR17" s="101"/>
      <c r="AS17" s="101"/>
      <c r="AT17" s="101"/>
      <c r="AU17" s="101">
        <f t="shared" ref="AU17:BA17" si="6">E18</f>
        <v>223</v>
      </c>
      <c r="AV17" s="101">
        <f t="shared" si="6"/>
        <v>206</v>
      </c>
      <c r="AW17" s="101">
        <f t="shared" si="6"/>
        <v>200.5</v>
      </c>
      <c r="AX17" s="101">
        <f t="shared" si="6"/>
        <v>196</v>
      </c>
      <c r="AY17" s="101">
        <f t="shared" si="6"/>
        <v>190</v>
      </c>
      <c r="AZ17" s="101">
        <f t="shared" si="6"/>
        <v>201.5</v>
      </c>
      <c r="BA17" s="101">
        <f t="shared" si="6"/>
        <v>196</v>
      </c>
      <c r="BB17" s="101"/>
      <c r="BC17" s="101"/>
      <c r="BD17" s="101"/>
      <c r="BE17" s="101">
        <f t="shared" ref="BE17:BQ17" si="7">P18</f>
        <v>200.5</v>
      </c>
      <c r="BF17" s="101">
        <f t="shared" si="7"/>
        <v>220</v>
      </c>
      <c r="BG17" s="101">
        <f t="shared" si="7"/>
        <v>235.5</v>
      </c>
      <c r="BH17" s="101">
        <f t="shared" si="7"/>
        <v>277</v>
      </c>
      <c r="BI17" s="101">
        <f t="shared" si="7"/>
        <v>294</v>
      </c>
      <c r="BJ17" s="101">
        <f t="shared" si="7"/>
        <v>296.5</v>
      </c>
      <c r="BK17" s="101">
        <f t="shared" si="7"/>
        <v>288</v>
      </c>
      <c r="BL17" s="101">
        <f t="shared" si="7"/>
        <v>263</v>
      </c>
      <c r="BM17" s="101">
        <f t="shared" si="7"/>
        <v>252</v>
      </c>
      <c r="BN17" s="101">
        <f t="shared" si="7"/>
        <v>253</v>
      </c>
      <c r="BO17" s="101">
        <f t="shared" si="7"/>
        <v>259</v>
      </c>
      <c r="BP17" s="101">
        <f t="shared" si="7"/>
        <v>262.5</v>
      </c>
      <c r="BQ17" s="101">
        <f t="shared" si="7"/>
        <v>253</v>
      </c>
      <c r="BR17" s="101"/>
      <c r="BS17" s="101"/>
      <c r="BT17" s="101"/>
      <c r="BU17" s="101">
        <f t="shared" ref="BU17:CC17" si="8">AG18</f>
        <v>278</v>
      </c>
      <c r="BV17" s="101">
        <f t="shared" si="8"/>
        <v>293.5</v>
      </c>
      <c r="BW17" s="101">
        <f t="shared" si="8"/>
        <v>311</v>
      </c>
      <c r="BX17" s="101">
        <f t="shared" si="8"/>
        <v>315.5</v>
      </c>
      <c r="BY17" s="101">
        <f t="shared" si="8"/>
        <v>322.5</v>
      </c>
      <c r="BZ17" s="101">
        <f t="shared" si="8"/>
        <v>335</v>
      </c>
      <c r="CA17" s="101">
        <f t="shared" si="8"/>
        <v>331.5</v>
      </c>
      <c r="CB17" s="101">
        <f t="shared" si="8"/>
        <v>344.5</v>
      </c>
      <c r="CC17" s="101">
        <f t="shared" si="8"/>
        <v>349.5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223</v>
      </c>
      <c r="F18" s="149">
        <f t="shared" ref="F18:K18" si="9">C17+D17+E17+F17</f>
        <v>206</v>
      </c>
      <c r="G18" s="149">
        <f t="shared" si="9"/>
        <v>200.5</v>
      </c>
      <c r="H18" s="149">
        <f t="shared" si="9"/>
        <v>196</v>
      </c>
      <c r="I18" s="149">
        <f t="shared" si="9"/>
        <v>190</v>
      </c>
      <c r="J18" s="149">
        <f t="shared" si="9"/>
        <v>201.5</v>
      </c>
      <c r="K18" s="149">
        <f t="shared" si="9"/>
        <v>196</v>
      </c>
      <c r="L18" s="150"/>
      <c r="M18" s="149"/>
      <c r="N18" s="149"/>
      <c r="O18" s="149"/>
      <c r="P18" s="149">
        <f>M17+N17+O17+P17</f>
        <v>200.5</v>
      </c>
      <c r="Q18" s="149">
        <f t="shared" ref="Q18:AB18" si="10">N17+O17+P17+Q17</f>
        <v>220</v>
      </c>
      <c r="R18" s="149">
        <f t="shared" si="10"/>
        <v>235.5</v>
      </c>
      <c r="S18" s="149">
        <f t="shared" si="10"/>
        <v>277</v>
      </c>
      <c r="T18" s="149">
        <f t="shared" si="10"/>
        <v>294</v>
      </c>
      <c r="U18" s="149">
        <f t="shared" si="10"/>
        <v>296.5</v>
      </c>
      <c r="V18" s="149">
        <f t="shared" si="10"/>
        <v>288</v>
      </c>
      <c r="W18" s="149">
        <f t="shared" si="10"/>
        <v>263</v>
      </c>
      <c r="X18" s="149">
        <f t="shared" si="10"/>
        <v>252</v>
      </c>
      <c r="Y18" s="149">
        <f t="shared" si="10"/>
        <v>253</v>
      </c>
      <c r="Z18" s="149">
        <f t="shared" si="10"/>
        <v>259</v>
      </c>
      <c r="AA18" s="149">
        <f t="shared" si="10"/>
        <v>262.5</v>
      </c>
      <c r="AB18" s="149">
        <f t="shared" si="10"/>
        <v>253</v>
      </c>
      <c r="AC18" s="150"/>
      <c r="AD18" s="149"/>
      <c r="AE18" s="149"/>
      <c r="AF18" s="149"/>
      <c r="AG18" s="149">
        <f>AD17+AE17+AF17+AG17</f>
        <v>278</v>
      </c>
      <c r="AH18" s="149">
        <f t="shared" ref="AH18:AO18" si="11">AE17+AF17+AG17+AH17</f>
        <v>293.5</v>
      </c>
      <c r="AI18" s="149">
        <f t="shared" si="11"/>
        <v>311</v>
      </c>
      <c r="AJ18" s="149">
        <f t="shared" si="11"/>
        <v>315.5</v>
      </c>
      <c r="AK18" s="149">
        <f t="shared" si="11"/>
        <v>322.5</v>
      </c>
      <c r="AL18" s="149">
        <f t="shared" si="11"/>
        <v>335</v>
      </c>
      <c r="AM18" s="149">
        <f t="shared" si="11"/>
        <v>331.5</v>
      </c>
      <c r="AN18" s="149">
        <f t="shared" si="11"/>
        <v>344.5</v>
      </c>
      <c r="AO18" s="149">
        <f t="shared" si="11"/>
        <v>349.5</v>
      </c>
      <c r="AP18" s="101"/>
      <c r="AQ18" s="101"/>
      <c r="AR18" s="101"/>
      <c r="AS18" s="101"/>
      <c r="AT18" s="101"/>
      <c r="AU18" s="101">
        <f t="shared" ref="AU18:BA18" si="12">E26</f>
        <v>72</v>
      </c>
      <c r="AV18" s="101">
        <f t="shared" si="12"/>
        <v>78.5</v>
      </c>
      <c r="AW18" s="101">
        <f t="shared" si="12"/>
        <v>100</v>
      </c>
      <c r="AX18" s="101">
        <f t="shared" si="12"/>
        <v>115.5</v>
      </c>
      <c r="AY18" s="101">
        <f t="shared" si="12"/>
        <v>126</v>
      </c>
      <c r="AZ18" s="101">
        <f t="shared" si="12"/>
        <v>118.5</v>
      </c>
      <c r="BA18" s="101">
        <f t="shared" si="12"/>
        <v>98</v>
      </c>
      <c r="BB18" s="101"/>
      <c r="BC18" s="101"/>
      <c r="BD18" s="101"/>
      <c r="BE18" s="101">
        <f t="shared" ref="BE18:BQ18" si="13">P26</f>
        <v>130.5</v>
      </c>
      <c r="BF18" s="101">
        <f t="shared" si="13"/>
        <v>138</v>
      </c>
      <c r="BG18" s="101">
        <f t="shared" si="13"/>
        <v>153</v>
      </c>
      <c r="BH18" s="101">
        <f t="shared" si="13"/>
        <v>143.5</v>
      </c>
      <c r="BI18" s="101">
        <f t="shared" si="13"/>
        <v>142</v>
      </c>
      <c r="BJ18" s="101">
        <f t="shared" si="13"/>
        <v>135.5</v>
      </c>
      <c r="BK18" s="101">
        <f t="shared" si="13"/>
        <v>113.5</v>
      </c>
      <c r="BL18" s="101">
        <f t="shared" si="13"/>
        <v>100.5</v>
      </c>
      <c r="BM18" s="101">
        <f t="shared" si="13"/>
        <v>99.5</v>
      </c>
      <c r="BN18" s="101">
        <f t="shared" si="13"/>
        <v>94</v>
      </c>
      <c r="BO18" s="101">
        <f t="shared" si="13"/>
        <v>104</v>
      </c>
      <c r="BP18" s="101">
        <f t="shared" si="13"/>
        <v>106.5</v>
      </c>
      <c r="BQ18" s="101">
        <f t="shared" si="13"/>
        <v>97.5</v>
      </c>
      <c r="BR18" s="101"/>
      <c r="BS18" s="101"/>
      <c r="BT18" s="101"/>
      <c r="BU18" s="101">
        <f t="shared" ref="BU18:CC18" si="14">AG26</f>
        <v>68.5</v>
      </c>
      <c r="BV18" s="101">
        <f t="shared" si="14"/>
        <v>60</v>
      </c>
      <c r="BW18" s="101">
        <f t="shared" si="14"/>
        <v>52</v>
      </c>
      <c r="BX18" s="101">
        <f t="shared" si="14"/>
        <v>58.5</v>
      </c>
      <c r="BY18" s="101">
        <f t="shared" si="14"/>
        <v>74</v>
      </c>
      <c r="BZ18" s="101">
        <f t="shared" si="14"/>
        <v>85.5</v>
      </c>
      <c r="CA18" s="101">
        <f t="shared" si="14"/>
        <v>92</v>
      </c>
      <c r="CB18" s="101">
        <f t="shared" si="14"/>
        <v>90</v>
      </c>
      <c r="CC18" s="101">
        <f t="shared" si="14"/>
        <v>79.5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0.12980769230769232</v>
      </c>
      <c r="E19" s="152"/>
      <c r="F19" s="152" t="s">
        <v>109</v>
      </c>
      <c r="G19" s="153">
        <f>DIRECCIONALIDAD!J20/100</f>
        <v>0.83653846153846156</v>
      </c>
      <c r="H19" s="152"/>
      <c r="I19" s="152" t="s">
        <v>110</v>
      </c>
      <c r="J19" s="153">
        <f>DIRECCIONALIDAD!J21/100</f>
        <v>3.3653846153846152E-2</v>
      </c>
      <c r="K19" s="154"/>
      <c r="L19" s="148"/>
      <c r="M19" s="151"/>
      <c r="N19" s="152"/>
      <c r="O19" s="152" t="s">
        <v>108</v>
      </c>
      <c r="P19" s="153">
        <f>DIRECCIONALIDAD!J22/100</f>
        <v>9.3220338983050849E-2</v>
      </c>
      <c r="Q19" s="152"/>
      <c r="R19" s="152"/>
      <c r="S19" s="152"/>
      <c r="T19" s="152" t="s">
        <v>109</v>
      </c>
      <c r="U19" s="153">
        <f>DIRECCIONALIDAD!J23/100</f>
        <v>0.89406779661016944</v>
      </c>
      <c r="V19" s="152"/>
      <c r="W19" s="152"/>
      <c r="X19" s="152"/>
      <c r="Y19" s="152" t="s">
        <v>110</v>
      </c>
      <c r="Z19" s="153">
        <f>DIRECCIONALIDAD!J24/100</f>
        <v>1.2711864406779662E-2</v>
      </c>
      <c r="AA19" s="152"/>
      <c r="AB19" s="154"/>
      <c r="AC19" s="148"/>
      <c r="AD19" s="151"/>
      <c r="AE19" s="152" t="s">
        <v>108</v>
      </c>
      <c r="AF19" s="153">
        <f>DIRECCIONALIDAD!J25/100</f>
        <v>0.10204081632653061</v>
      </c>
      <c r="AG19" s="152"/>
      <c r="AH19" s="152"/>
      <c r="AI19" s="152"/>
      <c r="AJ19" s="152" t="s">
        <v>109</v>
      </c>
      <c r="AK19" s="153">
        <f>DIRECCIONALIDAD!J26/100</f>
        <v>0.88921282798833834</v>
      </c>
      <c r="AL19" s="152"/>
      <c r="AM19" s="152"/>
      <c r="AN19" s="152" t="s">
        <v>110</v>
      </c>
      <c r="AO19" s="155">
        <f>DIRECCIONALIDAD!J27/100</f>
        <v>8.7463556851311956E-3</v>
      </c>
      <c r="AP19" s="92"/>
      <c r="AQ19" s="92"/>
      <c r="AR19" s="92"/>
      <c r="AS19" s="92"/>
      <c r="AT19" s="92"/>
      <c r="AU19" s="92">
        <f t="shared" ref="AU19:BA19" si="15">E22</f>
        <v>133</v>
      </c>
      <c r="AV19" s="92">
        <f t="shared" si="15"/>
        <v>148</v>
      </c>
      <c r="AW19" s="92">
        <f t="shared" si="15"/>
        <v>164</v>
      </c>
      <c r="AX19" s="92">
        <f t="shared" si="15"/>
        <v>168.5</v>
      </c>
      <c r="AY19" s="92">
        <f t="shared" si="15"/>
        <v>162.5</v>
      </c>
      <c r="AZ19" s="92">
        <f t="shared" si="15"/>
        <v>156.5</v>
      </c>
      <c r="BA19" s="92">
        <f t="shared" si="15"/>
        <v>135</v>
      </c>
      <c r="BB19" s="92"/>
      <c r="BC19" s="92"/>
      <c r="BD19" s="92"/>
      <c r="BE19" s="92">
        <f t="shared" ref="BE19:BQ19" si="16">P22</f>
        <v>125</v>
      </c>
      <c r="BF19" s="92">
        <f t="shared" si="16"/>
        <v>135.5</v>
      </c>
      <c r="BG19" s="92">
        <f t="shared" si="16"/>
        <v>147</v>
      </c>
      <c r="BH19" s="92">
        <f t="shared" si="16"/>
        <v>163</v>
      </c>
      <c r="BI19" s="92">
        <f t="shared" si="16"/>
        <v>160.5</v>
      </c>
      <c r="BJ19" s="92">
        <f t="shared" si="16"/>
        <v>150.5</v>
      </c>
      <c r="BK19" s="92">
        <f t="shared" si="16"/>
        <v>142.5</v>
      </c>
      <c r="BL19" s="92">
        <f t="shared" si="16"/>
        <v>133</v>
      </c>
      <c r="BM19" s="92">
        <f t="shared" si="16"/>
        <v>149.5</v>
      </c>
      <c r="BN19" s="92">
        <f t="shared" si="16"/>
        <v>170.5</v>
      </c>
      <c r="BO19" s="92">
        <f t="shared" si="16"/>
        <v>175</v>
      </c>
      <c r="BP19" s="92">
        <f t="shared" si="16"/>
        <v>182.5</v>
      </c>
      <c r="BQ19" s="92">
        <f t="shared" si="16"/>
        <v>174.5</v>
      </c>
      <c r="BR19" s="92"/>
      <c r="BS19" s="92"/>
      <c r="BT19" s="92"/>
      <c r="BU19" s="92">
        <f t="shared" ref="BU19:CC19" si="17">AG22</f>
        <v>181</v>
      </c>
      <c r="BV19" s="92">
        <f t="shared" si="17"/>
        <v>169</v>
      </c>
      <c r="BW19" s="92">
        <f t="shared" si="17"/>
        <v>157</v>
      </c>
      <c r="BX19" s="92">
        <f t="shared" si="17"/>
        <v>185</v>
      </c>
      <c r="BY19" s="92">
        <f t="shared" si="17"/>
        <v>198</v>
      </c>
      <c r="BZ19" s="92">
        <f t="shared" si="17"/>
        <v>223</v>
      </c>
      <c r="CA19" s="92">
        <f t="shared" si="17"/>
        <v>225.5</v>
      </c>
      <c r="CB19" s="92">
        <f t="shared" si="17"/>
        <v>221.5</v>
      </c>
      <c r="CC19" s="92">
        <f t="shared" si="17"/>
        <v>219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785</v>
      </c>
      <c r="AV20" s="92">
        <f t="shared" si="18"/>
        <v>813.5</v>
      </c>
      <c r="AW20" s="92">
        <f t="shared" si="18"/>
        <v>875.5</v>
      </c>
      <c r="AX20" s="92">
        <f t="shared" si="18"/>
        <v>908.5</v>
      </c>
      <c r="AY20" s="92">
        <f t="shared" si="18"/>
        <v>943.5</v>
      </c>
      <c r="AZ20" s="92">
        <f t="shared" si="18"/>
        <v>997</v>
      </c>
      <c r="BA20" s="92">
        <f t="shared" si="18"/>
        <v>928.5</v>
      </c>
      <c r="BB20" s="92"/>
      <c r="BC20" s="92"/>
      <c r="BD20" s="92"/>
      <c r="BE20" s="92">
        <f t="shared" ref="BE20:BQ20" si="19">P30</f>
        <v>846.5</v>
      </c>
      <c r="BF20" s="92">
        <f t="shared" si="19"/>
        <v>916.5</v>
      </c>
      <c r="BG20" s="92">
        <f t="shared" si="19"/>
        <v>1001.5</v>
      </c>
      <c r="BH20" s="92">
        <f t="shared" si="19"/>
        <v>1061</v>
      </c>
      <c r="BI20" s="92">
        <f t="shared" si="19"/>
        <v>1080</v>
      </c>
      <c r="BJ20" s="92">
        <f t="shared" si="19"/>
        <v>1048.5</v>
      </c>
      <c r="BK20" s="92">
        <f t="shared" si="19"/>
        <v>972.5</v>
      </c>
      <c r="BL20" s="92">
        <f t="shared" si="19"/>
        <v>903.5</v>
      </c>
      <c r="BM20" s="92">
        <f t="shared" si="19"/>
        <v>910</v>
      </c>
      <c r="BN20" s="92">
        <f t="shared" si="19"/>
        <v>929.5</v>
      </c>
      <c r="BO20" s="92">
        <f t="shared" si="19"/>
        <v>999</v>
      </c>
      <c r="BP20" s="92">
        <f t="shared" si="19"/>
        <v>1000</v>
      </c>
      <c r="BQ20" s="92">
        <f t="shared" si="19"/>
        <v>970.5</v>
      </c>
      <c r="BR20" s="92"/>
      <c r="BS20" s="92"/>
      <c r="BT20" s="92"/>
      <c r="BU20" s="92">
        <f t="shared" ref="BU20:CC20" si="20">AG30</f>
        <v>1160</v>
      </c>
      <c r="BV20" s="92">
        <f t="shared" si="20"/>
        <v>1175.5</v>
      </c>
      <c r="BW20" s="92">
        <f t="shared" si="20"/>
        <v>1191.5</v>
      </c>
      <c r="BX20" s="92">
        <f t="shared" si="20"/>
        <v>1224.5</v>
      </c>
      <c r="BY20" s="92">
        <f t="shared" si="20"/>
        <v>1233</v>
      </c>
      <c r="BZ20" s="92">
        <f t="shared" si="20"/>
        <v>1319.5</v>
      </c>
      <c r="CA20" s="92">
        <f t="shared" si="20"/>
        <v>1354.5</v>
      </c>
      <c r="CB20" s="92">
        <f t="shared" si="20"/>
        <v>1359.5</v>
      </c>
      <c r="CC20" s="92">
        <f t="shared" si="20"/>
        <v>1318.5</v>
      </c>
    </row>
    <row r="21" spans="1:81" ht="16.5" customHeight="1" x14ac:dyDescent="0.2">
      <c r="A21" s="100" t="s">
        <v>105</v>
      </c>
      <c r="B21" s="149">
        <f>'G-3'!F10</f>
        <v>26.5</v>
      </c>
      <c r="C21" s="149">
        <f>'G-3'!F11</f>
        <v>28.5</v>
      </c>
      <c r="D21" s="149">
        <f>'G-3'!F12</f>
        <v>39.5</v>
      </c>
      <c r="E21" s="149">
        <f>'G-3'!F13</f>
        <v>38.5</v>
      </c>
      <c r="F21" s="149">
        <f>'G-3'!F14</f>
        <v>41.5</v>
      </c>
      <c r="G21" s="149">
        <f>'G-3'!F15</f>
        <v>44.5</v>
      </c>
      <c r="H21" s="149">
        <f>'G-3'!F16</f>
        <v>44</v>
      </c>
      <c r="I21" s="149">
        <f>'G-3'!F17</f>
        <v>32.5</v>
      </c>
      <c r="J21" s="149">
        <f>'G-3'!F18</f>
        <v>35.5</v>
      </c>
      <c r="K21" s="149">
        <f>'G-3'!F19</f>
        <v>23</v>
      </c>
      <c r="L21" s="150"/>
      <c r="M21" s="149">
        <f>'G-3'!F20</f>
        <v>29</v>
      </c>
      <c r="N21" s="149">
        <f>'G-3'!F21</f>
        <v>28.5</v>
      </c>
      <c r="O21" s="149">
        <f>'G-3'!F22</f>
        <v>33.5</v>
      </c>
      <c r="P21" s="149">
        <f>'G-3'!M10</f>
        <v>34</v>
      </c>
      <c r="Q21" s="149">
        <f>'G-3'!M11</f>
        <v>39.5</v>
      </c>
      <c r="R21" s="149">
        <f>'G-3'!M12</f>
        <v>40</v>
      </c>
      <c r="S21" s="149">
        <f>'G-3'!M13</f>
        <v>49.5</v>
      </c>
      <c r="T21" s="149">
        <f>'G-3'!M14</f>
        <v>31.5</v>
      </c>
      <c r="U21" s="149">
        <f>'G-3'!M15</f>
        <v>29.5</v>
      </c>
      <c r="V21" s="149">
        <f>'G-3'!M16</f>
        <v>32</v>
      </c>
      <c r="W21" s="149">
        <f>'G-3'!M17</f>
        <v>40</v>
      </c>
      <c r="X21" s="149">
        <f>'G-3'!M18</f>
        <v>48</v>
      </c>
      <c r="Y21" s="149">
        <f>'G-3'!M19</f>
        <v>50.5</v>
      </c>
      <c r="Z21" s="149">
        <f>'G-3'!M20</f>
        <v>36.5</v>
      </c>
      <c r="AA21" s="149">
        <f>'G-3'!M21</f>
        <v>47.5</v>
      </c>
      <c r="AB21" s="149">
        <f>'G-3'!M22</f>
        <v>40</v>
      </c>
      <c r="AC21" s="150"/>
      <c r="AD21" s="149">
        <f>'G-3'!T10</f>
        <v>52.5</v>
      </c>
      <c r="AE21" s="149">
        <f>'G-3'!T11</f>
        <v>55</v>
      </c>
      <c r="AF21" s="149">
        <f>'G-3'!T12</f>
        <v>35.5</v>
      </c>
      <c r="AG21" s="149">
        <f>'G-3'!T13</f>
        <v>38</v>
      </c>
      <c r="AH21" s="149">
        <f>'G-3'!T14</f>
        <v>40.5</v>
      </c>
      <c r="AI21" s="149">
        <f>'G-3'!T15</f>
        <v>43</v>
      </c>
      <c r="AJ21" s="149">
        <f>'G-3'!T16</f>
        <v>63.5</v>
      </c>
      <c r="AK21" s="149">
        <f>'G-3'!T17</f>
        <v>51</v>
      </c>
      <c r="AL21" s="149">
        <f>'G-3'!T18</f>
        <v>65.5</v>
      </c>
      <c r="AM21" s="149">
        <f>'G-3'!T19</f>
        <v>45.5</v>
      </c>
      <c r="AN21" s="149">
        <f>'G-3'!T20</f>
        <v>59.5</v>
      </c>
      <c r="AO21" s="149">
        <f>'G-3'!T21</f>
        <v>48.5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133</v>
      </c>
      <c r="F22" s="149">
        <f t="shared" ref="F22:K22" si="21">C21+D21+E21+F21</f>
        <v>148</v>
      </c>
      <c r="G22" s="149">
        <f t="shared" si="21"/>
        <v>164</v>
      </c>
      <c r="H22" s="149">
        <f t="shared" si="21"/>
        <v>168.5</v>
      </c>
      <c r="I22" s="149">
        <f t="shared" si="21"/>
        <v>162.5</v>
      </c>
      <c r="J22" s="149">
        <f t="shared" si="21"/>
        <v>156.5</v>
      </c>
      <c r="K22" s="149">
        <f t="shared" si="21"/>
        <v>135</v>
      </c>
      <c r="L22" s="150"/>
      <c r="M22" s="149"/>
      <c r="N22" s="149"/>
      <c r="O22" s="149"/>
      <c r="P22" s="149">
        <f>M21+N21+O21+P21</f>
        <v>125</v>
      </c>
      <c r="Q22" s="149">
        <f t="shared" ref="Q22:AB22" si="22">N21+O21+P21+Q21</f>
        <v>135.5</v>
      </c>
      <c r="R22" s="149">
        <f t="shared" si="22"/>
        <v>147</v>
      </c>
      <c r="S22" s="149">
        <f t="shared" si="22"/>
        <v>163</v>
      </c>
      <c r="T22" s="149">
        <f t="shared" si="22"/>
        <v>160.5</v>
      </c>
      <c r="U22" s="149">
        <f t="shared" si="22"/>
        <v>150.5</v>
      </c>
      <c r="V22" s="149">
        <f t="shared" si="22"/>
        <v>142.5</v>
      </c>
      <c r="W22" s="149">
        <f t="shared" si="22"/>
        <v>133</v>
      </c>
      <c r="X22" s="149">
        <f t="shared" si="22"/>
        <v>149.5</v>
      </c>
      <c r="Y22" s="149">
        <f t="shared" si="22"/>
        <v>170.5</v>
      </c>
      <c r="Z22" s="149">
        <f t="shared" si="22"/>
        <v>175</v>
      </c>
      <c r="AA22" s="149">
        <f t="shared" si="22"/>
        <v>182.5</v>
      </c>
      <c r="AB22" s="149">
        <f t="shared" si="22"/>
        <v>174.5</v>
      </c>
      <c r="AC22" s="150"/>
      <c r="AD22" s="149"/>
      <c r="AE22" s="149"/>
      <c r="AF22" s="149"/>
      <c r="AG22" s="149">
        <f>AD21+AE21+AF21+AG21</f>
        <v>181</v>
      </c>
      <c r="AH22" s="149">
        <f t="shared" ref="AH22:AO22" si="23">AE21+AF21+AG21+AH21</f>
        <v>169</v>
      </c>
      <c r="AI22" s="149">
        <f t="shared" si="23"/>
        <v>157</v>
      </c>
      <c r="AJ22" s="149">
        <f t="shared" si="23"/>
        <v>185</v>
      </c>
      <c r="AK22" s="149">
        <f t="shared" si="23"/>
        <v>198</v>
      </c>
      <c r="AL22" s="149">
        <f t="shared" si="23"/>
        <v>223</v>
      </c>
      <c r="AM22" s="149">
        <f t="shared" si="23"/>
        <v>225.5</v>
      </c>
      <c r="AN22" s="149">
        <f t="shared" si="23"/>
        <v>221.5</v>
      </c>
      <c r="AO22" s="149">
        <f t="shared" si="23"/>
        <v>219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0.4390243902439025</v>
      </c>
      <c r="E23" s="152"/>
      <c r="F23" s="152" t="s">
        <v>109</v>
      </c>
      <c r="G23" s="153">
        <f>DIRECCIONALIDAD!J29/100</f>
        <v>0.34146341463414637</v>
      </c>
      <c r="H23" s="152"/>
      <c r="I23" s="152" t="s">
        <v>110</v>
      </c>
      <c r="J23" s="153">
        <f>DIRECCIONALIDAD!J30/100</f>
        <v>0.21951219512195125</v>
      </c>
      <c r="K23" s="154"/>
      <c r="L23" s="148"/>
      <c r="M23" s="151"/>
      <c r="N23" s="152"/>
      <c r="O23" s="152" t="s">
        <v>108</v>
      </c>
      <c r="P23" s="153">
        <f>DIRECCIONALIDAD!J31/100</f>
        <v>0.46285714285714286</v>
      </c>
      <c r="Q23" s="152"/>
      <c r="R23" s="152"/>
      <c r="S23" s="152"/>
      <c r="T23" s="152" t="s">
        <v>109</v>
      </c>
      <c r="U23" s="153">
        <f>DIRECCIONALIDAD!J32/100</f>
        <v>0.2857142857142857</v>
      </c>
      <c r="V23" s="152"/>
      <c r="W23" s="152"/>
      <c r="X23" s="152"/>
      <c r="Y23" s="152" t="s">
        <v>110</v>
      </c>
      <c r="Z23" s="153">
        <f>DIRECCIONALIDAD!J33/100</f>
        <v>0.25142857142857145</v>
      </c>
      <c r="AA23" s="152"/>
      <c r="AB23" s="152"/>
      <c r="AC23" s="157"/>
      <c r="AD23" s="151"/>
      <c r="AE23" s="152" t="s">
        <v>108</v>
      </c>
      <c r="AF23" s="153">
        <f>DIRECCIONALIDAD!J34/100</f>
        <v>0.42081447963800905</v>
      </c>
      <c r="AG23" s="152"/>
      <c r="AH23" s="152"/>
      <c r="AI23" s="152"/>
      <c r="AJ23" s="152" t="s">
        <v>109</v>
      </c>
      <c r="AK23" s="153">
        <f>DIRECCIONALIDAD!J35/100</f>
        <v>0.42081447963800905</v>
      </c>
      <c r="AL23" s="152"/>
      <c r="AM23" s="152"/>
      <c r="AN23" s="152" t="s">
        <v>110</v>
      </c>
      <c r="AO23" s="155">
        <f>DIRECCIONALIDAD!J36/100</f>
        <v>0.15837104072398189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14</v>
      </c>
      <c r="C25" s="149">
        <f>'G-4'!F11</f>
        <v>16</v>
      </c>
      <c r="D25" s="149">
        <f>'G-4'!F12</f>
        <v>23</v>
      </c>
      <c r="E25" s="149">
        <f>'G-4'!F13</f>
        <v>19</v>
      </c>
      <c r="F25" s="149">
        <f>'G-4'!F14</f>
        <v>20.5</v>
      </c>
      <c r="G25" s="149">
        <f>'G-4'!F15</f>
        <v>37.5</v>
      </c>
      <c r="H25" s="149">
        <f>'G-4'!F16</f>
        <v>38.5</v>
      </c>
      <c r="I25" s="149">
        <f>'G-4'!F17</f>
        <v>29.5</v>
      </c>
      <c r="J25" s="149">
        <f>'G-4'!F18</f>
        <v>13</v>
      </c>
      <c r="K25" s="149">
        <f>'G-4'!F19</f>
        <v>17</v>
      </c>
      <c r="L25" s="150"/>
      <c r="M25" s="149">
        <f>'G-4'!F20</f>
        <v>25</v>
      </c>
      <c r="N25" s="149">
        <f>'G-4'!F21</f>
        <v>29.5</v>
      </c>
      <c r="O25" s="149">
        <f>'G-4'!F22</f>
        <v>45</v>
      </c>
      <c r="P25" s="149">
        <f>'G-4'!M10</f>
        <v>31</v>
      </c>
      <c r="Q25" s="149">
        <f>'G-4'!M11</f>
        <v>32.5</v>
      </c>
      <c r="R25" s="149">
        <f>'G-4'!M12</f>
        <v>44.5</v>
      </c>
      <c r="S25" s="149">
        <f>'G-4'!M13</f>
        <v>35.5</v>
      </c>
      <c r="T25" s="149">
        <f>'G-4'!M14</f>
        <v>29.5</v>
      </c>
      <c r="U25" s="149">
        <f>'G-4'!M15</f>
        <v>26</v>
      </c>
      <c r="V25" s="149">
        <f>'G-4'!M16</f>
        <v>22.5</v>
      </c>
      <c r="W25" s="149">
        <f>'G-4'!M17</f>
        <v>22.5</v>
      </c>
      <c r="X25" s="149">
        <f>'G-4'!M18</f>
        <v>28.5</v>
      </c>
      <c r="Y25" s="149">
        <f>'G-4'!M19</f>
        <v>20.5</v>
      </c>
      <c r="Z25" s="149">
        <f>'G-4'!M20</f>
        <v>32.5</v>
      </c>
      <c r="AA25" s="149">
        <f>'G-4'!M21</f>
        <v>25</v>
      </c>
      <c r="AB25" s="149">
        <f>'G-4'!M22</f>
        <v>19.5</v>
      </c>
      <c r="AC25" s="150"/>
      <c r="AD25" s="149">
        <f>'G-4'!T10</f>
        <v>25</v>
      </c>
      <c r="AE25" s="149">
        <f>'G-4'!T11</f>
        <v>23.5</v>
      </c>
      <c r="AF25" s="149">
        <f>'G-4'!T12</f>
        <v>13.5</v>
      </c>
      <c r="AG25" s="149">
        <f>'G-4'!T13</f>
        <v>6.5</v>
      </c>
      <c r="AH25" s="149">
        <f>'G-4'!T14</f>
        <v>16.5</v>
      </c>
      <c r="AI25" s="149">
        <f>'G-4'!T15</f>
        <v>15.5</v>
      </c>
      <c r="AJ25" s="149">
        <f>'G-4'!T16</f>
        <v>20</v>
      </c>
      <c r="AK25" s="149">
        <f>'G-4'!T17</f>
        <v>22</v>
      </c>
      <c r="AL25" s="149">
        <f>'G-4'!T18</f>
        <v>28</v>
      </c>
      <c r="AM25" s="149">
        <f>'G-4'!T19</f>
        <v>22</v>
      </c>
      <c r="AN25" s="149">
        <f>'G-4'!T20</f>
        <v>18</v>
      </c>
      <c r="AO25" s="149">
        <f>'G-4'!T21</f>
        <v>11.5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72</v>
      </c>
      <c r="F26" s="149">
        <f t="shared" ref="F26:K26" si="24">C25+D25+E25+F25</f>
        <v>78.5</v>
      </c>
      <c r="G26" s="149">
        <f t="shared" si="24"/>
        <v>100</v>
      </c>
      <c r="H26" s="149">
        <f t="shared" si="24"/>
        <v>115.5</v>
      </c>
      <c r="I26" s="149">
        <f t="shared" si="24"/>
        <v>126</v>
      </c>
      <c r="J26" s="149">
        <f t="shared" si="24"/>
        <v>118.5</v>
      </c>
      <c r="K26" s="149">
        <f t="shared" si="24"/>
        <v>98</v>
      </c>
      <c r="L26" s="150"/>
      <c r="M26" s="149"/>
      <c r="N26" s="149"/>
      <c r="O26" s="149"/>
      <c r="P26" s="149">
        <f>M25+N25+O25+P25</f>
        <v>130.5</v>
      </c>
      <c r="Q26" s="149">
        <f t="shared" ref="Q26:AB26" si="25">N25+O25+P25+Q25</f>
        <v>138</v>
      </c>
      <c r="R26" s="149">
        <f t="shared" si="25"/>
        <v>153</v>
      </c>
      <c r="S26" s="149">
        <f t="shared" si="25"/>
        <v>143.5</v>
      </c>
      <c r="T26" s="149">
        <f t="shared" si="25"/>
        <v>142</v>
      </c>
      <c r="U26" s="149">
        <f t="shared" si="25"/>
        <v>135.5</v>
      </c>
      <c r="V26" s="149">
        <f t="shared" si="25"/>
        <v>113.5</v>
      </c>
      <c r="W26" s="149">
        <f t="shared" si="25"/>
        <v>100.5</v>
      </c>
      <c r="X26" s="149">
        <f t="shared" si="25"/>
        <v>99.5</v>
      </c>
      <c r="Y26" s="149">
        <f t="shared" si="25"/>
        <v>94</v>
      </c>
      <c r="Z26" s="149">
        <f t="shared" si="25"/>
        <v>104</v>
      </c>
      <c r="AA26" s="149">
        <f t="shared" si="25"/>
        <v>106.5</v>
      </c>
      <c r="AB26" s="149">
        <f t="shared" si="25"/>
        <v>97.5</v>
      </c>
      <c r="AC26" s="150"/>
      <c r="AD26" s="149"/>
      <c r="AE26" s="149"/>
      <c r="AF26" s="149"/>
      <c r="AG26" s="149">
        <f>AD25+AE25+AF25+AG25</f>
        <v>68.5</v>
      </c>
      <c r="AH26" s="149">
        <f t="shared" ref="AH26:AO26" si="26">AE25+AF25+AG25+AH25</f>
        <v>60</v>
      </c>
      <c r="AI26" s="149">
        <f t="shared" si="26"/>
        <v>52</v>
      </c>
      <c r="AJ26" s="149">
        <f t="shared" si="26"/>
        <v>58.5</v>
      </c>
      <c r="AK26" s="149">
        <f t="shared" si="26"/>
        <v>74</v>
      </c>
      <c r="AL26" s="149">
        <f t="shared" si="26"/>
        <v>85.5</v>
      </c>
      <c r="AM26" s="149">
        <f t="shared" si="26"/>
        <v>92</v>
      </c>
      <c r="AN26" s="149">
        <f t="shared" si="26"/>
        <v>90</v>
      </c>
      <c r="AO26" s="149">
        <f t="shared" si="26"/>
        <v>79.5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7.3170731707317069E-2</v>
      </c>
      <c r="E27" s="152"/>
      <c r="F27" s="152" t="s">
        <v>109</v>
      </c>
      <c r="G27" s="153">
        <f>DIRECCIONALIDAD!J38/100</f>
        <v>0.14634146341463414</v>
      </c>
      <c r="H27" s="152"/>
      <c r="I27" s="152" t="s">
        <v>110</v>
      </c>
      <c r="J27" s="153">
        <f>DIRECCIONALIDAD!J39/100</f>
        <v>0.78048780487804881</v>
      </c>
      <c r="K27" s="154"/>
      <c r="L27" s="148"/>
      <c r="M27" s="151"/>
      <c r="N27" s="152"/>
      <c r="O27" s="152" t="s">
        <v>108</v>
      </c>
      <c r="P27" s="153">
        <f>DIRECCIONALIDAD!J40/100</f>
        <v>7.8651685393258425E-2</v>
      </c>
      <c r="Q27" s="152"/>
      <c r="R27" s="152"/>
      <c r="S27" s="152"/>
      <c r="T27" s="152" t="s">
        <v>109</v>
      </c>
      <c r="U27" s="153">
        <f>DIRECCIONALIDAD!J41/100</f>
        <v>0.24719101123595505</v>
      </c>
      <c r="V27" s="152"/>
      <c r="W27" s="152"/>
      <c r="X27" s="152"/>
      <c r="Y27" s="152" t="s">
        <v>110</v>
      </c>
      <c r="Z27" s="153">
        <f>DIRECCIONALIDAD!J42/100</f>
        <v>0.67415730337078661</v>
      </c>
      <c r="AA27" s="152"/>
      <c r="AB27" s="154"/>
      <c r="AC27" s="148"/>
      <c r="AD27" s="151"/>
      <c r="AE27" s="152" t="s">
        <v>108</v>
      </c>
      <c r="AF27" s="153">
        <f>DIRECCIONALIDAD!J43/100</f>
        <v>0.11864406779661017</v>
      </c>
      <c r="AG27" s="152"/>
      <c r="AH27" s="152"/>
      <c r="AI27" s="152"/>
      <c r="AJ27" s="152" t="s">
        <v>109</v>
      </c>
      <c r="AK27" s="153">
        <f>DIRECCIONALIDAD!J44/100</f>
        <v>0.2711864406779661</v>
      </c>
      <c r="AL27" s="152"/>
      <c r="AM27" s="152"/>
      <c r="AN27" s="152" t="s">
        <v>110</v>
      </c>
      <c r="AO27" s="155">
        <f>DIRECCIONALIDAD!J45/100</f>
        <v>0.61016949152542377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156</v>
      </c>
      <c r="C29" s="149">
        <f t="shared" ref="C29:K29" si="27">C13+C17+C21+C25</f>
        <v>183</v>
      </c>
      <c r="D29" s="149">
        <f t="shared" si="27"/>
        <v>236</v>
      </c>
      <c r="E29" s="149">
        <f t="shared" si="27"/>
        <v>210</v>
      </c>
      <c r="F29" s="149">
        <f t="shared" si="27"/>
        <v>184.5</v>
      </c>
      <c r="G29" s="149">
        <f t="shared" si="27"/>
        <v>245</v>
      </c>
      <c r="H29" s="149">
        <f t="shared" si="27"/>
        <v>269</v>
      </c>
      <c r="I29" s="149">
        <f t="shared" si="27"/>
        <v>245</v>
      </c>
      <c r="J29" s="149">
        <f t="shared" si="27"/>
        <v>238</v>
      </c>
      <c r="K29" s="149">
        <f t="shared" si="27"/>
        <v>176.5</v>
      </c>
      <c r="L29" s="150"/>
      <c r="M29" s="149">
        <f>M13+M17+M21+M25</f>
        <v>185</v>
      </c>
      <c r="N29" s="149">
        <f t="shared" ref="N29:AB29" si="28">N13+N17+N21+N25</f>
        <v>205.5</v>
      </c>
      <c r="O29" s="149">
        <f t="shared" si="28"/>
        <v>227.5</v>
      </c>
      <c r="P29" s="149">
        <f t="shared" si="28"/>
        <v>228.5</v>
      </c>
      <c r="Q29" s="149">
        <f t="shared" si="28"/>
        <v>255</v>
      </c>
      <c r="R29" s="149">
        <f t="shared" si="28"/>
        <v>290.5</v>
      </c>
      <c r="S29" s="149">
        <f t="shared" si="28"/>
        <v>287</v>
      </c>
      <c r="T29" s="149">
        <f t="shared" si="28"/>
        <v>247.5</v>
      </c>
      <c r="U29" s="149">
        <f t="shared" si="28"/>
        <v>223.5</v>
      </c>
      <c r="V29" s="149">
        <f t="shared" si="28"/>
        <v>214.5</v>
      </c>
      <c r="W29" s="149">
        <f t="shared" si="28"/>
        <v>218</v>
      </c>
      <c r="X29" s="149">
        <f t="shared" si="28"/>
        <v>254</v>
      </c>
      <c r="Y29" s="149">
        <f t="shared" si="28"/>
        <v>243</v>
      </c>
      <c r="Z29" s="149">
        <f t="shared" si="28"/>
        <v>284</v>
      </c>
      <c r="AA29" s="149">
        <f t="shared" si="28"/>
        <v>219</v>
      </c>
      <c r="AB29" s="149">
        <f t="shared" si="28"/>
        <v>224.5</v>
      </c>
      <c r="AC29" s="150"/>
      <c r="AD29" s="149">
        <f>AD13+AD17+AD21+AD25</f>
        <v>273</v>
      </c>
      <c r="AE29" s="149">
        <f t="shared" ref="AE29:AO29" si="29">AE13+AE17+AE21+AE25</f>
        <v>280</v>
      </c>
      <c r="AF29" s="149">
        <f t="shared" si="29"/>
        <v>292.5</v>
      </c>
      <c r="AG29" s="149">
        <f t="shared" si="29"/>
        <v>314.5</v>
      </c>
      <c r="AH29" s="149">
        <f t="shared" si="29"/>
        <v>288.5</v>
      </c>
      <c r="AI29" s="149">
        <f t="shared" si="29"/>
        <v>296</v>
      </c>
      <c r="AJ29" s="149">
        <f t="shared" si="29"/>
        <v>325.5</v>
      </c>
      <c r="AK29" s="149">
        <f t="shared" si="29"/>
        <v>323</v>
      </c>
      <c r="AL29" s="149">
        <f t="shared" si="29"/>
        <v>375</v>
      </c>
      <c r="AM29" s="149">
        <f t="shared" si="29"/>
        <v>331</v>
      </c>
      <c r="AN29" s="149">
        <f t="shared" si="29"/>
        <v>330.5</v>
      </c>
      <c r="AO29" s="149">
        <f t="shared" si="29"/>
        <v>282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785</v>
      </c>
      <c r="F30" s="149">
        <f t="shared" ref="F30:K30" si="30">C29+D29+E29+F29</f>
        <v>813.5</v>
      </c>
      <c r="G30" s="149">
        <f t="shared" si="30"/>
        <v>875.5</v>
      </c>
      <c r="H30" s="149">
        <f t="shared" si="30"/>
        <v>908.5</v>
      </c>
      <c r="I30" s="149">
        <f t="shared" si="30"/>
        <v>943.5</v>
      </c>
      <c r="J30" s="149">
        <f t="shared" si="30"/>
        <v>997</v>
      </c>
      <c r="K30" s="149">
        <f t="shared" si="30"/>
        <v>928.5</v>
      </c>
      <c r="L30" s="150"/>
      <c r="M30" s="149"/>
      <c r="N30" s="149"/>
      <c r="O30" s="149"/>
      <c r="P30" s="149">
        <f>M29+N29+O29+P29</f>
        <v>846.5</v>
      </c>
      <c r="Q30" s="149">
        <f t="shared" ref="Q30:AB30" si="31">N29+O29+P29+Q29</f>
        <v>916.5</v>
      </c>
      <c r="R30" s="149">
        <f t="shared" si="31"/>
        <v>1001.5</v>
      </c>
      <c r="S30" s="149">
        <f t="shared" si="31"/>
        <v>1061</v>
      </c>
      <c r="T30" s="149">
        <f t="shared" si="31"/>
        <v>1080</v>
      </c>
      <c r="U30" s="149">
        <f t="shared" si="31"/>
        <v>1048.5</v>
      </c>
      <c r="V30" s="149">
        <f t="shared" si="31"/>
        <v>972.5</v>
      </c>
      <c r="W30" s="149">
        <f t="shared" si="31"/>
        <v>903.5</v>
      </c>
      <c r="X30" s="149">
        <f t="shared" si="31"/>
        <v>910</v>
      </c>
      <c r="Y30" s="149">
        <f t="shared" si="31"/>
        <v>929.5</v>
      </c>
      <c r="Z30" s="149">
        <f t="shared" si="31"/>
        <v>999</v>
      </c>
      <c r="AA30" s="149">
        <f t="shared" si="31"/>
        <v>1000</v>
      </c>
      <c r="AB30" s="149">
        <f t="shared" si="31"/>
        <v>970.5</v>
      </c>
      <c r="AC30" s="150"/>
      <c r="AD30" s="149"/>
      <c r="AE30" s="149"/>
      <c r="AF30" s="149"/>
      <c r="AG30" s="149">
        <f>AD29+AE29+AF29+AG29</f>
        <v>1160</v>
      </c>
      <c r="AH30" s="149">
        <f t="shared" ref="AH30:AO30" si="32">AE29+AF29+AG29+AH29</f>
        <v>1175.5</v>
      </c>
      <c r="AI30" s="149">
        <f t="shared" si="32"/>
        <v>1191.5</v>
      </c>
      <c r="AJ30" s="149">
        <f t="shared" si="32"/>
        <v>1224.5</v>
      </c>
      <c r="AK30" s="149">
        <f t="shared" si="32"/>
        <v>1233</v>
      </c>
      <c r="AL30" s="149">
        <f t="shared" si="32"/>
        <v>1319.5</v>
      </c>
      <c r="AM30" s="149">
        <f t="shared" si="32"/>
        <v>1354.5</v>
      </c>
      <c r="AN30" s="149">
        <f t="shared" si="32"/>
        <v>1359.5</v>
      </c>
      <c r="AO30" s="149">
        <f t="shared" si="32"/>
        <v>1318.5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2016-10-27T21:05:31Z</dcterms:modified>
</cp:coreProperties>
</file>