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7058\CL 70 - CR 58\2016 - 2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44" i="4689" l="1"/>
  <c r="F44" i="4689"/>
  <c r="E41" i="4689"/>
  <c r="E38" i="4689"/>
  <c r="B10" i="4681" l="1"/>
  <c r="C10" i="4681"/>
  <c r="D10" i="4681"/>
  <c r="E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I10" i="4681"/>
  <c r="J10" i="4681"/>
  <c r="K10" i="4681"/>
  <c r="L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P10" i="4681"/>
  <c r="Q10" i="4681"/>
  <c r="R10" i="4681"/>
  <c r="S10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3" i="4689" l="1"/>
  <c r="Z23" i="4688" s="1"/>
  <c r="J10" i="4689"/>
  <c r="J28" i="4689"/>
  <c r="J30" i="4689"/>
  <c r="J23" i="4688" s="1"/>
  <c r="J36" i="4689"/>
  <c r="AO23" i="4688" s="1"/>
  <c r="J40" i="4689"/>
  <c r="P27" i="4688" s="1"/>
  <c r="J34" i="4689"/>
  <c r="AF23" i="4688" s="1"/>
  <c r="J37" i="4689"/>
  <c r="D27" i="4688" s="1"/>
  <c r="J16" i="4689"/>
  <c r="AF15" i="4688" s="1"/>
  <c r="J43" i="4689"/>
  <c r="J32" i="4689"/>
  <c r="U23" i="4688" s="1"/>
  <c r="J14" i="4689"/>
  <c r="U15" i="4688" s="1"/>
  <c r="J13" i="4689"/>
  <c r="P15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7" i="4681"/>
  <c r="AL26" i="4688"/>
  <c r="BZ18" i="4688" s="1"/>
  <c r="AN26" i="4688"/>
  <c r="CB18" i="4688" s="1"/>
  <c r="J44" i="4689"/>
  <c r="AF27" i="4688"/>
  <c r="J45" i="4689"/>
  <c r="J41" i="4689"/>
  <c r="J42" i="4689"/>
  <c r="J38" i="4689"/>
  <c r="J39" i="4689"/>
  <c r="J35" i="4689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I30" i="4688" l="1"/>
  <c r="BW20" i="4688" s="1"/>
  <c r="H30" i="4688"/>
  <c r="AX20" i="4688" s="1"/>
  <c r="AK30" i="4688"/>
  <c r="BY20" i="4688" s="1"/>
  <c r="I30" i="4688"/>
  <c r="AY20" i="4688" s="1"/>
  <c r="AH30" i="4688"/>
  <c r="BV20" i="4688" s="1"/>
  <c r="AM30" i="4688"/>
  <c r="CA20" i="4688" s="1"/>
  <c r="AO30" i="4688"/>
  <c r="CC20" i="4688" s="1"/>
  <c r="R30" i="4688"/>
  <c r="BG20" i="4688" s="1"/>
  <c r="AL30" i="4688"/>
  <c r="BZ20" i="4688" s="1"/>
  <c r="AJ30" i="4688"/>
  <c r="BX20" i="4688" s="1"/>
  <c r="U23" i="4678"/>
  <c r="W30" i="4688"/>
  <c r="BL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<sst xmlns="http://schemas.openxmlformats.org/spreadsheetml/2006/main" count="651" uniqueCount="155">
  <si>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</si>
  <si>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</si>
  <si>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</si>
  <si>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</si>
  <si>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</si>
  <si>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</si>
  <si>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</si>
  <si>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</si>
  <si>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</si>
  <si>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</si>
  <si>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</si>
  <si>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</si>
  <si>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</si>
  <si>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</si>
  <si>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</si>
  <si>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</si>
  <si>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</si>
  <si>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</si>
  <si>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</si>
  <si>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</si>
  <si>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</si>
  <si>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</si>
  <si>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</si>
  <si>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</si>
  <si>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</si>
  <si>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</si>
  <si>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</si>
  <si>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</si>
  <si>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</si>
  <si>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</si>
  <si>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</si>
  <si>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</si>
  <si>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</si>
  <si>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</si>
  <si>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</si>
  <si>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</si>
  <si>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</si>
  <si>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</si>
  <si>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</si>
  <si>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</si>
  <si>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</si>
  <si>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</si>
  <si>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</si>
  <si>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</si>
  <si>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</si>
  <si>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</si>
  <si>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</si>
  <si>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</si>
  <si>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</si>
  <si>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</si>
  <si>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</si>
  <si>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</si>
  <si>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</si>
  <si>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</si>
  <si>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</si>
  <si>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</si>
  <si>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</si>
  <si>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</si>
  <si>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</si>
  <si>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</si>
  <si>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</si>
  <si>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</si>
  <si>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</si>
  <si>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</si>
  <si>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</si>
  <si>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</si>
  <si>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</si>
  <si>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</si>
  <si>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</si>
  <si>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</si>
  <si>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</si>
  <si>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</si>
  <si>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</si>
  <si>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</si>
  <si>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</si>
  <si>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</si>
  <si>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</si>
  <si>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</si>
  <si>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</si>
  <si>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</si>
  <si>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</si>
  <si>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</si>
  <si>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</si>
  <si>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</si>
  <si>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</si>
  <si>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</si>
  <si>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</si>
  <si>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</si>
  <si>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</si>
  <si>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</si>
  <si>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</si>
  <si>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</si>
  <si>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</si>
  <si>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</si>
  <si>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</si>
  <si>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</si>
  <si>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</si>
  <si>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</si>
  <si>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</si>
  <si>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</si>
  <si>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</si>
  <si>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</si>
  <si>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</si>
  <si>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</si>
  <si>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</si>
  <si>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</si>
  <si>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</si>
  <si>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</si>
  <si>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</si>
  <si>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</si>
  <si>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</si>
  <si>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</si>
  <si>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</si>
  <si>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</si>
  <si>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</si>
  <si>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</si>
  <si>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</si>
  <si>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</si>
  <si>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</si>
  <si>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</si>
  <si>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</si>
  <si>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</si>
  <si>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</si>
  <si>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</si>
  <si>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</si>
  <si>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</si>
  <si>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</si>
  <si>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</si>
  <si>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</si>
  <si>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</si>
  <si>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</si>
  <si>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</si>
  <si>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</si>
  <si>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</si>
  <si>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</si>
  <si>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</si>
  <si>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</si>
  <si>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</si>
  <si>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</si>
  <si>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</si>
  <si>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</si>
  <si>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</si>
  <si>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</si>
  <si>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</si>
  <si>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</si>
  <si>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</si>
  <si>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</si>
  <si>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</si>
  <si>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</si>
  <si>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</si>
  <si>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>CLL 70 - KR 58</t>
  </si>
  <si>
    <t xml:space="preserve">IVAN FONSECA </t>
  </si>
  <si>
    <t>GEOVANNIS GONZALEZ</t>
  </si>
  <si>
    <t xml:space="preserve">JULIO VASQUEZ </t>
  </si>
  <si>
    <t>7:00 - 8:00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</si>
</sst>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3" borderId="20" xfId="0" applyNumberFormat="1" applyFont="1" applyFill="1" applyBorder="1" applyAlignment="1" applyProtection="1">
      <alignment horizontal="center" vertical="center"/>
    </xf>
    <xf numFmtId="1" fontId="2" fillId="3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175</c:v>
                </c:pt>
                <c:pt idx="1">
                  <c:v>145.5</c:v>
                </c:pt>
                <c:pt idx="2">
                  <c:v>263</c:v>
                </c:pt>
                <c:pt idx="3">
                  <c:v>208.5</c:v>
                </c:pt>
                <c:pt idx="4">
                  <c:v>159</c:v>
                </c:pt>
                <c:pt idx="5">
                  <c:v>180.5</c:v>
                </c:pt>
                <c:pt idx="6">
                  <c:v>144</c:v>
                </c:pt>
                <c:pt idx="7">
                  <c:v>196</c:v>
                </c:pt>
                <c:pt idx="8">
                  <c:v>195</c:v>
                </c:pt>
                <c:pt idx="9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299592"/>
        <c:axId val="184299200"/>
      </c:barChart>
      <c:catAx>
        <c:axId val="184299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29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299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299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508.5</c:v>
                </c:pt>
                <c:pt idx="1">
                  <c:v>524</c:v>
                </c:pt>
                <c:pt idx="2">
                  <c:v>629.5</c:v>
                </c:pt>
                <c:pt idx="3">
                  <c:v>523</c:v>
                </c:pt>
                <c:pt idx="4">
                  <c:v>458</c:v>
                </c:pt>
                <c:pt idx="5">
                  <c:v>484.5</c:v>
                </c:pt>
                <c:pt idx="6">
                  <c:v>410.5</c:v>
                </c:pt>
                <c:pt idx="7">
                  <c:v>461</c:v>
                </c:pt>
                <c:pt idx="8">
                  <c:v>462</c:v>
                </c:pt>
                <c:pt idx="9">
                  <c:v>450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229760"/>
        <c:axId val="197860376"/>
      </c:barChart>
      <c:catAx>
        <c:axId val="18322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860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60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2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484.5</c:v>
                </c:pt>
                <c:pt idx="1">
                  <c:v>485</c:v>
                </c:pt>
                <c:pt idx="2">
                  <c:v>482.5</c:v>
                </c:pt>
                <c:pt idx="3">
                  <c:v>516</c:v>
                </c:pt>
                <c:pt idx="4">
                  <c:v>496.5</c:v>
                </c:pt>
                <c:pt idx="5">
                  <c:v>500.5</c:v>
                </c:pt>
                <c:pt idx="6">
                  <c:v>483</c:v>
                </c:pt>
                <c:pt idx="7">
                  <c:v>465.5</c:v>
                </c:pt>
                <c:pt idx="8">
                  <c:v>518</c:v>
                </c:pt>
                <c:pt idx="9">
                  <c:v>547</c:v>
                </c:pt>
                <c:pt idx="10">
                  <c:v>545</c:v>
                </c:pt>
                <c:pt idx="11">
                  <c:v>501.5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861160"/>
        <c:axId val="197861552"/>
      </c:barChart>
      <c:catAx>
        <c:axId val="19786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86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6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861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479</c:v>
                </c:pt>
                <c:pt idx="1">
                  <c:v>483.5</c:v>
                </c:pt>
                <c:pt idx="2">
                  <c:v>469.5</c:v>
                </c:pt>
                <c:pt idx="3">
                  <c:v>426</c:v>
                </c:pt>
                <c:pt idx="4">
                  <c:v>488.5</c:v>
                </c:pt>
                <c:pt idx="5">
                  <c:v>509.5</c:v>
                </c:pt>
                <c:pt idx="6">
                  <c:v>507.5</c:v>
                </c:pt>
                <c:pt idx="7">
                  <c:v>489</c:v>
                </c:pt>
                <c:pt idx="8">
                  <c:v>479.5</c:v>
                </c:pt>
                <c:pt idx="9">
                  <c:v>459.5</c:v>
                </c:pt>
                <c:pt idx="10">
                  <c:v>418</c:v>
                </c:pt>
                <c:pt idx="11">
                  <c:v>431.5</c:v>
                </c:pt>
                <c:pt idx="12">
                  <c:v>526.5</c:v>
                </c:pt>
                <c:pt idx="13">
                  <c:v>552</c:v>
                </c:pt>
                <c:pt idx="14">
                  <c:v>473</c:v>
                </c:pt>
                <c:pt idx="15">
                  <c:v>489.5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862336"/>
        <c:axId val="197862728"/>
      </c:barChart>
      <c:catAx>
        <c:axId val="19786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86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6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86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792</c:v>
                </c:pt>
                <c:pt idx="4">
                  <c:v>776</c:v>
                </c:pt>
                <c:pt idx="5">
                  <c:v>811</c:v>
                </c:pt>
                <c:pt idx="6">
                  <c:v>692</c:v>
                </c:pt>
                <c:pt idx="7">
                  <c:v>679.5</c:v>
                </c:pt>
                <c:pt idx="8">
                  <c:v>715.5</c:v>
                </c:pt>
                <c:pt idx="9">
                  <c:v>716.5</c:v>
                </c:pt>
                <c:pt idx="13">
                  <c:v>626.5</c:v>
                </c:pt>
                <c:pt idx="14">
                  <c:v>675.5</c:v>
                </c:pt>
                <c:pt idx="15">
                  <c:v>720</c:v>
                </c:pt>
                <c:pt idx="16">
                  <c:v>783.5</c:v>
                </c:pt>
                <c:pt idx="17">
                  <c:v>833.5</c:v>
                </c:pt>
                <c:pt idx="18">
                  <c:v>824</c:v>
                </c:pt>
                <c:pt idx="19">
                  <c:v>809</c:v>
                </c:pt>
                <c:pt idx="20">
                  <c:v>740</c:v>
                </c:pt>
                <c:pt idx="21">
                  <c:v>684</c:v>
                </c:pt>
                <c:pt idx="22">
                  <c:v>668</c:v>
                </c:pt>
                <c:pt idx="23">
                  <c:v>691.5</c:v>
                </c:pt>
                <c:pt idx="24">
                  <c:v>696.5</c:v>
                </c:pt>
                <c:pt idx="25">
                  <c:v>714</c:v>
                </c:pt>
                <c:pt idx="29">
                  <c:v>683</c:v>
                </c:pt>
                <c:pt idx="30">
                  <c:v>695</c:v>
                </c:pt>
                <c:pt idx="31">
                  <c:v>709</c:v>
                </c:pt>
                <c:pt idx="32">
                  <c:v>726.5</c:v>
                </c:pt>
                <c:pt idx="33">
                  <c:v>709.5</c:v>
                </c:pt>
                <c:pt idx="34">
                  <c:v>732.5</c:v>
                </c:pt>
                <c:pt idx="35">
                  <c:v>789.5</c:v>
                </c:pt>
                <c:pt idx="36">
                  <c:v>847.5</c:v>
                </c:pt>
                <c:pt idx="37">
                  <c:v>897.5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700.5</c:v>
                </c:pt>
                <c:pt idx="4">
                  <c:v>708.5</c:v>
                </c:pt>
                <c:pt idx="5">
                  <c:v>698.5</c:v>
                </c:pt>
                <c:pt idx="6">
                  <c:v>669.5</c:v>
                </c:pt>
                <c:pt idx="7">
                  <c:v>661</c:v>
                </c:pt>
                <c:pt idx="8">
                  <c:v>625</c:v>
                </c:pt>
                <c:pt idx="9">
                  <c:v>609</c:v>
                </c:pt>
                <c:pt idx="13">
                  <c:v>676.5</c:v>
                </c:pt>
                <c:pt idx="14">
                  <c:v>659.5</c:v>
                </c:pt>
                <c:pt idx="15">
                  <c:v>667</c:v>
                </c:pt>
                <c:pt idx="16">
                  <c:v>643.5</c:v>
                </c:pt>
                <c:pt idx="17">
                  <c:v>658.5</c:v>
                </c:pt>
                <c:pt idx="18">
                  <c:v>643</c:v>
                </c:pt>
                <c:pt idx="19">
                  <c:v>608.5</c:v>
                </c:pt>
                <c:pt idx="20">
                  <c:v>612</c:v>
                </c:pt>
                <c:pt idx="21">
                  <c:v>618</c:v>
                </c:pt>
                <c:pt idx="22">
                  <c:v>648</c:v>
                </c:pt>
                <c:pt idx="23">
                  <c:v>692</c:v>
                </c:pt>
                <c:pt idx="24">
                  <c:v>729</c:v>
                </c:pt>
                <c:pt idx="25">
                  <c:v>750</c:v>
                </c:pt>
                <c:pt idx="29">
                  <c:v>694</c:v>
                </c:pt>
                <c:pt idx="30">
                  <c:v>691</c:v>
                </c:pt>
                <c:pt idx="31">
                  <c:v>694</c:v>
                </c:pt>
                <c:pt idx="32">
                  <c:v>680</c:v>
                </c:pt>
                <c:pt idx="33">
                  <c:v>652.5</c:v>
                </c:pt>
                <c:pt idx="34">
                  <c:v>653</c:v>
                </c:pt>
                <c:pt idx="35">
                  <c:v>653</c:v>
                </c:pt>
                <c:pt idx="36">
                  <c:v>660</c:v>
                </c:pt>
                <c:pt idx="37">
                  <c:v>652.5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692.5</c:v>
                </c:pt>
                <c:pt idx="4">
                  <c:v>650</c:v>
                </c:pt>
                <c:pt idx="5">
                  <c:v>585.5</c:v>
                </c:pt>
                <c:pt idx="6">
                  <c:v>514.5</c:v>
                </c:pt>
                <c:pt idx="7">
                  <c:v>473.5</c:v>
                </c:pt>
                <c:pt idx="8">
                  <c:v>477.5</c:v>
                </c:pt>
                <c:pt idx="9">
                  <c:v>458</c:v>
                </c:pt>
                <c:pt idx="13">
                  <c:v>555</c:v>
                </c:pt>
                <c:pt idx="14">
                  <c:v>532.5</c:v>
                </c:pt>
                <c:pt idx="15">
                  <c:v>506.5</c:v>
                </c:pt>
                <c:pt idx="16">
                  <c:v>504.5</c:v>
                </c:pt>
                <c:pt idx="17">
                  <c:v>502.5</c:v>
                </c:pt>
                <c:pt idx="18">
                  <c:v>518.5</c:v>
                </c:pt>
                <c:pt idx="19">
                  <c:v>518</c:v>
                </c:pt>
                <c:pt idx="20">
                  <c:v>494</c:v>
                </c:pt>
                <c:pt idx="21">
                  <c:v>486.5</c:v>
                </c:pt>
                <c:pt idx="22">
                  <c:v>519.5</c:v>
                </c:pt>
                <c:pt idx="23">
                  <c:v>544.5</c:v>
                </c:pt>
                <c:pt idx="24">
                  <c:v>557.5</c:v>
                </c:pt>
                <c:pt idx="25">
                  <c:v>577</c:v>
                </c:pt>
                <c:pt idx="29">
                  <c:v>591</c:v>
                </c:pt>
                <c:pt idx="30">
                  <c:v>594</c:v>
                </c:pt>
                <c:pt idx="31">
                  <c:v>592.5</c:v>
                </c:pt>
                <c:pt idx="32">
                  <c:v>589.5</c:v>
                </c:pt>
                <c:pt idx="33">
                  <c:v>583.5</c:v>
                </c:pt>
                <c:pt idx="34">
                  <c:v>581.5</c:v>
                </c:pt>
                <c:pt idx="35">
                  <c:v>571</c:v>
                </c:pt>
                <c:pt idx="36">
                  <c:v>568</c:v>
                </c:pt>
                <c:pt idx="37">
                  <c:v>561.5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2185</c:v>
                </c:pt>
                <c:pt idx="4">
                  <c:v>2134.5</c:v>
                </c:pt>
                <c:pt idx="5">
                  <c:v>2095</c:v>
                </c:pt>
                <c:pt idx="6">
                  <c:v>1876</c:v>
                </c:pt>
                <c:pt idx="7">
                  <c:v>1814</c:v>
                </c:pt>
                <c:pt idx="8">
                  <c:v>1818</c:v>
                </c:pt>
                <c:pt idx="9">
                  <c:v>1783.5</c:v>
                </c:pt>
                <c:pt idx="13">
                  <c:v>1858</c:v>
                </c:pt>
                <c:pt idx="14">
                  <c:v>1867.5</c:v>
                </c:pt>
                <c:pt idx="15">
                  <c:v>1893.5</c:v>
                </c:pt>
                <c:pt idx="16">
                  <c:v>1931.5</c:v>
                </c:pt>
                <c:pt idx="17">
                  <c:v>1994.5</c:v>
                </c:pt>
                <c:pt idx="18">
                  <c:v>1985.5</c:v>
                </c:pt>
                <c:pt idx="19">
                  <c:v>1935.5</c:v>
                </c:pt>
                <c:pt idx="20">
                  <c:v>1846</c:v>
                </c:pt>
                <c:pt idx="21">
                  <c:v>1788.5</c:v>
                </c:pt>
                <c:pt idx="22">
                  <c:v>1835.5</c:v>
                </c:pt>
                <c:pt idx="23">
                  <c:v>1928</c:v>
                </c:pt>
                <c:pt idx="24">
                  <c:v>1983</c:v>
                </c:pt>
                <c:pt idx="25">
                  <c:v>2041</c:v>
                </c:pt>
                <c:pt idx="29">
                  <c:v>1968</c:v>
                </c:pt>
                <c:pt idx="30">
                  <c:v>1980</c:v>
                </c:pt>
                <c:pt idx="31">
                  <c:v>1995.5</c:v>
                </c:pt>
                <c:pt idx="32">
                  <c:v>1996</c:v>
                </c:pt>
                <c:pt idx="33">
                  <c:v>1945.5</c:v>
                </c:pt>
                <c:pt idx="34">
                  <c:v>1967</c:v>
                </c:pt>
                <c:pt idx="35">
                  <c:v>2013.5</c:v>
                </c:pt>
                <c:pt idx="36">
                  <c:v>2075.5</c:v>
                </c:pt>
                <c:pt idx="37">
                  <c:v>2111.5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863512"/>
        <c:axId val="197863904"/>
      </c:lineChart>
      <c:catAx>
        <c:axId val="1978635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786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639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78635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158.5</c:v>
                </c:pt>
                <c:pt idx="1">
                  <c:v>165</c:v>
                </c:pt>
                <c:pt idx="2">
                  <c:v>147.5</c:v>
                </c:pt>
                <c:pt idx="3">
                  <c:v>155.5</c:v>
                </c:pt>
                <c:pt idx="4">
                  <c:v>207.5</c:v>
                </c:pt>
                <c:pt idx="5">
                  <c:v>209.5</c:v>
                </c:pt>
                <c:pt idx="6">
                  <c:v>211</c:v>
                </c:pt>
                <c:pt idx="7">
                  <c:v>205.5</c:v>
                </c:pt>
                <c:pt idx="8">
                  <c:v>198</c:v>
                </c:pt>
                <c:pt idx="9">
                  <c:v>194.5</c:v>
                </c:pt>
                <c:pt idx="10">
                  <c:v>142</c:v>
                </c:pt>
                <c:pt idx="11">
                  <c:v>149.5</c:v>
                </c:pt>
                <c:pt idx="12">
                  <c:v>182</c:v>
                </c:pt>
                <c:pt idx="13">
                  <c:v>218</c:v>
                </c:pt>
                <c:pt idx="14">
                  <c:v>147</c:v>
                </c:pt>
                <c:pt idx="15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300376"/>
        <c:axId val="184300768"/>
      </c:barChart>
      <c:catAx>
        <c:axId val="184300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30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0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300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165</c:v>
                </c:pt>
                <c:pt idx="1">
                  <c:v>178.5</c:v>
                </c:pt>
                <c:pt idx="2">
                  <c:v>157.5</c:v>
                </c:pt>
                <c:pt idx="3">
                  <c:v>182</c:v>
                </c:pt>
                <c:pt idx="4">
                  <c:v>177</c:v>
                </c:pt>
                <c:pt idx="5">
                  <c:v>192.5</c:v>
                </c:pt>
                <c:pt idx="6">
                  <c:v>175</c:v>
                </c:pt>
                <c:pt idx="7">
                  <c:v>165</c:v>
                </c:pt>
                <c:pt idx="8">
                  <c:v>200</c:v>
                </c:pt>
                <c:pt idx="9">
                  <c:v>249.5</c:v>
                </c:pt>
                <c:pt idx="10">
                  <c:v>233</c:v>
                </c:pt>
                <c:pt idx="11">
                  <c:v>215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298416"/>
        <c:axId val="184297240"/>
      </c:barChart>
      <c:catAx>
        <c:axId val="18429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297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297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29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163.5</c:v>
                </c:pt>
                <c:pt idx="1">
                  <c:v>184.5</c:v>
                </c:pt>
                <c:pt idx="2">
                  <c:v>187</c:v>
                </c:pt>
                <c:pt idx="3">
                  <c:v>165.5</c:v>
                </c:pt>
                <c:pt idx="4">
                  <c:v>171.5</c:v>
                </c:pt>
                <c:pt idx="5">
                  <c:v>174.5</c:v>
                </c:pt>
                <c:pt idx="6">
                  <c:v>158</c:v>
                </c:pt>
                <c:pt idx="7">
                  <c:v>157</c:v>
                </c:pt>
                <c:pt idx="8">
                  <c:v>135.5</c:v>
                </c:pt>
                <c:pt idx="9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568688"/>
        <c:axId val="185569080"/>
      </c:barChart>
      <c:catAx>
        <c:axId val="18556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569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69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56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170</c:v>
                </c:pt>
                <c:pt idx="1">
                  <c:v>159.5</c:v>
                </c:pt>
                <c:pt idx="2">
                  <c:v>176</c:v>
                </c:pt>
                <c:pt idx="3">
                  <c:v>188.5</c:v>
                </c:pt>
                <c:pt idx="4">
                  <c:v>167</c:v>
                </c:pt>
                <c:pt idx="5">
                  <c:v>162.5</c:v>
                </c:pt>
                <c:pt idx="6">
                  <c:v>162</c:v>
                </c:pt>
                <c:pt idx="7">
                  <c:v>161</c:v>
                </c:pt>
                <c:pt idx="8">
                  <c:v>167.5</c:v>
                </c:pt>
                <c:pt idx="9">
                  <c:v>162.5</c:v>
                </c:pt>
                <c:pt idx="10">
                  <c:v>169</c:v>
                </c:pt>
                <c:pt idx="11">
                  <c:v>153.5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569864"/>
        <c:axId val="185570256"/>
      </c:barChart>
      <c:catAx>
        <c:axId val="18556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57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569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179</c:v>
                </c:pt>
                <c:pt idx="1">
                  <c:v>177</c:v>
                </c:pt>
                <c:pt idx="2">
                  <c:v>178.5</c:v>
                </c:pt>
                <c:pt idx="3">
                  <c:v>142</c:v>
                </c:pt>
                <c:pt idx="4">
                  <c:v>162</c:v>
                </c:pt>
                <c:pt idx="5">
                  <c:v>184.5</c:v>
                </c:pt>
                <c:pt idx="6">
                  <c:v>155</c:v>
                </c:pt>
                <c:pt idx="7">
                  <c:v>157</c:v>
                </c:pt>
                <c:pt idx="8">
                  <c:v>146.5</c:v>
                </c:pt>
                <c:pt idx="9">
                  <c:v>150</c:v>
                </c:pt>
                <c:pt idx="10">
                  <c:v>158.5</c:v>
                </c:pt>
                <c:pt idx="11">
                  <c:v>163</c:v>
                </c:pt>
                <c:pt idx="12">
                  <c:v>176.5</c:v>
                </c:pt>
                <c:pt idx="13">
                  <c:v>194</c:v>
                </c:pt>
                <c:pt idx="14">
                  <c:v>195.5</c:v>
                </c:pt>
                <c:pt idx="15">
                  <c:v>184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571040"/>
        <c:axId val="185571432"/>
      </c:barChart>
      <c:catAx>
        <c:axId val="18557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57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1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5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170</c:v>
                </c:pt>
                <c:pt idx="1">
                  <c:v>194</c:v>
                </c:pt>
                <c:pt idx="2">
                  <c:v>179.5</c:v>
                </c:pt>
                <c:pt idx="3">
                  <c:v>149</c:v>
                </c:pt>
                <c:pt idx="4">
                  <c:v>127.5</c:v>
                </c:pt>
                <c:pt idx="5">
                  <c:v>129.5</c:v>
                </c:pt>
                <c:pt idx="6">
                  <c:v>108.5</c:v>
                </c:pt>
                <c:pt idx="7">
                  <c:v>108</c:v>
                </c:pt>
                <c:pt idx="8">
                  <c:v>131.5</c:v>
                </c:pt>
                <c:pt idx="9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226232"/>
        <c:axId val="183226624"/>
      </c:barChart>
      <c:catAx>
        <c:axId val="183226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2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2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26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149.5</c:v>
                </c:pt>
                <c:pt idx="1">
                  <c:v>147</c:v>
                </c:pt>
                <c:pt idx="2">
                  <c:v>149</c:v>
                </c:pt>
                <c:pt idx="3">
                  <c:v>145.5</c:v>
                </c:pt>
                <c:pt idx="4">
                  <c:v>152.5</c:v>
                </c:pt>
                <c:pt idx="5">
                  <c:v>145.5</c:v>
                </c:pt>
                <c:pt idx="6">
                  <c:v>146</c:v>
                </c:pt>
                <c:pt idx="7">
                  <c:v>139.5</c:v>
                </c:pt>
                <c:pt idx="8">
                  <c:v>150.5</c:v>
                </c:pt>
                <c:pt idx="9">
                  <c:v>135</c:v>
                </c:pt>
                <c:pt idx="10">
                  <c:v>143</c:v>
                </c:pt>
                <c:pt idx="11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227408"/>
        <c:axId val="183227800"/>
      </c:barChart>
      <c:catAx>
        <c:axId val="18322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27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27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2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141.5</c:v>
                </c:pt>
                <c:pt idx="1">
                  <c:v>141.5</c:v>
                </c:pt>
                <c:pt idx="2">
                  <c:v>143.5</c:v>
                </c:pt>
                <c:pt idx="3">
                  <c:v>128.5</c:v>
                </c:pt>
                <c:pt idx="4">
                  <c:v>119</c:v>
                </c:pt>
                <c:pt idx="5">
                  <c:v>115.5</c:v>
                </c:pt>
                <c:pt idx="6">
                  <c:v>141.5</c:v>
                </c:pt>
                <c:pt idx="7">
                  <c:v>126.5</c:v>
                </c:pt>
                <c:pt idx="8">
                  <c:v>135</c:v>
                </c:pt>
                <c:pt idx="9">
                  <c:v>115</c:v>
                </c:pt>
                <c:pt idx="10">
                  <c:v>117.5</c:v>
                </c:pt>
                <c:pt idx="11">
                  <c:v>119</c:v>
                </c:pt>
                <c:pt idx="12">
                  <c:v>168</c:v>
                </c:pt>
                <c:pt idx="13">
                  <c:v>140</c:v>
                </c:pt>
                <c:pt idx="14">
                  <c:v>130.5</c:v>
                </c:pt>
                <c:pt idx="15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228584"/>
        <c:axId val="183228976"/>
      </c:barChart>
      <c:catAx>
        <c:axId val="18322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2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2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2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">
        <v>150</v>
      </c>
      <c r="E5" s="176"/>
      <c r="F5" s="176"/>
      <c r="G5" s="176"/>
      <c r="H5" s="176"/>
      <c r="I5" s="166" t="s">
        <v>53</v>
      </c>
      <c r="J5" s="166"/>
      <c r="K5" s="166"/>
      <c r="L5" s="177">
        <v>0</v>
      </c>
      <c r="M5" s="177"/>
      <c r="N5" s="177"/>
      <c r="O5" s="12"/>
      <c r="P5" s="166" t="s">
        <v>57</v>
      </c>
      <c r="Q5" s="166"/>
      <c r="R5" s="166"/>
      <c r="S5" s="175" t="s">
        <v>62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153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42723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7" t="s">
        <v>34</v>
      </c>
      <c r="C8" s="168"/>
      <c r="D8" s="168"/>
      <c r="E8" s="169"/>
      <c r="F8" s="164" t="s">
        <v>35</v>
      </c>
      <c r="G8" s="164" t="s">
        <v>37</v>
      </c>
      <c r="H8" s="164" t="s">
        <v>36</v>
      </c>
      <c r="I8" s="167" t="s">
        <v>34</v>
      </c>
      <c r="J8" s="168"/>
      <c r="K8" s="168"/>
      <c r="L8" s="169"/>
      <c r="M8" s="164" t="s">
        <v>35</v>
      </c>
      <c r="N8" s="164" t="s">
        <v>37</v>
      </c>
      <c r="O8" s="164" t="s">
        <v>36</v>
      </c>
      <c r="P8" s="167" t="s">
        <v>34</v>
      </c>
      <c r="Q8" s="168"/>
      <c r="R8" s="168"/>
      <c r="S8" s="169"/>
      <c r="T8" s="164" t="s">
        <v>35</v>
      </c>
      <c r="U8" s="164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42</v>
      </c>
      <c r="C10" s="46">
        <v>133</v>
      </c>
      <c r="D10" s="46">
        <v>8</v>
      </c>
      <c r="E10" s="46">
        <v>2</v>
      </c>
      <c r="F10" s="6">
        <f t="shared" ref="F10:F22" si="0">B10*0.5+C10*1+D10*2+E10*2.5</f>
        <v>175</v>
      </c>
      <c r="G10" s="2"/>
      <c r="H10" s="19" t="s">
        <v>4</v>
      </c>
      <c r="I10" s="46">
        <v>31</v>
      </c>
      <c r="J10" s="46">
        <v>118</v>
      </c>
      <c r="K10" s="46">
        <v>6</v>
      </c>
      <c r="L10" s="46">
        <v>4</v>
      </c>
      <c r="M10" s="6">
        <f t="shared" ref="M10:M22" si="1">I10*0.5+J10*1+K10*2+L10*2.5</f>
        <v>155.5</v>
      </c>
      <c r="N10" s="9">
        <f>F20+F21+F22+M10</f>
        <v>626.5</v>
      </c>
      <c r="O10" s="19" t="s">
        <v>43</v>
      </c>
      <c r="P10" s="46">
        <v>48</v>
      </c>
      <c r="Q10" s="46">
        <v>118</v>
      </c>
      <c r="R10" s="46">
        <v>9</v>
      </c>
      <c r="S10" s="46">
        <v>2</v>
      </c>
      <c r="T10" s="6">
        <f t="shared" ref="T10:T21" si="2">P10*0.5+Q10*1+R10*2+S10*2.5</f>
        <v>165</v>
      </c>
      <c r="U10" s="10"/>
      <c r="AB10" s="1"/>
    </row>
    <row r="11" spans="1:28" ht="24" customHeight="1" x14ac:dyDescent="0.2">
      <c r="A11" s="18" t="s">
        <v>14</v>
      </c>
      <c r="B11" s="46">
        <v>38</v>
      </c>
      <c r="C11" s="46">
        <v>112</v>
      </c>
      <c r="D11" s="46">
        <v>6</v>
      </c>
      <c r="E11" s="46">
        <v>1</v>
      </c>
      <c r="F11" s="6">
        <f t="shared" si="0"/>
        <v>145.5</v>
      </c>
      <c r="G11" s="2"/>
      <c r="H11" s="19" t="s">
        <v>5</v>
      </c>
      <c r="I11" s="46">
        <v>61</v>
      </c>
      <c r="J11" s="46">
        <v>151</v>
      </c>
      <c r="K11" s="46">
        <v>8</v>
      </c>
      <c r="L11" s="46">
        <v>4</v>
      </c>
      <c r="M11" s="6">
        <f t="shared" si="1"/>
        <v>207.5</v>
      </c>
      <c r="N11" s="9">
        <f>F21+F22+M10+M11</f>
        <v>675.5</v>
      </c>
      <c r="O11" s="19" t="s">
        <v>44</v>
      </c>
      <c r="P11" s="46">
        <v>42</v>
      </c>
      <c r="Q11" s="46">
        <v>138</v>
      </c>
      <c r="R11" s="46">
        <v>6</v>
      </c>
      <c r="S11" s="46">
        <v>3</v>
      </c>
      <c r="T11" s="6">
        <f t="shared" si="2"/>
        <v>178.5</v>
      </c>
      <c r="U11" s="2"/>
      <c r="AB11" s="1"/>
    </row>
    <row r="12" spans="1:28" ht="24" customHeight="1" x14ac:dyDescent="0.2">
      <c r="A12" s="18" t="s">
        <v>17</v>
      </c>
      <c r="B12" s="46">
        <v>53</v>
      </c>
      <c r="C12" s="46">
        <v>210</v>
      </c>
      <c r="D12" s="46">
        <v>12</v>
      </c>
      <c r="E12" s="46">
        <v>1</v>
      </c>
      <c r="F12" s="6">
        <f t="shared" si="0"/>
        <v>263</v>
      </c>
      <c r="G12" s="2"/>
      <c r="H12" s="19" t="s">
        <v>6</v>
      </c>
      <c r="I12" s="46">
        <v>40</v>
      </c>
      <c r="J12" s="46">
        <v>171</v>
      </c>
      <c r="K12" s="46">
        <v>8</v>
      </c>
      <c r="L12" s="46">
        <v>1</v>
      </c>
      <c r="M12" s="6">
        <f t="shared" si="1"/>
        <v>209.5</v>
      </c>
      <c r="N12" s="2">
        <f>F22+M10+M11+M12</f>
        <v>720</v>
      </c>
      <c r="O12" s="19" t="s">
        <v>32</v>
      </c>
      <c r="P12" s="46">
        <v>45</v>
      </c>
      <c r="Q12" s="46">
        <v>125</v>
      </c>
      <c r="R12" s="46">
        <v>5</v>
      </c>
      <c r="S12" s="46">
        <v>0</v>
      </c>
      <c r="T12" s="6">
        <f t="shared" si="2"/>
        <v>157.5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164</v>
      </c>
      <c r="D13" s="46">
        <v>9</v>
      </c>
      <c r="E13" s="46">
        <v>4</v>
      </c>
      <c r="F13" s="6">
        <f t="shared" si="0"/>
        <v>208.5</v>
      </c>
      <c r="G13" s="2">
        <f t="shared" ref="G13:G19" si="3">F10+F11+F12+F13</f>
        <v>792</v>
      </c>
      <c r="H13" s="19" t="s">
        <v>7</v>
      </c>
      <c r="I13" s="46">
        <v>44</v>
      </c>
      <c r="J13" s="46">
        <v>164</v>
      </c>
      <c r="K13" s="46">
        <v>10</v>
      </c>
      <c r="L13" s="46">
        <v>2</v>
      </c>
      <c r="M13" s="6">
        <f t="shared" si="1"/>
        <v>211</v>
      </c>
      <c r="N13" s="2">
        <f t="shared" ref="N13:N18" si="4">M10+M11+M12+M13</f>
        <v>783.5</v>
      </c>
      <c r="O13" s="19" t="s">
        <v>33</v>
      </c>
      <c r="P13" s="46">
        <v>49</v>
      </c>
      <c r="Q13" s="46">
        <v>130</v>
      </c>
      <c r="R13" s="46">
        <v>10</v>
      </c>
      <c r="S13" s="46">
        <v>3</v>
      </c>
      <c r="T13" s="6">
        <f t="shared" si="2"/>
        <v>182</v>
      </c>
      <c r="U13" s="2">
        <f t="shared" ref="U13:U21" si="5">T10+T11+T12+T13</f>
        <v>683</v>
      </c>
      <c r="AB13" s="81">
        <v>241</v>
      </c>
    </row>
    <row r="14" spans="1:28" ht="24" customHeight="1" x14ac:dyDescent="0.2">
      <c r="A14" s="18" t="s">
        <v>21</v>
      </c>
      <c r="B14" s="46">
        <v>40</v>
      </c>
      <c r="C14" s="46">
        <v>118</v>
      </c>
      <c r="D14" s="46">
        <v>8</v>
      </c>
      <c r="E14" s="46">
        <v>2</v>
      </c>
      <c r="F14" s="6">
        <f t="shared" si="0"/>
        <v>159</v>
      </c>
      <c r="G14" s="2">
        <f t="shared" si="3"/>
        <v>776</v>
      </c>
      <c r="H14" s="19" t="s">
        <v>9</v>
      </c>
      <c r="I14" s="46">
        <v>42</v>
      </c>
      <c r="J14" s="46">
        <v>159</v>
      </c>
      <c r="K14" s="46">
        <v>9</v>
      </c>
      <c r="L14" s="46">
        <v>3</v>
      </c>
      <c r="M14" s="6">
        <f t="shared" si="1"/>
        <v>205.5</v>
      </c>
      <c r="N14" s="2">
        <f t="shared" si="4"/>
        <v>833.5</v>
      </c>
      <c r="O14" s="19" t="s">
        <v>29</v>
      </c>
      <c r="P14" s="45">
        <v>50</v>
      </c>
      <c r="Q14" s="45">
        <v>137</v>
      </c>
      <c r="R14" s="45">
        <v>5</v>
      </c>
      <c r="S14" s="45">
        <v>2</v>
      </c>
      <c r="T14" s="6">
        <f t="shared" si="2"/>
        <v>177</v>
      </c>
      <c r="U14" s="2">
        <f t="shared" si="5"/>
        <v>695</v>
      </c>
      <c r="AB14" s="81">
        <v>250</v>
      </c>
    </row>
    <row r="15" spans="1:28" ht="24" customHeight="1" x14ac:dyDescent="0.2">
      <c r="A15" s="18" t="s">
        <v>23</v>
      </c>
      <c r="B15" s="46">
        <v>34</v>
      </c>
      <c r="C15" s="46">
        <v>138</v>
      </c>
      <c r="D15" s="46">
        <v>9</v>
      </c>
      <c r="E15" s="46">
        <v>3</v>
      </c>
      <c r="F15" s="6">
        <f t="shared" si="0"/>
        <v>180.5</v>
      </c>
      <c r="G15" s="2">
        <f t="shared" si="3"/>
        <v>811</v>
      </c>
      <c r="H15" s="19" t="s">
        <v>12</v>
      </c>
      <c r="I15" s="46">
        <v>45</v>
      </c>
      <c r="J15" s="46">
        <v>158</v>
      </c>
      <c r="K15" s="46">
        <v>5</v>
      </c>
      <c r="L15" s="46">
        <v>3</v>
      </c>
      <c r="M15" s="6">
        <f t="shared" si="1"/>
        <v>198</v>
      </c>
      <c r="N15" s="2">
        <f t="shared" si="4"/>
        <v>824</v>
      </c>
      <c r="O15" s="18" t="s">
        <v>30</v>
      </c>
      <c r="P15" s="46">
        <v>51</v>
      </c>
      <c r="Q15" s="46">
        <v>137</v>
      </c>
      <c r="R15" s="45">
        <v>10</v>
      </c>
      <c r="S15" s="46">
        <v>4</v>
      </c>
      <c r="T15" s="6">
        <f t="shared" si="2"/>
        <v>192.5</v>
      </c>
      <c r="U15" s="2">
        <f t="shared" si="5"/>
        <v>709</v>
      </c>
      <c r="AB15" s="81">
        <v>262</v>
      </c>
    </row>
    <row r="16" spans="1:28" ht="24" customHeight="1" x14ac:dyDescent="0.2">
      <c r="A16" s="18" t="s">
        <v>39</v>
      </c>
      <c r="B16" s="46">
        <v>34</v>
      </c>
      <c r="C16" s="46">
        <v>108</v>
      </c>
      <c r="D16" s="46">
        <v>7</v>
      </c>
      <c r="E16" s="46">
        <v>2</v>
      </c>
      <c r="F16" s="6">
        <f t="shared" si="0"/>
        <v>144</v>
      </c>
      <c r="G16" s="2">
        <f t="shared" si="3"/>
        <v>692</v>
      </c>
      <c r="H16" s="19" t="s">
        <v>15</v>
      </c>
      <c r="I16" s="46">
        <v>35</v>
      </c>
      <c r="J16" s="46">
        <v>159</v>
      </c>
      <c r="K16" s="46">
        <v>4</v>
      </c>
      <c r="L16" s="46">
        <v>4</v>
      </c>
      <c r="M16" s="6">
        <f t="shared" si="1"/>
        <v>194.5</v>
      </c>
      <c r="N16" s="2">
        <f t="shared" si="4"/>
        <v>809</v>
      </c>
      <c r="O16" s="19" t="s">
        <v>8</v>
      </c>
      <c r="P16" s="46">
        <v>57</v>
      </c>
      <c r="Q16" s="46">
        <v>125</v>
      </c>
      <c r="R16" s="46">
        <v>7</v>
      </c>
      <c r="S16" s="46">
        <v>3</v>
      </c>
      <c r="T16" s="6">
        <f t="shared" si="2"/>
        <v>175</v>
      </c>
      <c r="U16" s="2">
        <f t="shared" si="5"/>
        <v>726.5</v>
      </c>
      <c r="AB16" s="81">
        <v>270.5</v>
      </c>
    </row>
    <row r="17" spans="1:28" ht="24" customHeight="1" x14ac:dyDescent="0.2">
      <c r="A17" s="18" t="s">
        <v>40</v>
      </c>
      <c r="B17" s="46">
        <v>53</v>
      </c>
      <c r="C17" s="46">
        <v>142</v>
      </c>
      <c r="D17" s="46">
        <v>10</v>
      </c>
      <c r="E17" s="46">
        <v>3</v>
      </c>
      <c r="F17" s="6">
        <f t="shared" si="0"/>
        <v>196</v>
      </c>
      <c r="G17" s="2">
        <f t="shared" si="3"/>
        <v>679.5</v>
      </c>
      <c r="H17" s="19" t="s">
        <v>18</v>
      </c>
      <c r="I17" s="46">
        <v>28</v>
      </c>
      <c r="J17" s="46">
        <v>109</v>
      </c>
      <c r="K17" s="46">
        <v>7</v>
      </c>
      <c r="L17" s="46">
        <v>2</v>
      </c>
      <c r="M17" s="6">
        <f t="shared" si="1"/>
        <v>142</v>
      </c>
      <c r="N17" s="2">
        <f t="shared" si="4"/>
        <v>740</v>
      </c>
      <c r="O17" s="19" t="s">
        <v>10</v>
      </c>
      <c r="P17" s="46">
        <v>53</v>
      </c>
      <c r="Q17" s="46">
        <v>119</v>
      </c>
      <c r="R17" s="46">
        <v>6</v>
      </c>
      <c r="S17" s="46">
        <v>3</v>
      </c>
      <c r="T17" s="6">
        <f t="shared" si="2"/>
        <v>165</v>
      </c>
      <c r="U17" s="2">
        <f t="shared" si="5"/>
        <v>709.5</v>
      </c>
      <c r="AB17" s="81">
        <v>289.5</v>
      </c>
    </row>
    <row r="18" spans="1:28" ht="24" customHeight="1" x14ac:dyDescent="0.2">
      <c r="A18" s="18" t="s">
        <v>41</v>
      </c>
      <c r="B18" s="46">
        <v>44</v>
      </c>
      <c r="C18" s="46">
        <v>133</v>
      </c>
      <c r="D18" s="46">
        <v>15</v>
      </c>
      <c r="E18" s="46">
        <v>4</v>
      </c>
      <c r="F18" s="6">
        <f t="shared" si="0"/>
        <v>195</v>
      </c>
      <c r="G18" s="2">
        <f t="shared" si="3"/>
        <v>715.5</v>
      </c>
      <c r="H18" s="19" t="s">
        <v>20</v>
      </c>
      <c r="I18" s="46">
        <v>31</v>
      </c>
      <c r="J18" s="46">
        <v>119</v>
      </c>
      <c r="K18" s="46">
        <v>5</v>
      </c>
      <c r="L18" s="46">
        <v>2</v>
      </c>
      <c r="M18" s="6">
        <f t="shared" si="1"/>
        <v>149.5</v>
      </c>
      <c r="N18" s="2">
        <f t="shared" si="4"/>
        <v>684</v>
      </c>
      <c r="O18" s="19" t="s">
        <v>13</v>
      </c>
      <c r="P18" s="46">
        <v>61</v>
      </c>
      <c r="Q18" s="46">
        <v>146</v>
      </c>
      <c r="R18" s="46">
        <v>8</v>
      </c>
      <c r="S18" s="46">
        <v>3</v>
      </c>
      <c r="T18" s="6">
        <f t="shared" si="2"/>
        <v>200</v>
      </c>
      <c r="U18" s="2">
        <f t="shared" si="5"/>
        <v>732.5</v>
      </c>
      <c r="AB18" s="81">
        <v>291</v>
      </c>
    </row>
    <row r="19" spans="1:28" ht="24" customHeight="1" thickBot="1" x14ac:dyDescent="0.25">
      <c r="A19" s="21" t="s">
        <v>42</v>
      </c>
      <c r="B19" s="47">
        <v>62</v>
      </c>
      <c r="C19" s="47">
        <v>124</v>
      </c>
      <c r="D19" s="47">
        <v>7</v>
      </c>
      <c r="E19" s="47">
        <v>5</v>
      </c>
      <c r="F19" s="7">
        <f t="shared" si="0"/>
        <v>181.5</v>
      </c>
      <c r="G19" s="3">
        <f t="shared" si="3"/>
        <v>716.5</v>
      </c>
      <c r="H19" s="20" t="s">
        <v>22</v>
      </c>
      <c r="I19" s="45">
        <v>33</v>
      </c>
      <c r="J19" s="45">
        <v>151</v>
      </c>
      <c r="K19" s="45">
        <v>6</v>
      </c>
      <c r="L19" s="45">
        <v>1</v>
      </c>
      <c r="M19" s="6">
        <f t="shared" si="1"/>
        <v>182</v>
      </c>
      <c r="N19" s="2">
        <f>M16+M17+M18+M19</f>
        <v>668</v>
      </c>
      <c r="O19" s="19" t="s">
        <v>16</v>
      </c>
      <c r="P19" s="46">
        <v>99</v>
      </c>
      <c r="Q19" s="46">
        <v>180</v>
      </c>
      <c r="R19" s="46">
        <v>10</v>
      </c>
      <c r="S19" s="46">
        <v>0</v>
      </c>
      <c r="T19" s="6">
        <f t="shared" si="2"/>
        <v>249.5</v>
      </c>
      <c r="U19" s="2">
        <f t="shared" si="5"/>
        <v>789.5</v>
      </c>
      <c r="AB19" s="81">
        <v>294</v>
      </c>
    </row>
    <row r="20" spans="1:28" ht="24" customHeight="1" x14ac:dyDescent="0.2">
      <c r="A20" s="19" t="s">
        <v>27</v>
      </c>
      <c r="B20" s="45">
        <v>33</v>
      </c>
      <c r="C20" s="45">
        <v>127</v>
      </c>
      <c r="D20" s="45">
        <v>5</v>
      </c>
      <c r="E20" s="45">
        <v>2</v>
      </c>
      <c r="F20" s="8">
        <f t="shared" si="0"/>
        <v>158.5</v>
      </c>
      <c r="G20" s="35"/>
      <c r="H20" s="19" t="s">
        <v>24</v>
      </c>
      <c r="I20" s="46">
        <v>44</v>
      </c>
      <c r="J20" s="46">
        <v>181</v>
      </c>
      <c r="K20" s="46">
        <v>5</v>
      </c>
      <c r="L20" s="46">
        <v>2</v>
      </c>
      <c r="M20" s="8">
        <f t="shared" si="1"/>
        <v>218</v>
      </c>
      <c r="N20" s="2">
        <f>M17+M18+M19+M20</f>
        <v>691.5</v>
      </c>
      <c r="O20" s="19" t="s">
        <v>45</v>
      </c>
      <c r="P20" s="45">
        <v>76</v>
      </c>
      <c r="Q20" s="45">
        <v>179</v>
      </c>
      <c r="R20" s="46">
        <v>8</v>
      </c>
      <c r="S20" s="45">
        <v>0</v>
      </c>
      <c r="T20" s="8">
        <f t="shared" si="2"/>
        <v>233</v>
      </c>
      <c r="U20" s="2">
        <f t="shared" si="5"/>
        <v>847.5</v>
      </c>
      <c r="AB20" s="81">
        <v>299</v>
      </c>
    </row>
    <row r="21" spans="1:28" ht="24" customHeight="1" thickBot="1" x14ac:dyDescent="0.25">
      <c r="A21" s="19" t="s">
        <v>28</v>
      </c>
      <c r="B21" s="46">
        <v>29</v>
      </c>
      <c r="C21" s="46">
        <v>136</v>
      </c>
      <c r="D21" s="46">
        <v>6</v>
      </c>
      <c r="E21" s="46">
        <v>1</v>
      </c>
      <c r="F21" s="6">
        <f t="shared" si="0"/>
        <v>165</v>
      </c>
      <c r="G21" s="36"/>
      <c r="H21" s="20" t="s">
        <v>25</v>
      </c>
      <c r="I21" s="46">
        <v>39</v>
      </c>
      <c r="J21" s="46">
        <v>115</v>
      </c>
      <c r="K21" s="46">
        <v>5</v>
      </c>
      <c r="L21" s="46">
        <v>1</v>
      </c>
      <c r="M21" s="6">
        <f t="shared" si="1"/>
        <v>147</v>
      </c>
      <c r="N21" s="2">
        <f>M18+M19+M20+M21</f>
        <v>696.5</v>
      </c>
      <c r="O21" s="21" t="s">
        <v>46</v>
      </c>
      <c r="P21" s="47">
        <v>68</v>
      </c>
      <c r="Q21" s="47">
        <v>169</v>
      </c>
      <c r="R21" s="47">
        <v>6</v>
      </c>
      <c r="S21" s="47">
        <v>0</v>
      </c>
      <c r="T21" s="7">
        <f t="shared" si="2"/>
        <v>215</v>
      </c>
      <c r="U21" s="3">
        <f t="shared" si="5"/>
        <v>897.5</v>
      </c>
      <c r="AB21" s="81">
        <v>299.5</v>
      </c>
    </row>
    <row r="22" spans="1:28" ht="24" customHeight="1" thickBot="1" x14ac:dyDescent="0.25">
      <c r="A22" s="19" t="s">
        <v>1</v>
      </c>
      <c r="B22" s="46">
        <v>27</v>
      </c>
      <c r="C22" s="46">
        <v>121</v>
      </c>
      <c r="D22" s="46">
        <v>4</v>
      </c>
      <c r="E22" s="46">
        <v>2</v>
      </c>
      <c r="F22" s="6">
        <f t="shared" si="0"/>
        <v>147.5</v>
      </c>
      <c r="G22" s="2"/>
      <c r="H22" s="21" t="s">
        <v>26</v>
      </c>
      <c r="I22" s="47">
        <v>27</v>
      </c>
      <c r="J22" s="47">
        <v>139</v>
      </c>
      <c r="K22" s="47">
        <v>6</v>
      </c>
      <c r="L22" s="47">
        <v>1</v>
      </c>
      <c r="M22" s="6">
        <f t="shared" si="1"/>
        <v>167</v>
      </c>
      <c r="N22" s="3">
        <f>M19+M20+M21+M22</f>
        <v>714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811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833.5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897.5</v>
      </c>
      <c r="AB23" s="1"/>
    </row>
    <row r="24" spans="1:28" ht="13.5" customHeight="1" x14ac:dyDescent="0.2">
      <c r="A24" s="184"/>
      <c r="B24" s="185"/>
      <c r="C24" s="82" t="s">
        <v>72</v>
      </c>
      <c r="D24" s="86"/>
      <c r="E24" s="86"/>
      <c r="F24" s="87" t="s">
        <v>78</v>
      </c>
      <c r="G24" s="88"/>
      <c r="H24" s="184"/>
      <c r="I24" s="185"/>
      <c r="J24" s="82" t="s">
        <v>72</v>
      </c>
      <c r="K24" s="86"/>
      <c r="L24" s="86"/>
      <c r="M24" s="87" t="s">
        <v>66</v>
      </c>
      <c r="N24" s="88"/>
      <c r="O24" s="184"/>
      <c r="P24" s="185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L14" sqref="L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3" t="str">
        <f>'G-1'!D5:H5</f>
        <v>CLL 70 - KR 58</v>
      </c>
      <c r="E5" s="203"/>
      <c r="F5" s="203"/>
      <c r="G5" s="203"/>
      <c r="H5" s="203"/>
      <c r="I5" s="198" t="s">
        <v>53</v>
      </c>
      <c r="J5" s="198"/>
      <c r="K5" s="198"/>
      <c r="L5" s="177">
        <f>'G-1'!L5:N5</f>
        <v>0</v>
      </c>
      <c r="M5" s="177"/>
      <c r="N5" s="177"/>
      <c r="O5" s="50"/>
      <c r="P5" s="198" t="s">
        <v>57</v>
      </c>
      <c r="Q5" s="198"/>
      <c r="R5" s="198"/>
      <c r="S5" s="177" t="s">
        <v>134</v>
      </c>
      <c r="T5" s="177"/>
      <c r="U5" s="177"/>
    </row>
    <row r="6" spans="1:28" ht="12.75" customHeight="1" x14ac:dyDescent="0.2">
      <c r="A6" s="198" t="s">
        <v>55</v>
      </c>
      <c r="B6" s="198"/>
      <c r="C6" s="198"/>
      <c r="D6" s="201" t="s">
        <v>151</v>
      </c>
      <c r="E6" s="201"/>
      <c r="F6" s="201"/>
      <c r="G6" s="201"/>
      <c r="H6" s="201"/>
      <c r="I6" s="198" t="s">
        <v>59</v>
      </c>
      <c r="J6" s="198"/>
      <c r="K6" s="198"/>
      <c r="L6" s="197">
        <v>2</v>
      </c>
      <c r="M6" s="197"/>
      <c r="N6" s="197"/>
      <c r="O6" s="54"/>
      <c r="P6" s="198" t="s">
        <v>58</v>
      </c>
      <c r="Q6" s="198"/>
      <c r="R6" s="198"/>
      <c r="S6" s="204">
        <f>'G-1'!S6:U6</f>
        <v>42723</v>
      </c>
      <c r="T6" s="204"/>
      <c r="U6" s="204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21</v>
      </c>
      <c r="C10" s="61">
        <v>124</v>
      </c>
      <c r="D10" s="61">
        <v>12</v>
      </c>
      <c r="E10" s="61">
        <v>2</v>
      </c>
      <c r="F10" s="62">
        <f t="shared" ref="F10:F22" si="0">B10*0.5+C10*1+D10*2+E10*2.5</f>
        <v>163.5</v>
      </c>
      <c r="G10" s="63"/>
      <c r="H10" s="64" t="s">
        <v>4</v>
      </c>
      <c r="I10" s="46">
        <v>33</v>
      </c>
      <c r="J10" s="46">
        <v>105</v>
      </c>
      <c r="K10" s="46">
        <v>9</v>
      </c>
      <c r="L10" s="46">
        <v>1</v>
      </c>
      <c r="M10" s="62">
        <f t="shared" ref="M10:M22" si="1">I10*0.5+J10*1+K10*2+L10*2.5</f>
        <v>142</v>
      </c>
      <c r="N10" s="65">
        <f>F20+F21+F22+M10</f>
        <v>676.5</v>
      </c>
      <c r="O10" s="64" t="s">
        <v>43</v>
      </c>
      <c r="P10" s="46">
        <v>20</v>
      </c>
      <c r="Q10" s="46">
        <v>120</v>
      </c>
      <c r="R10" s="46">
        <v>15</v>
      </c>
      <c r="S10" s="46">
        <v>4</v>
      </c>
      <c r="T10" s="62">
        <f t="shared" ref="T10:T21" si="2">P10*0.5+Q10*1+R10*2+S10*2.5</f>
        <v>170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28</v>
      </c>
      <c r="C11" s="61">
        <v>138</v>
      </c>
      <c r="D11" s="61">
        <v>15</v>
      </c>
      <c r="E11" s="61">
        <v>1</v>
      </c>
      <c r="F11" s="62">
        <f t="shared" si="0"/>
        <v>184.5</v>
      </c>
      <c r="G11" s="63"/>
      <c r="H11" s="64" t="s">
        <v>5</v>
      </c>
      <c r="I11" s="46">
        <v>43</v>
      </c>
      <c r="J11" s="46">
        <v>115</v>
      </c>
      <c r="K11" s="46">
        <v>9</v>
      </c>
      <c r="L11" s="46">
        <v>3</v>
      </c>
      <c r="M11" s="62">
        <f t="shared" si="1"/>
        <v>162</v>
      </c>
      <c r="N11" s="65">
        <f>F21+F22+M10+M11</f>
        <v>659.5</v>
      </c>
      <c r="O11" s="64" t="s">
        <v>44</v>
      </c>
      <c r="P11" s="46">
        <v>18</v>
      </c>
      <c r="Q11" s="46">
        <v>119</v>
      </c>
      <c r="R11" s="46">
        <v>12</v>
      </c>
      <c r="S11" s="46">
        <v>3</v>
      </c>
      <c r="T11" s="62">
        <f t="shared" si="2"/>
        <v>159.5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29</v>
      </c>
      <c r="C12" s="61">
        <v>144</v>
      </c>
      <c r="D12" s="61">
        <v>13</v>
      </c>
      <c r="E12" s="61">
        <v>1</v>
      </c>
      <c r="F12" s="62">
        <f t="shared" si="0"/>
        <v>187</v>
      </c>
      <c r="G12" s="63"/>
      <c r="H12" s="64" t="s">
        <v>6</v>
      </c>
      <c r="I12" s="46">
        <v>52</v>
      </c>
      <c r="J12" s="46">
        <v>135</v>
      </c>
      <c r="K12" s="46">
        <v>8</v>
      </c>
      <c r="L12" s="46">
        <v>3</v>
      </c>
      <c r="M12" s="62">
        <f t="shared" si="1"/>
        <v>184.5</v>
      </c>
      <c r="N12" s="63">
        <f>F22+M10+M11+M12</f>
        <v>667</v>
      </c>
      <c r="O12" s="64" t="s">
        <v>32</v>
      </c>
      <c r="P12" s="46">
        <v>14</v>
      </c>
      <c r="Q12" s="46">
        <v>133</v>
      </c>
      <c r="R12" s="46">
        <v>13</v>
      </c>
      <c r="S12" s="46">
        <v>4</v>
      </c>
      <c r="T12" s="62">
        <f t="shared" si="2"/>
        <v>176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126</v>
      </c>
      <c r="D13" s="61">
        <v>14</v>
      </c>
      <c r="E13" s="61">
        <v>1</v>
      </c>
      <c r="F13" s="62">
        <f t="shared" si="0"/>
        <v>165.5</v>
      </c>
      <c r="G13" s="63">
        <f t="shared" ref="G13:G19" si="3">F10+F11+F12+F13</f>
        <v>700.5</v>
      </c>
      <c r="H13" s="64" t="s">
        <v>7</v>
      </c>
      <c r="I13" s="46">
        <v>33</v>
      </c>
      <c r="J13" s="46">
        <v>113</v>
      </c>
      <c r="K13" s="46">
        <v>9</v>
      </c>
      <c r="L13" s="46">
        <v>3</v>
      </c>
      <c r="M13" s="62">
        <f t="shared" si="1"/>
        <v>155</v>
      </c>
      <c r="N13" s="63">
        <f t="shared" ref="N13:N18" si="4">M10+M11+M12+M13</f>
        <v>643.5</v>
      </c>
      <c r="O13" s="64" t="s">
        <v>33</v>
      </c>
      <c r="P13" s="46">
        <v>19</v>
      </c>
      <c r="Q13" s="46">
        <v>141</v>
      </c>
      <c r="R13" s="46">
        <v>14</v>
      </c>
      <c r="S13" s="46">
        <v>4</v>
      </c>
      <c r="T13" s="62">
        <f t="shared" si="2"/>
        <v>188.5</v>
      </c>
      <c r="U13" s="63">
        <f t="shared" ref="U13:U21" si="5">T10+T11+T12+T13</f>
        <v>694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19</v>
      </c>
      <c r="C14" s="61">
        <v>128</v>
      </c>
      <c r="D14" s="61">
        <v>17</v>
      </c>
      <c r="E14" s="61">
        <v>0</v>
      </c>
      <c r="F14" s="62">
        <f t="shared" si="0"/>
        <v>171.5</v>
      </c>
      <c r="G14" s="63">
        <f t="shared" si="3"/>
        <v>708.5</v>
      </c>
      <c r="H14" s="64" t="s">
        <v>9</v>
      </c>
      <c r="I14" s="46">
        <v>31</v>
      </c>
      <c r="J14" s="46">
        <v>119</v>
      </c>
      <c r="K14" s="46">
        <v>10</v>
      </c>
      <c r="L14" s="46">
        <v>1</v>
      </c>
      <c r="M14" s="62">
        <f t="shared" si="1"/>
        <v>157</v>
      </c>
      <c r="N14" s="63">
        <f t="shared" si="4"/>
        <v>658.5</v>
      </c>
      <c r="O14" s="64" t="s">
        <v>29</v>
      </c>
      <c r="P14" s="45">
        <v>33</v>
      </c>
      <c r="Q14" s="45">
        <v>117</v>
      </c>
      <c r="R14" s="45">
        <v>13</v>
      </c>
      <c r="S14" s="45">
        <v>3</v>
      </c>
      <c r="T14" s="62">
        <f t="shared" si="2"/>
        <v>167</v>
      </c>
      <c r="U14" s="63">
        <f t="shared" si="5"/>
        <v>691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31</v>
      </c>
      <c r="C15" s="61">
        <v>141</v>
      </c>
      <c r="D15" s="61">
        <v>9</v>
      </c>
      <c r="E15" s="61">
        <v>0</v>
      </c>
      <c r="F15" s="62">
        <f t="shared" si="0"/>
        <v>174.5</v>
      </c>
      <c r="G15" s="63">
        <f t="shared" si="3"/>
        <v>698.5</v>
      </c>
      <c r="H15" s="64" t="s">
        <v>12</v>
      </c>
      <c r="I15" s="46">
        <v>30</v>
      </c>
      <c r="J15" s="46">
        <v>111</v>
      </c>
      <c r="K15" s="46">
        <v>9</v>
      </c>
      <c r="L15" s="46">
        <v>1</v>
      </c>
      <c r="M15" s="62">
        <f t="shared" si="1"/>
        <v>146.5</v>
      </c>
      <c r="N15" s="63">
        <f t="shared" si="4"/>
        <v>643</v>
      </c>
      <c r="O15" s="60" t="s">
        <v>30</v>
      </c>
      <c r="P15" s="46">
        <v>36</v>
      </c>
      <c r="Q15" s="46">
        <v>121</v>
      </c>
      <c r="R15" s="46">
        <v>8</v>
      </c>
      <c r="S15" s="46">
        <v>3</v>
      </c>
      <c r="T15" s="62">
        <f t="shared" si="2"/>
        <v>162.5</v>
      </c>
      <c r="U15" s="63">
        <f t="shared" si="5"/>
        <v>694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thickBot="1" x14ac:dyDescent="0.25">
      <c r="A16" s="60" t="s">
        <v>39</v>
      </c>
      <c r="B16" s="61">
        <v>19</v>
      </c>
      <c r="C16" s="69">
        <v>116</v>
      </c>
      <c r="D16" s="61">
        <v>15</v>
      </c>
      <c r="E16" s="61">
        <v>1</v>
      </c>
      <c r="F16" s="62">
        <f t="shared" si="0"/>
        <v>158</v>
      </c>
      <c r="G16" s="63">
        <f t="shared" si="3"/>
        <v>669.5</v>
      </c>
      <c r="H16" s="64" t="s">
        <v>15</v>
      </c>
      <c r="I16" s="46">
        <v>28</v>
      </c>
      <c r="J16" s="46">
        <v>120</v>
      </c>
      <c r="K16" s="46">
        <v>8</v>
      </c>
      <c r="L16" s="46">
        <v>0</v>
      </c>
      <c r="M16" s="62">
        <f t="shared" si="1"/>
        <v>150</v>
      </c>
      <c r="N16" s="63">
        <f t="shared" si="4"/>
        <v>608.5</v>
      </c>
      <c r="O16" s="64" t="s">
        <v>8</v>
      </c>
      <c r="P16" s="46">
        <v>34</v>
      </c>
      <c r="Q16" s="46">
        <v>108</v>
      </c>
      <c r="R16" s="46">
        <v>11</v>
      </c>
      <c r="S16" s="46">
        <v>6</v>
      </c>
      <c r="T16" s="62">
        <f t="shared" si="2"/>
        <v>162</v>
      </c>
      <c r="U16" s="63">
        <f t="shared" si="5"/>
        <v>680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24</v>
      </c>
      <c r="C17" s="160">
        <v>122</v>
      </c>
      <c r="D17" s="61">
        <v>9</v>
      </c>
      <c r="E17" s="61">
        <v>2</v>
      </c>
      <c r="F17" s="62">
        <f t="shared" si="0"/>
        <v>157</v>
      </c>
      <c r="G17" s="63">
        <f t="shared" si="3"/>
        <v>661</v>
      </c>
      <c r="H17" s="64" t="s">
        <v>18</v>
      </c>
      <c r="I17" s="46">
        <v>26</v>
      </c>
      <c r="J17" s="46">
        <v>119</v>
      </c>
      <c r="K17" s="46">
        <v>12</v>
      </c>
      <c r="L17" s="46">
        <v>1</v>
      </c>
      <c r="M17" s="62">
        <f t="shared" si="1"/>
        <v>158.5</v>
      </c>
      <c r="N17" s="63">
        <f t="shared" si="4"/>
        <v>612</v>
      </c>
      <c r="O17" s="64" t="s">
        <v>10</v>
      </c>
      <c r="P17" s="46">
        <v>36</v>
      </c>
      <c r="Q17" s="46">
        <v>113</v>
      </c>
      <c r="R17" s="46">
        <v>15</v>
      </c>
      <c r="S17" s="46">
        <v>0</v>
      </c>
      <c r="T17" s="62">
        <f t="shared" si="2"/>
        <v>161</v>
      </c>
      <c r="U17" s="63">
        <f t="shared" si="5"/>
        <v>652.5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16</v>
      </c>
      <c r="C18" s="61">
        <v>109</v>
      </c>
      <c r="D18" s="61">
        <v>8</v>
      </c>
      <c r="E18" s="61">
        <v>1</v>
      </c>
      <c r="F18" s="62">
        <f t="shared" si="0"/>
        <v>135.5</v>
      </c>
      <c r="G18" s="63">
        <f t="shared" si="3"/>
        <v>625</v>
      </c>
      <c r="H18" s="64" t="s">
        <v>20</v>
      </c>
      <c r="I18" s="46">
        <v>28</v>
      </c>
      <c r="J18" s="46">
        <v>121</v>
      </c>
      <c r="K18" s="46">
        <v>14</v>
      </c>
      <c r="L18" s="46">
        <v>0</v>
      </c>
      <c r="M18" s="62">
        <f t="shared" si="1"/>
        <v>163</v>
      </c>
      <c r="N18" s="63">
        <f t="shared" si="4"/>
        <v>618</v>
      </c>
      <c r="O18" s="64" t="s">
        <v>13</v>
      </c>
      <c r="P18" s="46">
        <v>40</v>
      </c>
      <c r="Q18" s="46">
        <v>116</v>
      </c>
      <c r="R18" s="46">
        <v>12</v>
      </c>
      <c r="S18" s="46">
        <v>3</v>
      </c>
      <c r="T18" s="62">
        <f t="shared" si="2"/>
        <v>167.5</v>
      </c>
      <c r="U18" s="63">
        <f t="shared" si="5"/>
        <v>653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24</v>
      </c>
      <c r="C19" s="61">
        <v>123</v>
      </c>
      <c r="D19" s="69">
        <v>8</v>
      </c>
      <c r="E19" s="69">
        <v>3</v>
      </c>
      <c r="F19" s="70">
        <f t="shared" si="0"/>
        <v>158.5</v>
      </c>
      <c r="G19" s="71">
        <f t="shared" si="3"/>
        <v>609</v>
      </c>
      <c r="H19" s="72" t="s">
        <v>22</v>
      </c>
      <c r="I19" s="45">
        <v>21</v>
      </c>
      <c r="J19" s="45">
        <v>128</v>
      </c>
      <c r="K19" s="45">
        <v>19</v>
      </c>
      <c r="L19" s="45">
        <v>0</v>
      </c>
      <c r="M19" s="62">
        <f t="shared" si="1"/>
        <v>176.5</v>
      </c>
      <c r="N19" s="63">
        <f>M16+M17+M18+M19</f>
        <v>648</v>
      </c>
      <c r="O19" s="64" t="s">
        <v>16</v>
      </c>
      <c r="P19" s="46">
        <v>41</v>
      </c>
      <c r="Q19" s="46">
        <v>114</v>
      </c>
      <c r="R19" s="46">
        <v>14</v>
      </c>
      <c r="S19" s="46">
        <v>0</v>
      </c>
      <c r="T19" s="62">
        <f t="shared" si="2"/>
        <v>162.5</v>
      </c>
      <c r="U19" s="63">
        <f t="shared" si="5"/>
        <v>653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24</v>
      </c>
      <c r="C20" s="67">
        <v>139</v>
      </c>
      <c r="D20" s="67">
        <v>9</v>
      </c>
      <c r="E20" s="67">
        <v>4</v>
      </c>
      <c r="F20" s="73">
        <f t="shared" si="0"/>
        <v>179</v>
      </c>
      <c r="G20" s="74"/>
      <c r="H20" s="64" t="s">
        <v>24</v>
      </c>
      <c r="I20" s="46">
        <v>31</v>
      </c>
      <c r="J20" s="46">
        <v>155</v>
      </c>
      <c r="K20" s="46">
        <v>8</v>
      </c>
      <c r="L20" s="46">
        <v>3</v>
      </c>
      <c r="M20" s="73">
        <f t="shared" si="1"/>
        <v>194</v>
      </c>
      <c r="N20" s="63">
        <f>M17+M18+M19+M20</f>
        <v>692</v>
      </c>
      <c r="O20" s="64" t="s">
        <v>45</v>
      </c>
      <c r="P20" s="45">
        <v>26</v>
      </c>
      <c r="Q20" s="45">
        <v>128</v>
      </c>
      <c r="R20" s="45">
        <v>14</v>
      </c>
      <c r="S20" s="45">
        <v>0</v>
      </c>
      <c r="T20" s="73">
        <f t="shared" si="2"/>
        <v>169</v>
      </c>
      <c r="U20" s="63">
        <f t="shared" si="5"/>
        <v>660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28</v>
      </c>
      <c r="C21" s="61">
        <v>144</v>
      </c>
      <c r="D21" s="61">
        <v>7</v>
      </c>
      <c r="E21" s="61">
        <v>2</v>
      </c>
      <c r="F21" s="62">
        <f t="shared" si="0"/>
        <v>177</v>
      </c>
      <c r="G21" s="75"/>
      <c r="H21" s="72" t="s">
        <v>25</v>
      </c>
      <c r="I21" s="46">
        <v>30</v>
      </c>
      <c r="J21" s="46">
        <v>160</v>
      </c>
      <c r="K21" s="46">
        <v>9</v>
      </c>
      <c r="L21" s="46">
        <v>1</v>
      </c>
      <c r="M21" s="62">
        <f t="shared" si="1"/>
        <v>195.5</v>
      </c>
      <c r="N21" s="63">
        <f>M18+M19+M20+M21</f>
        <v>729</v>
      </c>
      <c r="O21" s="68" t="s">
        <v>46</v>
      </c>
      <c r="P21" s="47">
        <v>21</v>
      </c>
      <c r="Q21" s="47">
        <v>119</v>
      </c>
      <c r="R21" s="47">
        <v>12</v>
      </c>
      <c r="S21" s="47">
        <v>0</v>
      </c>
      <c r="T21" s="70">
        <f t="shared" si="2"/>
        <v>153.5</v>
      </c>
      <c r="U21" s="71">
        <f t="shared" si="5"/>
        <v>652.5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29</v>
      </c>
      <c r="C22" s="61">
        <v>146</v>
      </c>
      <c r="D22" s="61">
        <v>9</v>
      </c>
      <c r="E22" s="61">
        <v>0</v>
      </c>
      <c r="F22" s="62">
        <f t="shared" si="0"/>
        <v>178.5</v>
      </c>
      <c r="G22" s="63"/>
      <c r="H22" s="68" t="s">
        <v>26</v>
      </c>
      <c r="I22" s="47">
        <v>19</v>
      </c>
      <c r="J22" s="47">
        <v>147</v>
      </c>
      <c r="K22" s="47">
        <v>10</v>
      </c>
      <c r="L22" s="47">
        <v>3</v>
      </c>
      <c r="M22" s="62">
        <f t="shared" si="1"/>
        <v>184</v>
      </c>
      <c r="N22" s="71">
        <f>M19+M20+M21+M22</f>
        <v>750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708.5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750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694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72</v>
      </c>
      <c r="D24" s="86"/>
      <c r="E24" s="86"/>
      <c r="F24" s="87" t="s">
        <v>65</v>
      </c>
      <c r="G24" s="88"/>
      <c r="H24" s="210"/>
      <c r="I24" s="211"/>
      <c r="J24" s="83" t="s">
        <v>72</v>
      </c>
      <c r="K24" s="86"/>
      <c r="L24" s="86"/>
      <c r="M24" s="87" t="s">
        <v>92</v>
      </c>
      <c r="N24" s="88"/>
      <c r="O24" s="210"/>
      <c r="P24" s="211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5" zoomScaleNormal="100" workbookViewId="0">
      <selection activeCell="E118" sqref="E118:F1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CLL 70 - KR 58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93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149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42723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7" t="s">
        <v>34</v>
      </c>
      <c r="C8" s="168"/>
      <c r="D8" s="168"/>
      <c r="E8" s="169"/>
      <c r="F8" s="164" t="s">
        <v>35</v>
      </c>
      <c r="G8" s="164" t="s">
        <v>37</v>
      </c>
      <c r="H8" s="164" t="s">
        <v>36</v>
      </c>
      <c r="I8" s="167" t="s">
        <v>34</v>
      </c>
      <c r="J8" s="168"/>
      <c r="K8" s="168"/>
      <c r="L8" s="169"/>
      <c r="M8" s="164" t="s">
        <v>35</v>
      </c>
      <c r="N8" s="164" t="s">
        <v>37</v>
      </c>
      <c r="O8" s="164" t="s">
        <v>36</v>
      </c>
      <c r="P8" s="167" t="s">
        <v>34</v>
      </c>
      <c r="Q8" s="168"/>
      <c r="R8" s="168"/>
      <c r="S8" s="169"/>
      <c r="T8" s="164" t="s">
        <v>35</v>
      </c>
      <c r="U8" s="164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40</v>
      </c>
      <c r="C10" s="46">
        <v>98</v>
      </c>
      <c r="D10" s="46">
        <v>26</v>
      </c>
      <c r="E10" s="46">
        <v>0</v>
      </c>
      <c r="F10" s="62">
        <f>B10*0.5+C10*1+D10*2+E10*2.5</f>
        <v>170</v>
      </c>
      <c r="G10" s="2"/>
      <c r="H10" s="19" t="s">
        <v>4</v>
      </c>
      <c r="I10" s="46">
        <v>11</v>
      </c>
      <c r="J10" s="46">
        <v>96</v>
      </c>
      <c r="K10" s="46">
        <v>11</v>
      </c>
      <c r="L10" s="46">
        <v>2</v>
      </c>
      <c r="M10" s="6">
        <f>I10*0.5+J10*1+K10*2+L10*2.5</f>
        <v>128.5</v>
      </c>
      <c r="N10" s="9">
        <f>F20+F21+F22+M10</f>
        <v>555</v>
      </c>
      <c r="O10" s="19" t="s">
        <v>43</v>
      </c>
      <c r="P10" s="46">
        <v>22</v>
      </c>
      <c r="Q10" s="46">
        <v>95</v>
      </c>
      <c r="R10" s="46">
        <v>18</v>
      </c>
      <c r="S10" s="46">
        <v>3</v>
      </c>
      <c r="T10" s="6">
        <f>P10*0.5+Q10*1+R10*2+S10*2.5</f>
        <v>149.5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47</v>
      </c>
      <c r="C11" s="46">
        <v>110</v>
      </c>
      <c r="D11" s="46">
        <v>29</v>
      </c>
      <c r="E11" s="46">
        <v>1</v>
      </c>
      <c r="F11" s="6">
        <f t="shared" ref="F11:F22" si="0">B11*0.5+C11*1+D11*2+E11*2.5</f>
        <v>194</v>
      </c>
      <c r="G11" s="2"/>
      <c r="H11" s="19" t="s">
        <v>5</v>
      </c>
      <c r="I11" s="46">
        <v>9</v>
      </c>
      <c r="J11" s="46">
        <v>90</v>
      </c>
      <c r="K11" s="46">
        <v>11</v>
      </c>
      <c r="L11" s="46">
        <v>1</v>
      </c>
      <c r="M11" s="6">
        <f t="shared" ref="M11:M22" si="1">I11*0.5+J11*1+K11*2+L11*2.5</f>
        <v>119</v>
      </c>
      <c r="N11" s="9">
        <f>F21+F22+M10+M11</f>
        <v>532.5</v>
      </c>
      <c r="O11" s="19" t="s">
        <v>44</v>
      </c>
      <c r="P11" s="46">
        <v>26</v>
      </c>
      <c r="Q11" s="46">
        <v>103</v>
      </c>
      <c r="R11" s="46">
        <v>13</v>
      </c>
      <c r="S11" s="46">
        <v>2</v>
      </c>
      <c r="T11" s="6">
        <f t="shared" ref="T11:T21" si="2">P11*0.5+Q11*1+R11*2+S11*2.5</f>
        <v>147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41</v>
      </c>
      <c r="C12" s="46">
        <v>114</v>
      </c>
      <c r="D12" s="46">
        <v>20</v>
      </c>
      <c r="E12" s="46">
        <v>2</v>
      </c>
      <c r="F12" s="6">
        <f t="shared" si="0"/>
        <v>179.5</v>
      </c>
      <c r="G12" s="2"/>
      <c r="H12" s="19" t="s">
        <v>6</v>
      </c>
      <c r="I12" s="46">
        <v>14</v>
      </c>
      <c r="J12" s="46">
        <v>81</v>
      </c>
      <c r="K12" s="46">
        <v>10</v>
      </c>
      <c r="L12" s="46">
        <v>3</v>
      </c>
      <c r="M12" s="6">
        <f t="shared" si="1"/>
        <v>115.5</v>
      </c>
      <c r="N12" s="2">
        <f>F22+M10+M11+M12</f>
        <v>506.5</v>
      </c>
      <c r="O12" s="19" t="s">
        <v>32</v>
      </c>
      <c r="P12" s="46">
        <v>25</v>
      </c>
      <c r="Q12" s="46">
        <v>102</v>
      </c>
      <c r="R12" s="46">
        <v>16</v>
      </c>
      <c r="S12" s="46">
        <v>1</v>
      </c>
      <c r="T12" s="6">
        <f t="shared" si="2"/>
        <v>149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38</v>
      </c>
      <c r="C13" s="46">
        <v>100</v>
      </c>
      <c r="D13" s="46">
        <v>15</v>
      </c>
      <c r="E13" s="46">
        <v>0</v>
      </c>
      <c r="F13" s="6">
        <f t="shared" si="0"/>
        <v>149</v>
      </c>
      <c r="G13" s="2">
        <f>F10+F11+F12+F13</f>
        <v>692.5</v>
      </c>
      <c r="H13" s="19" t="s">
        <v>7</v>
      </c>
      <c r="I13" s="46">
        <v>14</v>
      </c>
      <c r="J13" s="46">
        <v>106</v>
      </c>
      <c r="K13" s="46">
        <v>13</v>
      </c>
      <c r="L13" s="46">
        <v>1</v>
      </c>
      <c r="M13" s="6">
        <f t="shared" si="1"/>
        <v>141.5</v>
      </c>
      <c r="N13" s="2">
        <f t="shared" ref="N13:N18" si="3">M10+M11+M12+M13</f>
        <v>504.5</v>
      </c>
      <c r="O13" s="19" t="s">
        <v>33</v>
      </c>
      <c r="P13" s="46">
        <v>25</v>
      </c>
      <c r="Q13" s="46">
        <v>102</v>
      </c>
      <c r="R13" s="46">
        <v>13</v>
      </c>
      <c r="S13" s="46">
        <v>2</v>
      </c>
      <c r="T13" s="6">
        <f t="shared" si="2"/>
        <v>145.5</v>
      </c>
      <c r="U13" s="2">
        <f t="shared" ref="U13:U21" si="4">T10+T11+T12+T13</f>
        <v>591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30</v>
      </c>
      <c r="C14" s="46">
        <v>84</v>
      </c>
      <c r="D14" s="46">
        <v>13</v>
      </c>
      <c r="E14" s="46">
        <v>1</v>
      </c>
      <c r="F14" s="6">
        <f t="shared" si="0"/>
        <v>127.5</v>
      </c>
      <c r="G14" s="2">
        <f t="shared" ref="G14:G19" si="5">F11+F12+F13+F14</f>
        <v>650</v>
      </c>
      <c r="H14" s="19" t="s">
        <v>9</v>
      </c>
      <c r="I14" s="46">
        <v>11</v>
      </c>
      <c r="J14" s="46">
        <v>99</v>
      </c>
      <c r="K14" s="46">
        <v>11</v>
      </c>
      <c r="L14" s="46">
        <v>0</v>
      </c>
      <c r="M14" s="6">
        <f t="shared" si="1"/>
        <v>126.5</v>
      </c>
      <c r="N14" s="2">
        <f t="shared" si="3"/>
        <v>502.5</v>
      </c>
      <c r="O14" s="19" t="s">
        <v>29</v>
      </c>
      <c r="P14" s="45">
        <v>27</v>
      </c>
      <c r="Q14" s="45">
        <v>98</v>
      </c>
      <c r="R14" s="45">
        <v>18</v>
      </c>
      <c r="S14" s="45">
        <v>2</v>
      </c>
      <c r="T14" s="6">
        <f t="shared" si="2"/>
        <v>152.5</v>
      </c>
      <c r="U14" s="2">
        <f t="shared" si="4"/>
        <v>594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28</v>
      </c>
      <c r="C15" s="46">
        <v>81</v>
      </c>
      <c r="D15" s="46">
        <v>16</v>
      </c>
      <c r="E15" s="46">
        <v>1</v>
      </c>
      <c r="F15" s="6">
        <f t="shared" si="0"/>
        <v>129.5</v>
      </c>
      <c r="G15" s="2">
        <f t="shared" si="5"/>
        <v>585.5</v>
      </c>
      <c r="H15" s="19" t="s">
        <v>12</v>
      </c>
      <c r="I15" s="46">
        <v>10</v>
      </c>
      <c r="J15" s="46">
        <v>100</v>
      </c>
      <c r="K15" s="46">
        <v>15</v>
      </c>
      <c r="L15" s="46">
        <v>0</v>
      </c>
      <c r="M15" s="6">
        <f t="shared" si="1"/>
        <v>135</v>
      </c>
      <c r="N15" s="2">
        <f t="shared" si="3"/>
        <v>518.5</v>
      </c>
      <c r="O15" s="18" t="s">
        <v>30</v>
      </c>
      <c r="P15" s="46">
        <v>20</v>
      </c>
      <c r="Q15" s="46">
        <v>103</v>
      </c>
      <c r="R15" s="46">
        <v>15</v>
      </c>
      <c r="S15" s="46">
        <v>1</v>
      </c>
      <c r="T15" s="6">
        <f t="shared" si="2"/>
        <v>145.5</v>
      </c>
      <c r="U15" s="2">
        <f t="shared" si="4"/>
        <v>592.5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16</v>
      </c>
      <c r="C16" s="46">
        <v>73</v>
      </c>
      <c r="D16" s="46">
        <v>10</v>
      </c>
      <c r="E16" s="46">
        <v>3</v>
      </c>
      <c r="F16" s="6">
        <f t="shared" si="0"/>
        <v>108.5</v>
      </c>
      <c r="G16" s="2">
        <f t="shared" si="5"/>
        <v>514.5</v>
      </c>
      <c r="H16" s="19" t="s">
        <v>15</v>
      </c>
      <c r="I16" s="46">
        <v>15</v>
      </c>
      <c r="J16" s="46">
        <v>85</v>
      </c>
      <c r="K16" s="46">
        <v>10</v>
      </c>
      <c r="L16" s="46">
        <v>1</v>
      </c>
      <c r="M16" s="6">
        <f t="shared" si="1"/>
        <v>115</v>
      </c>
      <c r="N16" s="2">
        <f t="shared" si="3"/>
        <v>518</v>
      </c>
      <c r="O16" s="19" t="s">
        <v>8</v>
      </c>
      <c r="P16" s="46">
        <v>25</v>
      </c>
      <c r="Q16" s="46">
        <v>100</v>
      </c>
      <c r="R16" s="46">
        <v>13</v>
      </c>
      <c r="S16" s="46">
        <v>3</v>
      </c>
      <c r="T16" s="6">
        <f t="shared" si="2"/>
        <v>146</v>
      </c>
      <c r="U16" s="2">
        <f t="shared" si="4"/>
        <v>589.5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16</v>
      </c>
      <c r="C17" s="46">
        <v>65</v>
      </c>
      <c r="D17" s="46">
        <v>15</v>
      </c>
      <c r="E17" s="46">
        <v>2</v>
      </c>
      <c r="F17" s="6">
        <f t="shared" si="0"/>
        <v>108</v>
      </c>
      <c r="G17" s="2">
        <f t="shared" si="5"/>
        <v>473.5</v>
      </c>
      <c r="H17" s="19" t="s">
        <v>18</v>
      </c>
      <c r="I17" s="46">
        <v>19</v>
      </c>
      <c r="J17" s="46">
        <v>86</v>
      </c>
      <c r="K17" s="46">
        <v>11</v>
      </c>
      <c r="L17" s="46">
        <v>0</v>
      </c>
      <c r="M17" s="6">
        <f t="shared" si="1"/>
        <v>117.5</v>
      </c>
      <c r="N17" s="2">
        <f t="shared" si="3"/>
        <v>494</v>
      </c>
      <c r="O17" s="19" t="s">
        <v>10</v>
      </c>
      <c r="P17" s="46">
        <v>20</v>
      </c>
      <c r="Q17" s="46">
        <v>93</v>
      </c>
      <c r="R17" s="46">
        <v>17</v>
      </c>
      <c r="S17" s="46">
        <v>1</v>
      </c>
      <c r="T17" s="6">
        <f t="shared" si="2"/>
        <v>139.5</v>
      </c>
      <c r="U17" s="2">
        <f t="shared" si="4"/>
        <v>583.5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27</v>
      </c>
      <c r="C18" s="46">
        <v>89</v>
      </c>
      <c r="D18" s="46">
        <v>12</v>
      </c>
      <c r="E18" s="46">
        <v>2</v>
      </c>
      <c r="F18" s="6">
        <f t="shared" si="0"/>
        <v>131.5</v>
      </c>
      <c r="G18" s="2">
        <f t="shared" si="5"/>
        <v>477.5</v>
      </c>
      <c r="H18" s="19" t="s">
        <v>20</v>
      </c>
      <c r="I18" s="46">
        <v>23</v>
      </c>
      <c r="J18" s="46">
        <v>99</v>
      </c>
      <c r="K18" s="46">
        <v>3</v>
      </c>
      <c r="L18" s="46">
        <v>1</v>
      </c>
      <c r="M18" s="6">
        <f t="shared" si="1"/>
        <v>119</v>
      </c>
      <c r="N18" s="2">
        <f t="shared" si="3"/>
        <v>486.5</v>
      </c>
      <c r="O18" s="19" t="s">
        <v>13</v>
      </c>
      <c r="P18" s="46">
        <v>19</v>
      </c>
      <c r="Q18" s="46">
        <v>115</v>
      </c>
      <c r="R18" s="46">
        <v>13</v>
      </c>
      <c r="S18" s="46">
        <v>0</v>
      </c>
      <c r="T18" s="6">
        <f t="shared" si="2"/>
        <v>150.5</v>
      </c>
      <c r="U18" s="2">
        <f t="shared" si="4"/>
        <v>581.5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15</v>
      </c>
      <c r="C19" s="47">
        <v>80</v>
      </c>
      <c r="D19" s="47">
        <v>10</v>
      </c>
      <c r="E19" s="47">
        <v>1</v>
      </c>
      <c r="F19" s="7">
        <f t="shared" si="0"/>
        <v>110</v>
      </c>
      <c r="G19" s="3">
        <f t="shared" si="5"/>
        <v>458</v>
      </c>
      <c r="H19" s="20" t="s">
        <v>22</v>
      </c>
      <c r="I19" s="45">
        <v>24</v>
      </c>
      <c r="J19" s="45">
        <v>121</v>
      </c>
      <c r="K19" s="45">
        <v>15</v>
      </c>
      <c r="L19" s="45">
        <v>2</v>
      </c>
      <c r="M19" s="6">
        <f t="shared" si="1"/>
        <v>168</v>
      </c>
      <c r="N19" s="2">
        <f>M16+M17+M18+M19</f>
        <v>519.5</v>
      </c>
      <c r="O19" s="19" t="s">
        <v>16</v>
      </c>
      <c r="P19" s="46">
        <v>8</v>
      </c>
      <c r="Q19" s="46">
        <v>101</v>
      </c>
      <c r="R19" s="46">
        <v>15</v>
      </c>
      <c r="S19" s="46">
        <v>0</v>
      </c>
      <c r="T19" s="6">
        <f t="shared" si="2"/>
        <v>135</v>
      </c>
      <c r="U19" s="2">
        <f t="shared" si="4"/>
        <v>571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15</v>
      </c>
      <c r="C20" s="45">
        <v>94</v>
      </c>
      <c r="D20" s="45">
        <v>15</v>
      </c>
      <c r="E20" s="45">
        <v>4</v>
      </c>
      <c r="F20" s="8">
        <f t="shared" si="0"/>
        <v>141.5</v>
      </c>
      <c r="G20" s="35"/>
      <c r="H20" s="19" t="s">
        <v>24</v>
      </c>
      <c r="I20" s="46">
        <v>20</v>
      </c>
      <c r="J20" s="46">
        <v>99</v>
      </c>
      <c r="K20" s="46">
        <v>13</v>
      </c>
      <c r="L20" s="46">
        <v>2</v>
      </c>
      <c r="M20" s="8">
        <f t="shared" si="1"/>
        <v>140</v>
      </c>
      <c r="N20" s="2">
        <f>M17+M18+M19+M20</f>
        <v>544.5</v>
      </c>
      <c r="O20" s="19" t="s">
        <v>45</v>
      </c>
      <c r="P20" s="45">
        <v>7</v>
      </c>
      <c r="Q20" s="45">
        <v>111</v>
      </c>
      <c r="R20" s="45">
        <v>13</v>
      </c>
      <c r="S20" s="45">
        <v>1</v>
      </c>
      <c r="T20" s="8">
        <f t="shared" si="2"/>
        <v>143</v>
      </c>
      <c r="U20" s="2">
        <f t="shared" si="4"/>
        <v>568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103</v>
      </c>
      <c r="D21" s="46">
        <v>12</v>
      </c>
      <c r="E21" s="46">
        <v>2</v>
      </c>
      <c r="F21" s="6">
        <f t="shared" si="0"/>
        <v>141.5</v>
      </c>
      <c r="G21" s="36"/>
      <c r="H21" s="20" t="s">
        <v>25</v>
      </c>
      <c r="I21" s="46">
        <v>18</v>
      </c>
      <c r="J21" s="46">
        <v>90</v>
      </c>
      <c r="K21" s="46">
        <v>12</v>
      </c>
      <c r="L21" s="46">
        <v>3</v>
      </c>
      <c r="M21" s="6">
        <f t="shared" si="1"/>
        <v>130.5</v>
      </c>
      <c r="N21" s="2">
        <f>M18+M19+M20+M21</f>
        <v>557.5</v>
      </c>
      <c r="O21" s="21" t="s">
        <v>46</v>
      </c>
      <c r="P21" s="47">
        <v>11</v>
      </c>
      <c r="Q21" s="47">
        <v>99</v>
      </c>
      <c r="R21" s="47">
        <v>13</v>
      </c>
      <c r="S21" s="47">
        <v>1</v>
      </c>
      <c r="T21" s="7">
        <f t="shared" si="2"/>
        <v>133</v>
      </c>
      <c r="U21" s="3">
        <f t="shared" si="4"/>
        <v>561.5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107</v>
      </c>
      <c r="D22" s="46">
        <v>9</v>
      </c>
      <c r="E22" s="46">
        <v>4</v>
      </c>
      <c r="F22" s="6">
        <f t="shared" si="0"/>
        <v>143.5</v>
      </c>
      <c r="G22" s="2"/>
      <c r="H22" s="21" t="s">
        <v>26</v>
      </c>
      <c r="I22" s="47">
        <v>23</v>
      </c>
      <c r="J22" s="47">
        <v>100</v>
      </c>
      <c r="K22" s="47">
        <v>11</v>
      </c>
      <c r="L22" s="47">
        <v>2</v>
      </c>
      <c r="M22" s="6">
        <f t="shared" si="1"/>
        <v>138.5</v>
      </c>
      <c r="N22" s="3">
        <f>M19+M20+M21+M22</f>
        <v>577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692.5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577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594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72</v>
      </c>
      <c r="D24" s="86"/>
      <c r="E24" s="86"/>
      <c r="F24" s="87" t="s">
        <v>64</v>
      </c>
      <c r="G24" s="88"/>
      <c r="H24" s="184"/>
      <c r="I24" s="185"/>
      <c r="J24" s="82" t="s">
        <v>72</v>
      </c>
      <c r="K24" s="86"/>
      <c r="L24" s="86"/>
      <c r="M24" s="87" t="s">
        <v>92</v>
      </c>
      <c r="N24" s="88"/>
      <c r="O24" s="184"/>
      <c r="P24" s="185"/>
      <c r="Q24" s="82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1" zoomScaleNormal="100" workbookViewId="0">
      <selection activeCell="K127" sqref="K1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61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CLL 70 - KR 58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0</v>
      </c>
      <c r="M6" s="177"/>
      <c r="N6" s="177"/>
      <c r="O6" s="12"/>
      <c r="P6" s="166" t="s">
        <v>58</v>
      </c>
      <c r="Q6" s="166"/>
      <c r="R6" s="166"/>
      <c r="S6" s="217">
        <f>'G-1'!S6:U6</f>
        <v>42723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7" t="s">
        <v>34</v>
      </c>
      <c r="C8" s="168"/>
      <c r="D8" s="168"/>
      <c r="E8" s="169"/>
      <c r="F8" s="164" t="s">
        <v>35</v>
      </c>
      <c r="G8" s="164" t="s">
        <v>37</v>
      </c>
      <c r="H8" s="164" t="s">
        <v>36</v>
      </c>
      <c r="I8" s="167" t="s">
        <v>34</v>
      </c>
      <c r="J8" s="168"/>
      <c r="K8" s="168"/>
      <c r="L8" s="169"/>
      <c r="M8" s="164" t="s">
        <v>35</v>
      </c>
      <c r="N8" s="164" t="s">
        <v>37</v>
      </c>
      <c r="O8" s="164" t="s">
        <v>36</v>
      </c>
      <c r="P8" s="167" t="s">
        <v>34</v>
      </c>
      <c r="Q8" s="168"/>
      <c r="R8" s="168"/>
      <c r="S8" s="169"/>
      <c r="T8" s="164" t="s">
        <v>35</v>
      </c>
      <c r="U8" s="164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'G-1'!B10+'G-3'!B10+'G-4'!B10</f>
        <v>103</v>
      </c>
      <c r="C10" s="46">
        <f>'G-1'!C10+'G-3'!C10+'G-4'!C10</f>
        <v>355</v>
      </c>
      <c r="D10" s="46">
        <f>'G-1'!D10+'G-3'!D10+'G-4'!D10</f>
        <v>46</v>
      </c>
      <c r="E10" s="46">
        <f>'G-1'!E10+'G-3'!E10+'G-4'!E10</f>
        <v>4</v>
      </c>
      <c r="F10" s="6">
        <f t="shared" ref="F10:F22" si="0">B10*0.5+C10*1+D10*2+E10*2.5</f>
        <v>508.5</v>
      </c>
      <c r="G10" s="2"/>
      <c r="H10" s="19" t="s">
        <v>4</v>
      </c>
      <c r="I10" s="46">
        <f>'G-1'!I10+'G-3'!I10+'G-4'!I10</f>
        <v>75</v>
      </c>
      <c r="J10" s="46">
        <f>'G-1'!J10+'G-3'!J10+'G-4'!J10</f>
        <v>319</v>
      </c>
      <c r="K10" s="46">
        <f>'G-1'!K10+'G-3'!K10+'G-4'!K10</f>
        <v>26</v>
      </c>
      <c r="L10" s="46">
        <f>'G-1'!L10+'G-3'!L10+'G-4'!L10</f>
        <v>7</v>
      </c>
      <c r="M10" s="6">
        <f t="shared" ref="M10:M22" si="1">I10*0.5+J10*1+K10*2+L10*2.5</f>
        <v>426</v>
      </c>
      <c r="N10" s="9">
        <f>F20+F21+F22+M10</f>
        <v>1858</v>
      </c>
      <c r="O10" s="19" t="s">
        <v>43</v>
      </c>
      <c r="P10" s="46">
        <f>'G-1'!P10+'G-3'!P10+'G-4'!P10</f>
        <v>90</v>
      </c>
      <c r="Q10" s="46">
        <f>'G-1'!Q10+'G-3'!Q10+'G-4'!Q10</f>
        <v>333</v>
      </c>
      <c r="R10" s="46">
        <f>'G-1'!R10+'G-3'!R10+'G-4'!R10</f>
        <v>42</v>
      </c>
      <c r="S10" s="46">
        <f>'G-1'!S10+'G-3'!S10+'G-4'!S10</f>
        <v>9</v>
      </c>
      <c r="T10" s="6">
        <f t="shared" ref="T10:T21" si="2">P10*0.5+Q10*1+R10*2+S10*2.5</f>
        <v>484.5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113</v>
      </c>
      <c r="C11" s="46">
        <f>'G-1'!C11+'G-3'!C11+'G-4'!C11</f>
        <v>360</v>
      </c>
      <c r="D11" s="46">
        <f>'G-1'!D11+'G-3'!D11+'G-4'!D11</f>
        <v>50</v>
      </c>
      <c r="E11" s="46">
        <f>'G-1'!E11+'G-3'!E11+'G-4'!E11</f>
        <v>3</v>
      </c>
      <c r="F11" s="6">
        <f t="shared" si="0"/>
        <v>524</v>
      </c>
      <c r="G11" s="2"/>
      <c r="H11" s="19" t="s">
        <v>5</v>
      </c>
      <c r="I11" s="46">
        <f>'G-1'!I11+'G-3'!I11+'G-4'!I11</f>
        <v>113</v>
      </c>
      <c r="J11" s="46">
        <f>'G-1'!J11+'G-3'!J11+'G-4'!J11</f>
        <v>356</v>
      </c>
      <c r="K11" s="46">
        <f>'G-1'!K11+'G-3'!K11+'G-4'!K11</f>
        <v>28</v>
      </c>
      <c r="L11" s="46">
        <f>'G-1'!L11+'G-3'!L11+'G-4'!L11</f>
        <v>8</v>
      </c>
      <c r="M11" s="6">
        <f t="shared" si="1"/>
        <v>488.5</v>
      </c>
      <c r="N11" s="9">
        <f>F21+F22+M10+M11</f>
        <v>1867.5</v>
      </c>
      <c r="O11" s="19" t="s">
        <v>44</v>
      </c>
      <c r="P11" s="46">
        <f>'G-1'!P11+'G-3'!P11+'G-4'!P11</f>
        <v>86</v>
      </c>
      <c r="Q11" s="46">
        <f>'G-1'!Q11+'G-3'!Q11+'G-4'!Q11</f>
        <v>360</v>
      </c>
      <c r="R11" s="46">
        <f>'G-1'!R11+'G-3'!R11+'G-4'!R11</f>
        <v>31</v>
      </c>
      <c r="S11" s="46">
        <f>'G-1'!S11+'G-3'!S11+'G-4'!S11</f>
        <v>8</v>
      </c>
      <c r="T11" s="6">
        <f t="shared" si="2"/>
        <v>485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123</v>
      </c>
      <c r="C12" s="46">
        <f>'G-1'!C12+'G-3'!C12+'G-4'!C12</f>
        <v>468</v>
      </c>
      <c r="D12" s="46">
        <f>'G-1'!D12+'G-3'!D12+'G-4'!D12</f>
        <v>45</v>
      </c>
      <c r="E12" s="46">
        <f>'G-1'!E12+'G-3'!E12+'G-4'!E12</f>
        <v>4</v>
      </c>
      <c r="F12" s="6">
        <f t="shared" si="0"/>
        <v>629.5</v>
      </c>
      <c r="G12" s="2"/>
      <c r="H12" s="19" t="s">
        <v>6</v>
      </c>
      <c r="I12" s="46">
        <f>'G-1'!I12+'G-3'!I12+'G-4'!I12</f>
        <v>106</v>
      </c>
      <c r="J12" s="46">
        <f>'G-1'!J12+'G-3'!J12+'G-4'!J12</f>
        <v>387</v>
      </c>
      <c r="K12" s="46">
        <f>'G-1'!K12+'G-3'!K12+'G-4'!K12</f>
        <v>26</v>
      </c>
      <c r="L12" s="46">
        <f>'G-1'!L12+'G-3'!L12+'G-4'!L12</f>
        <v>7</v>
      </c>
      <c r="M12" s="6">
        <f t="shared" si="1"/>
        <v>509.5</v>
      </c>
      <c r="N12" s="2">
        <f>F22+M10+M11+M12</f>
        <v>1893.5</v>
      </c>
      <c r="O12" s="19" t="s">
        <v>32</v>
      </c>
      <c r="P12" s="46">
        <f>'G-1'!P12+'G-3'!P12+'G-4'!P12</f>
        <v>84</v>
      </c>
      <c r="Q12" s="46">
        <f>'G-1'!Q12+'G-3'!Q12+'G-4'!Q12</f>
        <v>360</v>
      </c>
      <c r="R12" s="46">
        <f>'G-1'!R12+'G-3'!R12+'G-4'!R12</f>
        <v>34</v>
      </c>
      <c r="S12" s="46">
        <f>'G-1'!S12+'G-3'!S12+'G-4'!S12</f>
        <v>5</v>
      </c>
      <c r="T12" s="6">
        <f t="shared" si="2"/>
        <v>482.5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89</v>
      </c>
      <c r="C13" s="46">
        <f>'G-1'!C13+'G-3'!C13+'G-4'!C13</f>
        <v>390</v>
      </c>
      <c r="D13" s="46">
        <f>'G-1'!D13+'G-3'!D13+'G-4'!D13</f>
        <v>38</v>
      </c>
      <c r="E13" s="46">
        <f>'G-1'!E13+'G-3'!E13+'G-4'!E13</f>
        <v>5</v>
      </c>
      <c r="F13" s="6">
        <f t="shared" si="0"/>
        <v>523</v>
      </c>
      <c r="G13" s="2">
        <f t="shared" ref="G13:G19" si="3">F10+F11+F12+F13</f>
        <v>2185</v>
      </c>
      <c r="H13" s="19" t="s">
        <v>7</v>
      </c>
      <c r="I13" s="46">
        <f>'G-1'!I13+'G-3'!I13+'G-4'!I13</f>
        <v>91</v>
      </c>
      <c r="J13" s="46">
        <f>'G-1'!J13+'G-3'!J13+'G-4'!J13</f>
        <v>383</v>
      </c>
      <c r="K13" s="46">
        <f>'G-1'!K13+'G-3'!K13+'G-4'!K13</f>
        <v>32</v>
      </c>
      <c r="L13" s="46">
        <f>'G-1'!L13+'G-3'!L13+'G-4'!L13</f>
        <v>6</v>
      </c>
      <c r="M13" s="6">
        <f t="shared" si="1"/>
        <v>507.5</v>
      </c>
      <c r="N13" s="2">
        <f t="shared" ref="N13:N18" si="4">M10+M11+M12+M13</f>
        <v>1931.5</v>
      </c>
      <c r="O13" s="19" t="s">
        <v>33</v>
      </c>
      <c r="P13" s="46">
        <f>'G-1'!P13+'G-3'!P13+'G-4'!P13</f>
        <v>93</v>
      </c>
      <c r="Q13" s="46">
        <f>'G-1'!Q13+'G-3'!Q13+'G-4'!Q13</f>
        <v>373</v>
      </c>
      <c r="R13" s="46">
        <f>'G-1'!R13+'G-3'!R13+'G-4'!R13</f>
        <v>37</v>
      </c>
      <c r="S13" s="46">
        <f>'G-1'!S13+'G-3'!S13+'G-4'!S13</f>
        <v>9</v>
      </c>
      <c r="T13" s="6">
        <f t="shared" si="2"/>
        <v>516</v>
      </c>
      <c r="U13" s="2">
        <f t="shared" ref="U13:U21" si="5">T10+T11+T12+T13</f>
        <v>1968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89</v>
      </c>
      <c r="C14" s="46">
        <f>'G-1'!C14+'G-3'!C14+'G-4'!C14</f>
        <v>330</v>
      </c>
      <c r="D14" s="46">
        <f>'G-1'!D14+'G-3'!D14+'G-4'!D14</f>
        <v>38</v>
      </c>
      <c r="E14" s="46">
        <f>'G-1'!E14+'G-3'!E14+'G-4'!E14</f>
        <v>3</v>
      </c>
      <c r="F14" s="6">
        <f t="shared" si="0"/>
        <v>458</v>
      </c>
      <c r="G14" s="2">
        <f t="shared" si="3"/>
        <v>2134.5</v>
      </c>
      <c r="H14" s="19" t="s">
        <v>9</v>
      </c>
      <c r="I14" s="46">
        <f>'G-1'!I14+'G-3'!I14+'G-4'!I14</f>
        <v>84</v>
      </c>
      <c r="J14" s="46">
        <f>'G-1'!J14+'G-3'!J14+'G-4'!J14</f>
        <v>377</v>
      </c>
      <c r="K14" s="46">
        <f>'G-1'!K14+'G-3'!K14+'G-4'!K14</f>
        <v>30</v>
      </c>
      <c r="L14" s="46">
        <f>'G-1'!L14+'G-3'!L14+'G-4'!L14</f>
        <v>4</v>
      </c>
      <c r="M14" s="6">
        <f t="shared" si="1"/>
        <v>489</v>
      </c>
      <c r="N14" s="2">
        <f t="shared" si="4"/>
        <v>1994.5</v>
      </c>
      <c r="O14" s="19" t="s">
        <v>29</v>
      </c>
      <c r="P14" s="46">
        <f>'G-1'!P14+'G-3'!P14+'G-4'!P14</f>
        <v>110</v>
      </c>
      <c r="Q14" s="46">
        <f>'G-1'!Q14+'G-3'!Q14+'G-4'!Q14</f>
        <v>352</v>
      </c>
      <c r="R14" s="46">
        <f>'G-1'!R14+'G-3'!R14+'G-4'!R14</f>
        <v>36</v>
      </c>
      <c r="S14" s="46">
        <f>'G-1'!S14+'G-3'!S14+'G-4'!S14</f>
        <v>7</v>
      </c>
      <c r="T14" s="6">
        <f t="shared" si="2"/>
        <v>496.5</v>
      </c>
      <c r="U14" s="2">
        <f t="shared" si="5"/>
        <v>1980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93</v>
      </c>
      <c r="C15" s="46">
        <f>'G-1'!C15+'G-3'!C15+'G-4'!C15</f>
        <v>360</v>
      </c>
      <c r="D15" s="46">
        <f>'G-1'!D15+'G-3'!D15+'G-4'!D15</f>
        <v>34</v>
      </c>
      <c r="E15" s="46">
        <f>'G-1'!E15+'G-3'!E15+'G-4'!E15</f>
        <v>4</v>
      </c>
      <c r="F15" s="6">
        <f t="shared" si="0"/>
        <v>484.5</v>
      </c>
      <c r="G15" s="2">
        <f t="shared" si="3"/>
        <v>2095</v>
      </c>
      <c r="H15" s="19" t="s">
        <v>12</v>
      </c>
      <c r="I15" s="46">
        <f>'G-1'!I15+'G-3'!I15+'G-4'!I15</f>
        <v>85</v>
      </c>
      <c r="J15" s="46">
        <f>'G-1'!J15+'G-3'!J15+'G-4'!J15</f>
        <v>369</v>
      </c>
      <c r="K15" s="46">
        <f>'G-1'!K15+'G-3'!K15+'G-4'!K15</f>
        <v>29</v>
      </c>
      <c r="L15" s="46">
        <f>'G-1'!L15+'G-3'!L15+'G-4'!L15</f>
        <v>4</v>
      </c>
      <c r="M15" s="6">
        <f t="shared" si="1"/>
        <v>479.5</v>
      </c>
      <c r="N15" s="2">
        <f t="shared" si="4"/>
        <v>1985.5</v>
      </c>
      <c r="O15" s="18" t="s">
        <v>30</v>
      </c>
      <c r="P15" s="46">
        <f>'G-1'!P15+'G-3'!P15+'G-4'!P15</f>
        <v>107</v>
      </c>
      <c r="Q15" s="46">
        <f>'G-1'!Q15+'G-3'!Q15+'G-4'!Q15</f>
        <v>361</v>
      </c>
      <c r="R15" s="46">
        <f>'G-1'!R15+'G-3'!R15+'G-4'!R15</f>
        <v>33</v>
      </c>
      <c r="S15" s="46">
        <f>'G-1'!S15+'G-3'!S15+'G-4'!S15</f>
        <v>8</v>
      </c>
      <c r="T15" s="6">
        <f t="shared" si="2"/>
        <v>500.5</v>
      </c>
      <c r="U15" s="2">
        <f t="shared" si="5"/>
        <v>1995.5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69</v>
      </c>
      <c r="C16" s="46">
        <f>'G-1'!C16+'G-3'!C16+'G-4'!C16</f>
        <v>297</v>
      </c>
      <c r="D16" s="46">
        <f>'G-1'!D16+'G-3'!D16+'G-4'!D16</f>
        <v>32</v>
      </c>
      <c r="E16" s="46">
        <f>'G-1'!E16+'G-3'!E16+'G-4'!E16</f>
        <v>6</v>
      </c>
      <c r="F16" s="6">
        <f t="shared" si="0"/>
        <v>410.5</v>
      </c>
      <c r="G16" s="2">
        <f t="shared" si="3"/>
        <v>1876</v>
      </c>
      <c r="H16" s="19" t="s">
        <v>15</v>
      </c>
      <c r="I16" s="46">
        <f>'G-1'!I16+'G-3'!I16+'G-4'!I16</f>
        <v>78</v>
      </c>
      <c r="J16" s="46">
        <f>'G-1'!J16+'G-3'!J16+'G-4'!J16</f>
        <v>364</v>
      </c>
      <c r="K16" s="46">
        <f>'G-1'!K16+'G-3'!K16+'G-4'!K16</f>
        <v>22</v>
      </c>
      <c r="L16" s="46">
        <f>'G-1'!L16+'G-3'!L16+'G-4'!L16</f>
        <v>5</v>
      </c>
      <c r="M16" s="6">
        <f t="shared" si="1"/>
        <v>459.5</v>
      </c>
      <c r="N16" s="2">
        <f t="shared" si="4"/>
        <v>1935.5</v>
      </c>
      <c r="O16" s="19" t="s">
        <v>8</v>
      </c>
      <c r="P16" s="46">
        <f>'G-1'!P16+'G-3'!P16+'G-4'!P16</f>
        <v>116</v>
      </c>
      <c r="Q16" s="46">
        <f>'G-1'!Q16+'G-3'!Q16+'G-4'!Q16</f>
        <v>333</v>
      </c>
      <c r="R16" s="46">
        <f>'G-1'!R16+'G-3'!R16+'G-4'!R16</f>
        <v>31</v>
      </c>
      <c r="S16" s="46">
        <f>'G-1'!S16+'G-3'!S16+'G-4'!S16</f>
        <v>12</v>
      </c>
      <c r="T16" s="6">
        <f t="shared" si="2"/>
        <v>483</v>
      </c>
      <c r="U16" s="2">
        <f t="shared" si="5"/>
        <v>1996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93</v>
      </c>
      <c r="C17" s="46">
        <f>'G-1'!C17+'G-3'!C17+'G-4'!C17</f>
        <v>329</v>
      </c>
      <c r="D17" s="46">
        <f>'G-1'!D17+'G-3'!D17+'G-4'!D17</f>
        <v>34</v>
      </c>
      <c r="E17" s="46">
        <f>'G-1'!E17+'G-3'!E17+'G-4'!E17</f>
        <v>7</v>
      </c>
      <c r="F17" s="6">
        <f t="shared" si="0"/>
        <v>461</v>
      </c>
      <c r="G17" s="2">
        <f t="shared" si="3"/>
        <v>1814</v>
      </c>
      <c r="H17" s="19" t="s">
        <v>18</v>
      </c>
      <c r="I17" s="46">
        <f>'G-1'!I17+'G-3'!I17+'G-4'!I17</f>
        <v>73</v>
      </c>
      <c r="J17" s="46">
        <f>'G-1'!J17+'G-3'!J17+'G-4'!J17</f>
        <v>314</v>
      </c>
      <c r="K17" s="46">
        <f>'G-1'!K17+'G-3'!K17+'G-4'!K17</f>
        <v>30</v>
      </c>
      <c r="L17" s="46">
        <f>'G-1'!L17+'G-3'!L17+'G-4'!L17</f>
        <v>3</v>
      </c>
      <c r="M17" s="6">
        <f t="shared" si="1"/>
        <v>418</v>
      </c>
      <c r="N17" s="2">
        <f t="shared" si="4"/>
        <v>1846</v>
      </c>
      <c r="O17" s="19" t="s">
        <v>10</v>
      </c>
      <c r="P17" s="46">
        <f>'G-1'!P17+'G-3'!P17+'G-4'!P17</f>
        <v>109</v>
      </c>
      <c r="Q17" s="46">
        <f>'G-1'!Q17+'G-3'!Q17+'G-4'!Q17</f>
        <v>325</v>
      </c>
      <c r="R17" s="46">
        <f>'G-1'!R17+'G-3'!R17+'G-4'!R17</f>
        <v>38</v>
      </c>
      <c r="S17" s="46">
        <f>'G-1'!S17+'G-3'!S17+'G-4'!S17</f>
        <v>4</v>
      </c>
      <c r="T17" s="6">
        <f t="shared" si="2"/>
        <v>465.5</v>
      </c>
      <c r="U17" s="2">
        <f t="shared" si="5"/>
        <v>1945.5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87</v>
      </c>
      <c r="C18" s="46">
        <f>'G-1'!C18+'G-3'!C18+'G-4'!C18</f>
        <v>331</v>
      </c>
      <c r="D18" s="46">
        <f>'G-1'!D18+'G-3'!D18+'G-4'!D18</f>
        <v>35</v>
      </c>
      <c r="E18" s="46">
        <f>'G-1'!E18+'G-3'!E18+'G-4'!E18</f>
        <v>7</v>
      </c>
      <c r="F18" s="6">
        <f t="shared" si="0"/>
        <v>462</v>
      </c>
      <c r="G18" s="2">
        <f t="shared" si="3"/>
        <v>1818</v>
      </c>
      <c r="H18" s="19" t="s">
        <v>20</v>
      </c>
      <c r="I18" s="46">
        <f>'G-1'!I18+'G-3'!I18+'G-4'!I18</f>
        <v>82</v>
      </c>
      <c r="J18" s="46">
        <f>'G-1'!J18+'G-3'!J18+'G-4'!J18</f>
        <v>339</v>
      </c>
      <c r="K18" s="46">
        <f>'G-1'!K18+'G-3'!K18+'G-4'!K18</f>
        <v>22</v>
      </c>
      <c r="L18" s="46">
        <f>'G-1'!L18+'G-3'!L18+'G-4'!L18</f>
        <v>3</v>
      </c>
      <c r="M18" s="6">
        <f t="shared" si="1"/>
        <v>431.5</v>
      </c>
      <c r="N18" s="2">
        <f t="shared" si="4"/>
        <v>1788.5</v>
      </c>
      <c r="O18" s="19" t="s">
        <v>13</v>
      </c>
      <c r="P18" s="46">
        <f>'G-1'!P18+'G-3'!P18+'G-4'!P18</f>
        <v>120</v>
      </c>
      <c r="Q18" s="46">
        <f>'G-1'!Q18+'G-3'!Q18+'G-4'!Q18</f>
        <v>377</v>
      </c>
      <c r="R18" s="46">
        <f>'G-1'!R18+'G-3'!R18+'G-4'!R18</f>
        <v>33</v>
      </c>
      <c r="S18" s="46">
        <f>'G-1'!S18+'G-3'!S18+'G-4'!S18</f>
        <v>6</v>
      </c>
      <c r="T18" s="6">
        <f t="shared" si="2"/>
        <v>518</v>
      </c>
      <c r="U18" s="2">
        <f t="shared" si="5"/>
        <v>1967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101</v>
      </c>
      <c r="C19" s="47">
        <f>'G-1'!C19+'G-3'!C19+'G-4'!C19</f>
        <v>327</v>
      </c>
      <c r="D19" s="47">
        <f>'G-1'!D19+'G-3'!D19+'G-4'!D19</f>
        <v>25</v>
      </c>
      <c r="E19" s="47">
        <f>'G-1'!E19+'G-3'!E19+'G-4'!E19</f>
        <v>9</v>
      </c>
      <c r="F19" s="7">
        <f t="shared" si="0"/>
        <v>450</v>
      </c>
      <c r="G19" s="3">
        <f t="shared" si="3"/>
        <v>1783.5</v>
      </c>
      <c r="H19" s="20" t="s">
        <v>22</v>
      </c>
      <c r="I19" s="46">
        <f>'G-1'!I19+'G-3'!I19+'G-4'!I19</f>
        <v>78</v>
      </c>
      <c r="J19" s="46">
        <f>'G-1'!J19+'G-3'!J19+'G-4'!J19</f>
        <v>400</v>
      </c>
      <c r="K19" s="46">
        <f>'G-1'!K19+'G-3'!K19+'G-4'!K19</f>
        <v>40</v>
      </c>
      <c r="L19" s="46">
        <f>'G-1'!L19+'G-3'!L19+'G-4'!L19</f>
        <v>3</v>
      </c>
      <c r="M19" s="6">
        <f t="shared" si="1"/>
        <v>526.5</v>
      </c>
      <c r="N19" s="2">
        <f>M16+M17+M18+M19</f>
        <v>1835.5</v>
      </c>
      <c r="O19" s="19" t="s">
        <v>16</v>
      </c>
      <c r="P19" s="46">
        <f>'G-1'!P19+'G-3'!P19+'G-4'!P19</f>
        <v>148</v>
      </c>
      <c r="Q19" s="46">
        <f>'G-1'!Q19+'G-3'!Q19+'G-4'!Q19</f>
        <v>395</v>
      </c>
      <c r="R19" s="46">
        <f>'G-1'!R19+'G-3'!R19+'G-4'!R19</f>
        <v>39</v>
      </c>
      <c r="S19" s="46">
        <f>'G-1'!S19+'G-3'!S19+'G-4'!S19</f>
        <v>0</v>
      </c>
      <c r="T19" s="6">
        <f t="shared" si="2"/>
        <v>547</v>
      </c>
      <c r="U19" s="2">
        <f t="shared" si="5"/>
        <v>2013.5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72</v>
      </c>
      <c r="C20" s="45">
        <f>'G-1'!C20+'G-3'!C20+'G-4'!C20</f>
        <v>360</v>
      </c>
      <c r="D20" s="45">
        <f>'G-1'!D20+'G-3'!D20+'G-4'!D20</f>
        <v>29</v>
      </c>
      <c r="E20" s="45">
        <f>'G-1'!E20+'G-3'!E20+'G-4'!E20</f>
        <v>10</v>
      </c>
      <c r="F20" s="8">
        <f t="shared" si="0"/>
        <v>479</v>
      </c>
      <c r="G20" s="35"/>
      <c r="H20" s="19" t="s">
        <v>24</v>
      </c>
      <c r="I20" s="46">
        <f>'G-1'!I20+'G-3'!I20+'G-4'!I20</f>
        <v>95</v>
      </c>
      <c r="J20" s="46">
        <f>'G-1'!J20+'G-3'!J20+'G-4'!J20</f>
        <v>435</v>
      </c>
      <c r="K20" s="46">
        <f>'G-1'!K20+'G-3'!K20+'G-4'!K20</f>
        <v>26</v>
      </c>
      <c r="L20" s="46">
        <f>'G-1'!L20+'G-3'!L20+'G-4'!L20</f>
        <v>7</v>
      </c>
      <c r="M20" s="8">
        <f t="shared" si="1"/>
        <v>552</v>
      </c>
      <c r="N20" s="2">
        <f>M17+M18+M19+M20</f>
        <v>1928</v>
      </c>
      <c r="O20" s="19" t="s">
        <v>45</v>
      </c>
      <c r="P20" s="46">
        <f>'G-1'!P20+'G-3'!P20+'G-4'!P20</f>
        <v>109</v>
      </c>
      <c r="Q20" s="46">
        <f>'G-1'!Q20+'G-3'!Q20+'G-4'!Q20</f>
        <v>418</v>
      </c>
      <c r="R20" s="46">
        <f>'G-1'!R20+'G-3'!R20+'G-4'!R20</f>
        <v>35</v>
      </c>
      <c r="S20" s="46">
        <f>'G-1'!S20+'G-3'!S20+'G-4'!S20</f>
        <v>1</v>
      </c>
      <c r="T20" s="8">
        <f t="shared" si="2"/>
        <v>545</v>
      </c>
      <c r="U20" s="2">
        <f t="shared" si="5"/>
        <v>2075.5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76</v>
      </c>
      <c r="C21" s="45">
        <f>'G-1'!C21+'G-3'!C21+'G-4'!C21</f>
        <v>383</v>
      </c>
      <c r="D21" s="45">
        <f>'G-1'!D21+'G-3'!D21+'G-4'!D21</f>
        <v>25</v>
      </c>
      <c r="E21" s="45">
        <f>'G-1'!E21+'G-3'!E21+'G-4'!E21</f>
        <v>5</v>
      </c>
      <c r="F21" s="6">
        <f t="shared" si="0"/>
        <v>483.5</v>
      </c>
      <c r="G21" s="36"/>
      <c r="H21" s="20" t="s">
        <v>25</v>
      </c>
      <c r="I21" s="46">
        <f>'G-1'!I21+'G-3'!I21+'G-4'!I21</f>
        <v>87</v>
      </c>
      <c r="J21" s="46">
        <f>'G-1'!J21+'G-3'!J21+'G-4'!J21</f>
        <v>365</v>
      </c>
      <c r="K21" s="46">
        <f>'G-1'!K21+'G-3'!K21+'G-4'!K21</f>
        <v>26</v>
      </c>
      <c r="L21" s="46">
        <f>'G-1'!L21+'G-3'!L21+'G-4'!L21</f>
        <v>5</v>
      </c>
      <c r="M21" s="6">
        <f t="shared" si="1"/>
        <v>473</v>
      </c>
      <c r="N21" s="2">
        <f>M18+M19+M20+M21</f>
        <v>1983</v>
      </c>
      <c r="O21" s="21" t="s">
        <v>46</v>
      </c>
      <c r="P21" s="47">
        <f>'G-1'!P21+'G-3'!P21+'G-4'!P21</f>
        <v>100</v>
      </c>
      <c r="Q21" s="47">
        <f>'G-1'!Q21+'G-3'!Q21+'G-4'!Q21</f>
        <v>387</v>
      </c>
      <c r="R21" s="47">
        <f>'G-1'!R21+'G-3'!R21+'G-4'!R21</f>
        <v>31</v>
      </c>
      <c r="S21" s="47">
        <f>'G-1'!S21+'G-3'!S21+'G-4'!S21</f>
        <v>1</v>
      </c>
      <c r="T21" s="7">
        <f t="shared" si="2"/>
        <v>501.5</v>
      </c>
      <c r="U21" s="3">
        <f t="shared" si="5"/>
        <v>2111.5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73</v>
      </c>
      <c r="C22" s="45">
        <f>'G-1'!C22+'G-3'!C22+'G-4'!C22</f>
        <v>374</v>
      </c>
      <c r="D22" s="45">
        <f>'G-1'!D22+'G-3'!D22+'G-4'!D22</f>
        <v>22</v>
      </c>
      <c r="E22" s="45">
        <f>'G-1'!E22+'G-3'!E22+'G-4'!E22</f>
        <v>6</v>
      </c>
      <c r="F22" s="6">
        <f t="shared" si="0"/>
        <v>469.5</v>
      </c>
      <c r="G22" s="2"/>
      <c r="H22" s="21" t="s">
        <v>26</v>
      </c>
      <c r="I22" s="46">
        <f>'G-1'!I22+'G-3'!I22+'G-4'!I22</f>
        <v>69</v>
      </c>
      <c r="J22" s="46">
        <f>'G-1'!J22+'G-3'!J22+'G-4'!J22</f>
        <v>386</v>
      </c>
      <c r="K22" s="46">
        <f>'G-1'!K22+'G-3'!K22+'G-4'!K22</f>
        <v>27</v>
      </c>
      <c r="L22" s="46">
        <f>'G-1'!L22+'G-3'!L22+'G-4'!L22</f>
        <v>6</v>
      </c>
      <c r="M22" s="6">
        <f t="shared" si="1"/>
        <v>489.5</v>
      </c>
      <c r="N22" s="3">
        <f>M19+M20+M21+M22</f>
        <v>2041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2185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2041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2111.5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72</v>
      </c>
      <c r="D24" s="86"/>
      <c r="E24" s="86"/>
      <c r="F24" s="87" t="s">
        <v>154</v>
      </c>
      <c r="G24" s="88"/>
      <c r="H24" s="184"/>
      <c r="I24" s="185"/>
      <c r="J24" s="82" t="s">
        <v>72</v>
      </c>
      <c r="K24" s="86"/>
      <c r="L24" s="86"/>
      <c r="M24" s="87" t="s">
        <v>92</v>
      </c>
      <c r="N24" s="88"/>
      <c r="O24" s="184"/>
      <c r="P24" s="185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L44" sqref="L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111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112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CLL 70 - KR 58</v>
      </c>
      <c r="D5" s="238"/>
      <c r="E5" s="238"/>
      <c r="F5" s="111"/>
      <c r="G5" s="112"/>
      <c r="H5" s="103" t="s">
        <v>53</v>
      </c>
      <c r="I5" s="239">
        <f>'G-1'!L5</f>
        <v>0</v>
      </c>
      <c r="J5" s="239"/>
    </row>
    <row r="6" spans="1:10" x14ac:dyDescent="0.2">
      <c r="A6" s="166" t="s">
        <v>113</v>
      </c>
      <c r="B6" s="166"/>
      <c r="C6" s="224" t="s">
        <v>152</v>
      </c>
      <c r="D6" s="224"/>
      <c r="E6" s="224"/>
      <c r="F6" s="111"/>
      <c r="G6" s="112"/>
      <c r="H6" s="103" t="s">
        <v>58</v>
      </c>
      <c r="I6" s="225">
        <f>'G-1'!S6</f>
        <v>42723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124</v>
      </c>
      <c r="B10" s="221">
        <v>2</v>
      </c>
      <c r="C10" s="122"/>
      <c r="D10" s="123" t="s">
        <v>125</v>
      </c>
      <c r="E10" s="161">
        <v>7</v>
      </c>
      <c r="F10" s="161">
        <v>30</v>
      </c>
      <c r="G10" s="161">
        <v>3</v>
      </c>
      <c r="H10" s="161">
        <v>0</v>
      </c>
      <c r="I10" s="75">
        <f>E10*0.5+F10+G10*2+H10*2.5</f>
        <v>39.5</v>
      </c>
      <c r="J10" s="124">
        <f>IF(I10=0,"0,00",I10/SUM(I10:I12)*100)</f>
        <v>12.7831715210356</v>
      </c>
    </row>
    <row r="11" spans="1:10" x14ac:dyDescent="0.2">
      <c r="A11" s="219"/>
      <c r="B11" s="222"/>
      <c r="C11" s="122" t="s">
        <v>126</v>
      </c>
      <c r="D11" s="125" t="s">
        <v>127</v>
      </c>
      <c r="E11" s="162">
        <v>72</v>
      </c>
      <c r="F11" s="162">
        <v>171</v>
      </c>
      <c r="G11" s="162">
        <v>6</v>
      </c>
      <c r="H11" s="162">
        <v>9</v>
      </c>
      <c r="I11" s="126">
        <f t="shared" ref="I11:I45" si="0">E11*0.5+F11+G11*2+H11*2.5</f>
        <v>241.5</v>
      </c>
      <c r="J11" s="127">
        <f>IF(I11=0,"0,00",I11/SUM(I10:I12)*100)</f>
        <v>78.155339805825236</v>
      </c>
    </row>
    <row r="12" spans="1:10" x14ac:dyDescent="0.2">
      <c r="A12" s="219"/>
      <c r="B12" s="222"/>
      <c r="C12" s="128" t="s">
        <v>137</v>
      </c>
      <c r="D12" s="129" t="s">
        <v>128</v>
      </c>
      <c r="E12" s="163">
        <v>2</v>
      </c>
      <c r="F12" s="163">
        <v>14</v>
      </c>
      <c r="G12" s="163">
        <v>4</v>
      </c>
      <c r="H12" s="163">
        <v>2</v>
      </c>
      <c r="I12" s="130">
        <f t="shared" si="0"/>
        <v>28</v>
      </c>
      <c r="J12" s="131">
        <f>IF(I12=0,"0,00",I12/SUM(I10:I12)*100)</f>
        <v>9.0614886731391593</v>
      </c>
    </row>
    <row r="13" spans="1:10" x14ac:dyDescent="0.2">
      <c r="A13" s="219"/>
      <c r="B13" s="222"/>
      <c r="C13" s="132"/>
      <c r="D13" s="123" t="s">
        <v>125</v>
      </c>
      <c r="E13" s="161">
        <v>6</v>
      </c>
      <c r="F13" s="161">
        <v>26</v>
      </c>
      <c r="G13" s="161">
        <v>1</v>
      </c>
      <c r="H13" s="161">
        <v>0</v>
      </c>
      <c r="I13" s="75">
        <f t="shared" si="0"/>
        <v>31</v>
      </c>
      <c r="J13" s="124">
        <f>IF(I13=0,"0,00",I13/SUM(I13:I15)*100)</f>
        <v>9.9358974358974361</v>
      </c>
    </row>
    <row r="14" spans="1:10" x14ac:dyDescent="0.2">
      <c r="A14" s="219"/>
      <c r="B14" s="222"/>
      <c r="C14" s="122" t="s">
        <v>129</v>
      </c>
      <c r="D14" s="125" t="s">
        <v>127</v>
      </c>
      <c r="E14" s="162">
        <v>59</v>
      </c>
      <c r="F14" s="162">
        <v>205</v>
      </c>
      <c r="G14" s="162">
        <v>6</v>
      </c>
      <c r="H14" s="162">
        <v>2</v>
      </c>
      <c r="I14" s="126">
        <f t="shared" si="0"/>
        <v>251.5</v>
      </c>
      <c r="J14" s="127">
        <f>IF(I14=0,"0,00",I14/SUM(I13:I15)*100)</f>
        <v>80.608974358974365</v>
      </c>
    </row>
    <row r="15" spans="1:10" x14ac:dyDescent="0.2">
      <c r="A15" s="219"/>
      <c r="B15" s="222"/>
      <c r="C15" s="128" t="s">
        <v>138</v>
      </c>
      <c r="D15" s="129" t="s">
        <v>128</v>
      </c>
      <c r="E15" s="163">
        <v>1</v>
      </c>
      <c r="F15" s="163">
        <v>23</v>
      </c>
      <c r="G15" s="163">
        <v>3</v>
      </c>
      <c r="H15" s="163">
        <v>0</v>
      </c>
      <c r="I15" s="130">
        <f t="shared" si="0"/>
        <v>29.5</v>
      </c>
      <c r="J15" s="131">
        <f>IF(I15=0,"0,00",I15/SUM(I13:I15)*100)</f>
        <v>9.4551282051282044</v>
      </c>
    </row>
    <row r="16" spans="1:10" x14ac:dyDescent="0.2">
      <c r="A16" s="219"/>
      <c r="B16" s="222"/>
      <c r="C16" s="132"/>
      <c r="D16" s="123" t="s">
        <v>125</v>
      </c>
      <c r="E16" s="161">
        <v>6</v>
      </c>
      <c r="F16" s="161">
        <v>26</v>
      </c>
      <c r="G16" s="161">
        <v>3</v>
      </c>
      <c r="H16" s="161">
        <v>0</v>
      </c>
      <c r="I16" s="75">
        <f t="shared" si="0"/>
        <v>35</v>
      </c>
      <c r="J16" s="124">
        <f>IF(I16=0,"0,00",I16/SUM(I16:I18)*100)</f>
        <v>7.8125</v>
      </c>
    </row>
    <row r="17" spans="1:10" x14ac:dyDescent="0.2">
      <c r="A17" s="219"/>
      <c r="B17" s="222"/>
      <c r="C17" s="122" t="s">
        <v>130</v>
      </c>
      <c r="D17" s="125" t="s">
        <v>127</v>
      </c>
      <c r="E17" s="162">
        <v>134</v>
      </c>
      <c r="F17" s="162">
        <v>305</v>
      </c>
      <c r="G17" s="162">
        <v>8</v>
      </c>
      <c r="H17" s="162">
        <v>0</v>
      </c>
      <c r="I17" s="126">
        <f t="shared" si="0"/>
        <v>388</v>
      </c>
      <c r="J17" s="127">
        <f>IF(I17=0,"0,00",I17/SUM(I16:I18)*100)</f>
        <v>86.607142857142861</v>
      </c>
    </row>
    <row r="18" spans="1:10" x14ac:dyDescent="0.2">
      <c r="A18" s="220"/>
      <c r="B18" s="223"/>
      <c r="C18" s="133" t="s">
        <v>139</v>
      </c>
      <c r="D18" s="129" t="s">
        <v>128</v>
      </c>
      <c r="E18" s="163">
        <v>4</v>
      </c>
      <c r="F18" s="163">
        <v>17</v>
      </c>
      <c r="G18" s="163">
        <v>3</v>
      </c>
      <c r="H18" s="163">
        <v>0</v>
      </c>
      <c r="I18" s="130">
        <f t="shared" si="0"/>
        <v>25</v>
      </c>
      <c r="J18" s="131">
        <f>IF(I18=0,"0,00",I18/SUM(I16:I18)*100)</f>
        <v>5.5803571428571432</v>
      </c>
    </row>
    <row r="19" spans="1:10" x14ac:dyDescent="0.2">
      <c r="A19" s="218" t="s">
        <v>131</v>
      </c>
      <c r="B19" s="221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9"/>
      <c r="B21" s="222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9"/>
      <c r="B22" s="222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9"/>
      <c r="B24" s="222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9"/>
      <c r="B25" s="222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0"/>
      <c r="B27" s="223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8" t="s">
        <v>132</v>
      </c>
      <c r="B28" s="221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126</v>
      </c>
      <c r="D29" s="125" t="s">
        <v>127</v>
      </c>
      <c r="E29" s="126">
        <v>38</v>
      </c>
      <c r="F29" s="126">
        <v>186</v>
      </c>
      <c r="G29" s="126">
        <v>17</v>
      </c>
      <c r="H29" s="126">
        <v>5</v>
      </c>
      <c r="I29" s="126">
        <f t="shared" si="0"/>
        <v>251.5</v>
      </c>
      <c r="J29" s="127">
        <f>IF(I29=0,"0,00",I29/SUM(I28:I30)*100)</f>
        <v>71.44886363636364</v>
      </c>
    </row>
    <row r="30" spans="1:10" x14ac:dyDescent="0.2">
      <c r="A30" s="219"/>
      <c r="B30" s="222"/>
      <c r="C30" s="128" t="s">
        <v>143</v>
      </c>
      <c r="D30" s="129" t="s">
        <v>128</v>
      </c>
      <c r="E30" s="74">
        <v>14</v>
      </c>
      <c r="F30" s="74">
        <v>83</v>
      </c>
      <c r="G30" s="74">
        <v>4</v>
      </c>
      <c r="H30" s="74">
        <v>1</v>
      </c>
      <c r="I30" s="130">
        <f t="shared" si="0"/>
        <v>100.5</v>
      </c>
      <c r="J30" s="131">
        <f>IF(I30=0,"0,00",I30/SUM(I28:I30)*100)</f>
        <v>28.551136363636363</v>
      </c>
    </row>
    <row r="31" spans="1:10" x14ac:dyDescent="0.2">
      <c r="A31" s="219"/>
      <c r="B31" s="222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129</v>
      </c>
      <c r="D32" s="125" t="s">
        <v>127</v>
      </c>
      <c r="E32" s="126">
        <v>22</v>
      </c>
      <c r="F32" s="126">
        <v>218</v>
      </c>
      <c r="G32" s="126">
        <v>16</v>
      </c>
      <c r="H32" s="126">
        <v>3</v>
      </c>
      <c r="I32" s="126">
        <f t="shared" si="0"/>
        <v>268.5</v>
      </c>
      <c r="J32" s="127">
        <f>IF(I32=0,"0,00",I32/SUM(I31:I33)*100)</f>
        <v>71.695594125500676</v>
      </c>
    </row>
    <row r="33" spans="1:10" x14ac:dyDescent="0.2">
      <c r="A33" s="219"/>
      <c r="B33" s="222"/>
      <c r="C33" s="128" t="s">
        <v>144</v>
      </c>
      <c r="D33" s="129" t="s">
        <v>128</v>
      </c>
      <c r="E33" s="74">
        <v>17</v>
      </c>
      <c r="F33" s="74">
        <v>89</v>
      </c>
      <c r="G33" s="74">
        <v>3</v>
      </c>
      <c r="H33" s="74">
        <v>1</v>
      </c>
      <c r="I33" s="130">
        <f t="shared" si="0"/>
        <v>106</v>
      </c>
      <c r="J33" s="131">
        <f>IF(I33=0,"0,00",I33/SUM(I31:I33)*100)</f>
        <v>28.304405874499334</v>
      </c>
    </row>
    <row r="34" spans="1:10" x14ac:dyDescent="0.2">
      <c r="A34" s="219"/>
      <c r="B34" s="222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130</v>
      </c>
      <c r="D35" s="125" t="s">
        <v>127</v>
      </c>
      <c r="E35" s="126">
        <v>31</v>
      </c>
      <c r="F35" s="126">
        <v>168</v>
      </c>
      <c r="G35" s="126">
        <v>25</v>
      </c>
      <c r="H35" s="126">
        <v>0</v>
      </c>
      <c r="I35" s="126">
        <f t="shared" si="0"/>
        <v>233.5</v>
      </c>
      <c r="J35" s="127">
        <f>IF(I35=0,"0,00",I35/SUM(I34:I36)*100)</f>
        <v>72.403100775193792</v>
      </c>
    </row>
    <row r="36" spans="1:10" x14ac:dyDescent="0.2">
      <c r="A36" s="220"/>
      <c r="B36" s="223"/>
      <c r="C36" s="133" t="s">
        <v>145</v>
      </c>
      <c r="D36" s="129" t="s">
        <v>128</v>
      </c>
      <c r="E36" s="74">
        <v>16</v>
      </c>
      <c r="F36" s="74">
        <v>79</v>
      </c>
      <c r="G36" s="74">
        <v>1</v>
      </c>
      <c r="H36" s="74">
        <v>0</v>
      </c>
      <c r="I36" s="130">
        <f t="shared" si="0"/>
        <v>89</v>
      </c>
      <c r="J36" s="131">
        <f>IF(I36=0,"0,00",I36/SUM(I34:I36)*100)</f>
        <v>27.596899224806204</v>
      </c>
    </row>
    <row r="37" spans="1:10" x14ac:dyDescent="0.2">
      <c r="A37" s="218" t="s">
        <v>133</v>
      </c>
      <c r="B37" s="221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126</v>
      </c>
      <c r="D38" s="125" t="s">
        <v>127</v>
      </c>
      <c r="E38" s="126">
        <f>17+23</f>
        <v>40</v>
      </c>
      <c r="F38" s="126">
        <v>180</v>
      </c>
      <c r="G38" s="126">
        <v>25</v>
      </c>
      <c r="H38" s="126">
        <v>3</v>
      </c>
      <c r="I38" s="126">
        <f t="shared" si="0"/>
        <v>257.5</v>
      </c>
      <c r="J38" s="127">
        <f>IF(I38=0,"0,00",I38/SUM(I37:I39)*100)</f>
        <v>100</v>
      </c>
    </row>
    <row r="39" spans="1:10" x14ac:dyDescent="0.2">
      <c r="A39" s="219"/>
      <c r="B39" s="222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9"/>
      <c r="B40" s="222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129</v>
      </c>
      <c r="D41" s="125" t="s">
        <v>127</v>
      </c>
      <c r="E41" s="126">
        <f>18+23</f>
        <v>41</v>
      </c>
      <c r="F41" s="126">
        <v>190</v>
      </c>
      <c r="G41" s="126">
        <v>23</v>
      </c>
      <c r="H41" s="126">
        <v>5</v>
      </c>
      <c r="I41" s="126">
        <f t="shared" si="0"/>
        <v>269</v>
      </c>
      <c r="J41" s="127">
        <f>IF(I41=0,"0,00",I41/SUM(I40:I42)*100)</f>
        <v>100</v>
      </c>
    </row>
    <row r="42" spans="1:10" x14ac:dyDescent="0.2">
      <c r="A42" s="219"/>
      <c r="B42" s="222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9"/>
      <c r="B43" s="222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130</v>
      </c>
      <c r="D44" s="125" t="s">
        <v>127</v>
      </c>
      <c r="E44" s="126">
        <v>18</v>
      </c>
      <c r="F44" s="126">
        <f>111+99</f>
        <v>210</v>
      </c>
      <c r="G44" s="126">
        <f>13+13</f>
        <v>26</v>
      </c>
      <c r="H44" s="126">
        <v>2</v>
      </c>
      <c r="I44" s="126">
        <f t="shared" si="0"/>
        <v>276</v>
      </c>
      <c r="J44" s="127">
        <f>IF(I44=0,"0,00",I44/SUM(I43:I45)*100)</f>
        <v>100</v>
      </c>
    </row>
    <row r="45" spans="1:10" x14ac:dyDescent="0.2">
      <c r="A45" s="220"/>
      <c r="B45" s="223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10" zoomScale="91" zoomScaleNormal="91" workbookViewId="0">
      <selection activeCell="G18" sqref="G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94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95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96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2" t="s">
        <v>98</v>
      </c>
      <c r="D8" s="242"/>
      <c r="E8" s="242"/>
      <c r="F8" s="242"/>
      <c r="G8" s="242"/>
      <c r="H8" s="242"/>
      <c r="I8" s="92"/>
      <c r="J8" s="92"/>
      <c r="K8" s="92"/>
      <c r="L8" s="243" t="s">
        <v>99</v>
      </c>
      <c r="M8" s="243"/>
      <c r="N8" s="243"/>
      <c r="O8" s="242" t="str">
        <f>'G-1'!D5</f>
        <v>CLL 70 - KR 58</v>
      </c>
      <c r="P8" s="242"/>
      <c r="Q8" s="242"/>
      <c r="R8" s="242"/>
      <c r="S8" s="242"/>
      <c r="T8" s="92"/>
      <c r="U8" s="92"/>
      <c r="V8" s="243" t="s">
        <v>100</v>
      </c>
      <c r="W8" s="243"/>
      <c r="X8" s="243"/>
      <c r="Y8" s="242">
        <f>'G-1'!L5</f>
        <v>0</v>
      </c>
      <c r="Z8" s="242"/>
      <c r="AA8" s="242"/>
      <c r="AB8" s="92"/>
      <c r="AC8" s="92"/>
      <c r="AD8" s="92"/>
      <c r="AE8" s="92"/>
      <c r="AF8" s="92"/>
      <c r="AG8" s="92"/>
      <c r="AH8" s="243" t="s">
        <v>101</v>
      </c>
      <c r="AI8" s="243"/>
      <c r="AJ8" s="244">
        <f>'G-1'!S6</f>
        <v>42723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135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103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792</v>
      </c>
      <c r="AV12" s="97">
        <f t="shared" si="0"/>
        <v>776</v>
      </c>
      <c r="AW12" s="97">
        <f t="shared" si="0"/>
        <v>811</v>
      </c>
      <c r="AX12" s="97">
        <f t="shared" si="0"/>
        <v>692</v>
      </c>
      <c r="AY12" s="97">
        <f t="shared" si="0"/>
        <v>679.5</v>
      </c>
      <c r="AZ12" s="97">
        <f t="shared" si="0"/>
        <v>715.5</v>
      </c>
      <c r="BA12" s="97">
        <f t="shared" si="0"/>
        <v>716.5</v>
      </c>
      <c r="BB12" s="97"/>
      <c r="BC12" s="97"/>
      <c r="BD12" s="97"/>
      <c r="BE12" s="97">
        <f t="shared" ref="BE12:BQ12" si="1">P14</f>
        <v>626.5</v>
      </c>
      <c r="BF12" s="97">
        <f t="shared" si="1"/>
        <v>675.5</v>
      </c>
      <c r="BG12" s="97">
        <f t="shared" si="1"/>
        <v>720</v>
      </c>
      <c r="BH12" s="97">
        <f t="shared" si="1"/>
        <v>783.5</v>
      </c>
      <c r="BI12" s="97">
        <f t="shared" si="1"/>
        <v>833.5</v>
      </c>
      <c r="BJ12" s="97">
        <f t="shared" si="1"/>
        <v>824</v>
      </c>
      <c r="BK12" s="97">
        <f t="shared" si="1"/>
        <v>809</v>
      </c>
      <c r="BL12" s="97">
        <f t="shared" si="1"/>
        <v>740</v>
      </c>
      <c r="BM12" s="97">
        <f t="shared" si="1"/>
        <v>684</v>
      </c>
      <c r="BN12" s="97">
        <f t="shared" si="1"/>
        <v>668</v>
      </c>
      <c r="BO12" s="97">
        <f t="shared" si="1"/>
        <v>691.5</v>
      </c>
      <c r="BP12" s="97">
        <f t="shared" si="1"/>
        <v>696.5</v>
      </c>
      <c r="BQ12" s="97">
        <f t="shared" si="1"/>
        <v>714</v>
      </c>
      <c r="BR12" s="97"/>
      <c r="BS12" s="97"/>
      <c r="BT12" s="97"/>
      <c r="BU12" s="97">
        <f t="shared" ref="BU12:CC12" si="2">AG14</f>
        <v>683</v>
      </c>
      <c r="BV12" s="97">
        <f t="shared" si="2"/>
        <v>695</v>
      </c>
      <c r="BW12" s="97">
        <f t="shared" si="2"/>
        <v>709</v>
      </c>
      <c r="BX12" s="97">
        <f t="shared" si="2"/>
        <v>726.5</v>
      </c>
      <c r="BY12" s="97">
        <f t="shared" si="2"/>
        <v>709.5</v>
      </c>
      <c r="BZ12" s="97">
        <f t="shared" si="2"/>
        <v>732.5</v>
      </c>
      <c r="CA12" s="97">
        <f t="shared" si="2"/>
        <v>789.5</v>
      </c>
      <c r="CB12" s="97">
        <f t="shared" si="2"/>
        <v>847.5</v>
      </c>
      <c r="CC12" s="97">
        <f t="shared" si="2"/>
        <v>897.5</v>
      </c>
    </row>
    <row r="13" spans="1:81" ht="16.5" customHeight="1" x14ac:dyDescent="0.2">
      <c r="A13" s="100" t="s">
        <v>104</v>
      </c>
      <c r="B13" s="149">
        <f>'G-1'!F10</f>
        <v>175</v>
      </c>
      <c r="C13" s="149">
        <f>'G-1'!F11</f>
        <v>145.5</v>
      </c>
      <c r="D13" s="149">
        <f>'G-1'!F12</f>
        <v>263</v>
      </c>
      <c r="E13" s="149">
        <f>'G-1'!F13</f>
        <v>208.5</v>
      </c>
      <c r="F13" s="149">
        <f>'G-1'!F14</f>
        <v>159</v>
      </c>
      <c r="G13" s="149">
        <f>'G-1'!F15</f>
        <v>180.5</v>
      </c>
      <c r="H13" s="149">
        <f>'G-1'!F16</f>
        <v>144</v>
      </c>
      <c r="I13" s="149">
        <f>'G-1'!F17</f>
        <v>196</v>
      </c>
      <c r="J13" s="149">
        <f>'G-1'!F18</f>
        <v>195</v>
      </c>
      <c r="K13" s="149">
        <f>'G-1'!F19</f>
        <v>181.5</v>
      </c>
      <c r="L13" s="150"/>
      <c r="M13" s="149">
        <f>'G-1'!F20</f>
        <v>158.5</v>
      </c>
      <c r="N13" s="149">
        <f>'G-1'!F21</f>
        <v>165</v>
      </c>
      <c r="O13" s="149">
        <f>'G-1'!F22</f>
        <v>147.5</v>
      </c>
      <c r="P13" s="149">
        <f>'G-1'!M10</f>
        <v>155.5</v>
      </c>
      <c r="Q13" s="149">
        <f>'G-1'!M11</f>
        <v>207.5</v>
      </c>
      <c r="R13" s="149">
        <f>'G-1'!M12</f>
        <v>209.5</v>
      </c>
      <c r="S13" s="149">
        <f>'G-1'!M13</f>
        <v>211</v>
      </c>
      <c r="T13" s="149">
        <f>'G-1'!M14</f>
        <v>205.5</v>
      </c>
      <c r="U13" s="149">
        <f>'G-1'!M15</f>
        <v>198</v>
      </c>
      <c r="V13" s="149">
        <f>'G-1'!M16</f>
        <v>194.5</v>
      </c>
      <c r="W13" s="149">
        <f>'G-1'!M17</f>
        <v>142</v>
      </c>
      <c r="X13" s="149">
        <f>'G-1'!M18</f>
        <v>149.5</v>
      </c>
      <c r="Y13" s="149">
        <f>'G-1'!M19</f>
        <v>182</v>
      </c>
      <c r="Z13" s="149">
        <f>'G-1'!M20</f>
        <v>218</v>
      </c>
      <c r="AA13" s="149">
        <f>'G-1'!M21</f>
        <v>147</v>
      </c>
      <c r="AB13" s="149">
        <f>'G-1'!M22</f>
        <v>167</v>
      </c>
      <c r="AC13" s="150"/>
      <c r="AD13" s="149">
        <f>'G-1'!T10</f>
        <v>165</v>
      </c>
      <c r="AE13" s="149">
        <f>'G-1'!T11</f>
        <v>178.5</v>
      </c>
      <c r="AF13" s="149">
        <f>'G-1'!T12</f>
        <v>157.5</v>
      </c>
      <c r="AG13" s="149">
        <f>'G-1'!T13</f>
        <v>182</v>
      </c>
      <c r="AH13" s="149">
        <f>'G-1'!T14</f>
        <v>177</v>
      </c>
      <c r="AI13" s="149">
        <f>'G-1'!T15</f>
        <v>192.5</v>
      </c>
      <c r="AJ13" s="149">
        <f>'G-1'!T16</f>
        <v>175</v>
      </c>
      <c r="AK13" s="149">
        <f>'G-1'!T17</f>
        <v>165</v>
      </c>
      <c r="AL13" s="149">
        <f>'G-1'!T18</f>
        <v>200</v>
      </c>
      <c r="AM13" s="149">
        <f>'G-1'!T19</f>
        <v>249.5</v>
      </c>
      <c r="AN13" s="149">
        <f>'G-1'!T20</f>
        <v>233</v>
      </c>
      <c r="AO13" s="149">
        <f>'G-1'!T21</f>
        <v>215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792</v>
      </c>
      <c r="F14" s="149">
        <f t="shared" ref="F14:K14" si="3">C13+D13+E13+F13</f>
        <v>776</v>
      </c>
      <c r="G14" s="149">
        <f t="shared" si="3"/>
        <v>811</v>
      </c>
      <c r="H14" s="149">
        <f t="shared" si="3"/>
        <v>692</v>
      </c>
      <c r="I14" s="149">
        <f t="shared" si="3"/>
        <v>679.5</v>
      </c>
      <c r="J14" s="149">
        <f t="shared" si="3"/>
        <v>715.5</v>
      </c>
      <c r="K14" s="149">
        <f t="shared" si="3"/>
        <v>716.5</v>
      </c>
      <c r="L14" s="150"/>
      <c r="M14" s="149"/>
      <c r="N14" s="149"/>
      <c r="O14" s="149"/>
      <c r="P14" s="149">
        <f>M13+N13+O13+P13</f>
        <v>626.5</v>
      </c>
      <c r="Q14" s="149">
        <f t="shared" ref="Q14:AB14" si="4">N13+O13+P13+Q13</f>
        <v>675.5</v>
      </c>
      <c r="R14" s="149">
        <f t="shared" si="4"/>
        <v>720</v>
      </c>
      <c r="S14" s="149">
        <f t="shared" si="4"/>
        <v>783.5</v>
      </c>
      <c r="T14" s="149">
        <f t="shared" si="4"/>
        <v>833.5</v>
      </c>
      <c r="U14" s="149">
        <f t="shared" si="4"/>
        <v>824</v>
      </c>
      <c r="V14" s="149">
        <f t="shared" si="4"/>
        <v>809</v>
      </c>
      <c r="W14" s="149">
        <f t="shared" si="4"/>
        <v>740</v>
      </c>
      <c r="X14" s="149">
        <f t="shared" si="4"/>
        <v>684</v>
      </c>
      <c r="Y14" s="149">
        <f t="shared" si="4"/>
        <v>668</v>
      </c>
      <c r="Z14" s="149">
        <f t="shared" si="4"/>
        <v>691.5</v>
      </c>
      <c r="AA14" s="149">
        <f t="shared" si="4"/>
        <v>696.5</v>
      </c>
      <c r="AB14" s="149">
        <f t="shared" si="4"/>
        <v>714</v>
      </c>
      <c r="AC14" s="150"/>
      <c r="AD14" s="149"/>
      <c r="AE14" s="149"/>
      <c r="AF14" s="149"/>
      <c r="AG14" s="149">
        <f>AD13+AE13+AF13+AG13</f>
        <v>683</v>
      </c>
      <c r="AH14" s="149">
        <f t="shared" ref="AH14:AO14" si="5">AE13+AF13+AG13+AH13</f>
        <v>695</v>
      </c>
      <c r="AI14" s="149">
        <f t="shared" si="5"/>
        <v>709</v>
      </c>
      <c r="AJ14" s="149">
        <f t="shared" si="5"/>
        <v>726.5</v>
      </c>
      <c r="AK14" s="149">
        <f t="shared" si="5"/>
        <v>709.5</v>
      </c>
      <c r="AL14" s="149">
        <f t="shared" si="5"/>
        <v>732.5</v>
      </c>
      <c r="AM14" s="149">
        <f t="shared" si="5"/>
        <v>789.5</v>
      </c>
      <c r="AN14" s="149">
        <f t="shared" si="5"/>
        <v>847.5</v>
      </c>
      <c r="AO14" s="149">
        <f t="shared" si="5"/>
        <v>897.5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0.127831715210356</v>
      </c>
      <c r="E15" s="152"/>
      <c r="F15" s="152" t="s">
        <v>108</v>
      </c>
      <c r="G15" s="153">
        <f>DIRECCIONALIDAD!J11/100</f>
        <v>0.7815533980582523</v>
      </c>
      <c r="H15" s="152"/>
      <c r="I15" s="152" t="s">
        <v>109</v>
      </c>
      <c r="J15" s="153">
        <f>DIRECCIONALIDAD!J12/100</f>
        <v>9.0614886731391592E-2</v>
      </c>
      <c r="K15" s="154"/>
      <c r="L15" s="148"/>
      <c r="M15" s="151"/>
      <c r="N15" s="152"/>
      <c r="O15" s="152" t="s">
        <v>107</v>
      </c>
      <c r="P15" s="153">
        <f>DIRECCIONALIDAD!J13/100</f>
        <v>9.9358974358974367E-2</v>
      </c>
      <c r="Q15" s="152"/>
      <c r="R15" s="152"/>
      <c r="S15" s="152"/>
      <c r="T15" s="152" t="s">
        <v>108</v>
      </c>
      <c r="U15" s="153">
        <f>DIRECCIONALIDAD!J14/100</f>
        <v>0.80608974358974361</v>
      </c>
      <c r="V15" s="152"/>
      <c r="W15" s="152"/>
      <c r="X15" s="152"/>
      <c r="Y15" s="152" t="s">
        <v>109</v>
      </c>
      <c r="Z15" s="153">
        <f>DIRECCIONALIDAD!J15/100</f>
        <v>9.4551282051282048E-2</v>
      </c>
      <c r="AA15" s="152"/>
      <c r="AB15" s="154"/>
      <c r="AC15" s="148"/>
      <c r="AD15" s="151"/>
      <c r="AE15" s="152" t="s">
        <v>107</v>
      </c>
      <c r="AF15" s="153">
        <f>DIRECCIONALIDAD!J16/100</f>
        <v>7.8125E-2</v>
      </c>
      <c r="AG15" s="152"/>
      <c r="AH15" s="152"/>
      <c r="AI15" s="152"/>
      <c r="AJ15" s="152" t="s">
        <v>108</v>
      </c>
      <c r="AK15" s="153">
        <f>DIRECCIONALIDAD!J17/100</f>
        <v>0.8660714285714286</v>
      </c>
      <c r="AL15" s="152"/>
      <c r="AM15" s="152"/>
      <c r="AN15" s="152" t="s">
        <v>109</v>
      </c>
      <c r="AO15" s="155">
        <f>DIRECCIONALIDAD!J18/100</f>
        <v>5.5803571428571432E-2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692.5</v>
      </c>
      <c r="AV18" s="101">
        <f t="shared" si="12"/>
        <v>650</v>
      </c>
      <c r="AW18" s="101">
        <f t="shared" si="12"/>
        <v>585.5</v>
      </c>
      <c r="AX18" s="101">
        <f t="shared" si="12"/>
        <v>514.5</v>
      </c>
      <c r="AY18" s="101">
        <f t="shared" si="12"/>
        <v>473.5</v>
      </c>
      <c r="AZ18" s="101">
        <f t="shared" si="12"/>
        <v>477.5</v>
      </c>
      <c r="BA18" s="101">
        <f t="shared" si="12"/>
        <v>458</v>
      </c>
      <c r="BB18" s="101"/>
      <c r="BC18" s="101"/>
      <c r="BD18" s="101"/>
      <c r="BE18" s="101">
        <f t="shared" ref="BE18:BQ18" si="13">P26</f>
        <v>555</v>
      </c>
      <c r="BF18" s="101">
        <f t="shared" si="13"/>
        <v>532.5</v>
      </c>
      <c r="BG18" s="101">
        <f t="shared" si="13"/>
        <v>506.5</v>
      </c>
      <c r="BH18" s="101">
        <f t="shared" si="13"/>
        <v>504.5</v>
      </c>
      <c r="BI18" s="101">
        <f t="shared" si="13"/>
        <v>502.5</v>
      </c>
      <c r="BJ18" s="101">
        <f t="shared" si="13"/>
        <v>518.5</v>
      </c>
      <c r="BK18" s="101">
        <f t="shared" si="13"/>
        <v>518</v>
      </c>
      <c r="BL18" s="101">
        <f t="shared" si="13"/>
        <v>494</v>
      </c>
      <c r="BM18" s="101">
        <f t="shared" si="13"/>
        <v>486.5</v>
      </c>
      <c r="BN18" s="101">
        <f t="shared" si="13"/>
        <v>519.5</v>
      </c>
      <c r="BO18" s="101">
        <f t="shared" si="13"/>
        <v>544.5</v>
      </c>
      <c r="BP18" s="101">
        <f t="shared" si="13"/>
        <v>557.5</v>
      </c>
      <c r="BQ18" s="101">
        <f t="shared" si="13"/>
        <v>577</v>
      </c>
      <c r="BR18" s="101"/>
      <c r="BS18" s="101"/>
      <c r="BT18" s="101"/>
      <c r="BU18" s="101">
        <f t="shared" ref="BU18:CC18" si="14">AG26</f>
        <v>591</v>
      </c>
      <c r="BV18" s="101">
        <f t="shared" si="14"/>
        <v>594</v>
      </c>
      <c r="BW18" s="101">
        <f t="shared" si="14"/>
        <v>592.5</v>
      </c>
      <c r="BX18" s="101">
        <f t="shared" si="14"/>
        <v>589.5</v>
      </c>
      <c r="BY18" s="101">
        <f t="shared" si="14"/>
        <v>583.5</v>
      </c>
      <c r="BZ18" s="101">
        <f t="shared" si="14"/>
        <v>581.5</v>
      </c>
      <c r="CA18" s="101">
        <f t="shared" si="14"/>
        <v>571</v>
      </c>
      <c r="CB18" s="101">
        <f t="shared" si="14"/>
        <v>568</v>
      </c>
      <c r="CC18" s="101">
        <f t="shared" si="14"/>
        <v>561.5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700.5</v>
      </c>
      <c r="AV19" s="92">
        <f t="shared" si="15"/>
        <v>708.5</v>
      </c>
      <c r="AW19" s="92">
        <f t="shared" si="15"/>
        <v>698.5</v>
      </c>
      <c r="AX19" s="92">
        <f t="shared" si="15"/>
        <v>669.5</v>
      </c>
      <c r="AY19" s="92">
        <f t="shared" si="15"/>
        <v>661</v>
      </c>
      <c r="AZ19" s="92">
        <f t="shared" si="15"/>
        <v>625</v>
      </c>
      <c r="BA19" s="92">
        <f t="shared" si="15"/>
        <v>609</v>
      </c>
      <c r="BB19" s="92"/>
      <c r="BC19" s="92"/>
      <c r="BD19" s="92"/>
      <c r="BE19" s="92">
        <f t="shared" ref="BE19:BQ19" si="16">P22</f>
        <v>676.5</v>
      </c>
      <c r="BF19" s="92">
        <f t="shared" si="16"/>
        <v>659.5</v>
      </c>
      <c r="BG19" s="92">
        <f t="shared" si="16"/>
        <v>667</v>
      </c>
      <c r="BH19" s="92">
        <f t="shared" si="16"/>
        <v>643.5</v>
      </c>
      <c r="BI19" s="92">
        <f t="shared" si="16"/>
        <v>658.5</v>
      </c>
      <c r="BJ19" s="92">
        <f t="shared" si="16"/>
        <v>643</v>
      </c>
      <c r="BK19" s="92">
        <f t="shared" si="16"/>
        <v>608.5</v>
      </c>
      <c r="BL19" s="92">
        <f t="shared" si="16"/>
        <v>612</v>
      </c>
      <c r="BM19" s="92">
        <f t="shared" si="16"/>
        <v>618</v>
      </c>
      <c r="BN19" s="92">
        <f t="shared" si="16"/>
        <v>648</v>
      </c>
      <c r="BO19" s="92">
        <f t="shared" si="16"/>
        <v>692</v>
      </c>
      <c r="BP19" s="92">
        <f t="shared" si="16"/>
        <v>729</v>
      </c>
      <c r="BQ19" s="92">
        <f t="shared" si="16"/>
        <v>750</v>
      </c>
      <c r="BR19" s="92"/>
      <c r="BS19" s="92"/>
      <c r="BT19" s="92"/>
      <c r="BU19" s="92">
        <f t="shared" ref="BU19:CC19" si="17">AG22</f>
        <v>694</v>
      </c>
      <c r="BV19" s="92">
        <f t="shared" si="17"/>
        <v>691</v>
      </c>
      <c r="BW19" s="92">
        <f t="shared" si="17"/>
        <v>694</v>
      </c>
      <c r="BX19" s="92">
        <f t="shared" si="17"/>
        <v>680</v>
      </c>
      <c r="BY19" s="92">
        <f t="shared" si="17"/>
        <v>652.5</v>
      </c>
      <c r="BZ19" s="92">
        <f t="shared" si="17"/>
        <v>653</v>
      </c>
      <c r="CA19" s="92">
        <f t="shared" si="17"/>
        <v>653</v>
      </c>
      <c r="CB19" s="92">
        <f t="shared" si="17"/>
        <v>660</v>
      </c>
      <c r="CC19" s="92">
        <f t="shared" si="17"/>
        <v>652.5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2185</v>
      </c>
      <c r="AV20" s="92">
        <f t="shared" si="18"/>
        <v>2134.5</v>
      </c>
      <c r="AW20" s="92">
        <f t="shared" si="18"/>
        <v>2095</v>
      </c>
      <c r="AX20" s="92">
        <f t="shared" si="18"/>
        <v>1876</v>
      </c>
      <c r="AY20" s="92">
        <f t="shared" si="18"/>
        <v>1814</v>
      </c>
      <c r="AZ20" s="92">
        <f t="shared" si="18"/>
        <v>1818</v>
      </c>
      <c r="BA20" s="92">
        <f t="shared" si="18"/>
        <v>1783.5</v>
      </c>
      <c r="BB20" s="92"/>
      <c r="BC20" s="92"/>
      <c r="BD20" s="92"/>
      <c r="BE20" s="92">
        <f t="shared" ref="BE20:BQ20" si="19">P30</f>
        <v>1858</v>
      </c>
      <c r="BF20" s="92">
        <f t="shared" si="19"/>
        <v>1867.5</v>
      </c>
      <c r="BG20" s="92">
        <f t="shared" si="19"/>
        <v>1893.5</v>
      </c>
      <c r="BH20" s="92">
        <f t="shared" si="19"/>
        <v>1931.5</v>
      </c>
      <c r="BI20" s="92">
        <f t="shared" si="19"/>
        <v>1994.5</v>
      </c>
      <c r="BJ20" s="92">
        <f t="shared" si="19"/>
        <v>1985.5</v>
      </c>
      <c r="BK20" s="92">
        <f t="shared" si="19"/>
        <v>1935.5</v>
      </c>
      <c r="BL20" s="92">
        <f t="shared" si="19"/>
        <v>1846</v>
      </c>
      <c r="BM20" s="92">
        <f t="shared" si="19"/>
        <v>1788.5</v>
      </c>
      <c r="BN20" s="92">
        <f t="shared" si="19"/>
        <v>1835.5</v>
      </c>
      <c r="BO20" s="92">
        <f t="shared" si="19"/>
        <v>1928</v>
      </c>
      <c r="BP20" s="92">
        <f t="shared" si="19"/>
        <v>1983</v>
      </c>
      <c r="BQ20" s="92">
        <f t="shared" si="19"/>
        <v>2041</v>
      </c>
      <c r="BR20" s="92"/>
      <c r="BS20" s="92"/>
      <c r="BT20" s="92"/>
      <c r="BU20" s="92">
        <f t="shared" ref="BU20:CC20" si="20">AG30</f>
        <v>1968</v>
      </c>
      <c r="BV20" s="92">
        <f t="shared" si="20"/>
        <v>1980</v>
      </c>
      <c r="BW20" s="92">
        <f t="shared" si="20"/>
        <v>1995.5</v>
      </c>
      <c r="BX20" s="92">
        <f t="shared" si="20"/>
        <v>1996</v>
      </c>
      <c r="BY20" s="92">
        <f t="shared" si="20"/>
        <v>1945.5</v>
      </c>
      <c r="BZ20" s="92">
        <f t="shared" si="20"/>
        <v>1967</v>
      </c>
      <c r="CA20" s="92">
        <f t="shared" si="20"/>
        <v>2013.5</v>
      </c>
      <c r="CB20" s="92">
        <f t="shared" si="20"/>
        <v>2075.5</v>
      </c>
      <c r="CC20" s="92">
        <f t="shared" si="20"/>
        <v>2111.5</v>
      </c>
    </row>
    <row r="21" spans="1:81" ht="16.5" customHeight="1" x14ac:dyDescent="0.2">
      <c r="A21" s="100" t="s">
        <v>104</v>
      </c>
      <c r="B21" s="149">
        <f>'G-3'!F10</f>
        <v>163.5</v>
      </c>
      <c r="C21" s="149">
        <f>'G-3'!F11</f>
        <v>184.5</v>
      </c>
      <c r="D21" s="149">
        <f>'G-3'!F12</f>
        <v>187</v>
      </c>
      <c r="E21" s="149">
        <f>'G-3'!F13</f>
        <v>165.5</v>
      </c>
      <c r="F21" s="149">
        <f>'G-3'!F14</f>
        <v>171.5</v>
      </c>
      <c r="G21" s="149">
        <f>'G-3'!F15</f>
        <v>174.5</v>
      </c>
      <c r="H21" s="149">
        <f>'G-3'!F16</f>
        <v>158</v>
      </c>
      <c r="I21" s="149">
        <f>'G-3'!F17</f>
        <v>157</v>
      </c>
      <c r="J21" s="149">
        <f>'G-3'!F18</f>
        <v>135.5</v>
      </c>
      <c r="K21" s="149">
        <f>'G-3'!F19</f>
        <v>158.5</v>
      </c>
      <c r="L21" s="150"/>
      <c r="M21" s="149">
        <f>'G-3'!F20</f>
        <v>179</v>
      </c>
      <c r="N21" s="149">
        <f>'G-3'!F21</f>
        <v>177</v>
      </c>
      <c r="O21" s="149">
        <f>'G-3'!F22</f>
        <v>178.5</v>
      </c>
      <c r="P21" s="149">
        <f>'G-3'!M10</f>
        <v>142</v>
      </c>
      <c r="Q21" s="149">
        <f>'G-3'!M11</f>
        <v>162</v>
      </c>
      <c r="R21" s="149">
        <f>'G-3'!M12</f>
        <v>184.5</v>
      </c>
      <c r="S21" s="149">
        <f>'G-3'!M13</f>
        <v>155</v>
      </c>
      <c r="T21" s="149">
        <f>'G-3'!M14</f>
        <v>157</v>
      </c>
      <c r="U21" s="149">
        <f>'G-3'!M15</f>
        <v>146.5</v>
      </c>
      <c r="V21" s="149">
        <f>'G-3'!M16</f>
        <v>150</v>
      </c>
      <c r="W21" s="149">
        <f>'G-3'!M17</f>
        <v>158.5</v>
      </c>
      <c r="X21" s="149">
        <f>'G-3'!M18</f>
        <v>163</v>
      </c>
      <c r="Y21" s="149">
        <f>'G-3'!M19</f>
        <v>176.5</v>
      </c>
      <c r="Z21" s="149">
        <f>'G-3'!M20</f>
        <v>194</v>
      </c>
      <c r="AA21" s="149">
        <f>'G-3'!M21</f>
        <v>195.5</v>
      </c>
      <c r="AB21" s="149">
        <f>'G-3'!M22</f>
        <v>184</v>
      </c>
      <c r="AC21" s="150"/>
      <c r="AD21" s="149">
        <f>'G-3'!T10</f>
        <v>170</v>
      </c>
      <c r="AE21" s="149">
        <f>'G-3'!T11</f>
        <v>159.5</v>
      </c>
      <c r="AF21" s="149">
        <f>'G-3'!T12</f>
        <v>176</v>
      </c>
      <c r="AG21" s="149">
        <f>'G-3'!T13</f>
        <v>188.5</v>
      </c>
      <c r="AH21" s="149">
        <f>'G-3'!T14</f>
        <v>167</v>
      </c>
      <c r="AI21" s="149">
        <f>'G-3'!T15</f>
        <v>162.5</v>
      </c>
      <c r="AJ21" s="149">
        <f>'G-3'!T16</f>
        <v>162</v>
      </c>
      <c r="AK21" s="149">
        <f>'G-3'!T17</f>
        <v>161</v>
      </c>
      <c r="AL21" s="149">
        <f>'G-3'!T18</f>
        <v>167.5</v>
      </c>
      <c r="AM21" s="149">
        <f>'G-3'!T19</f>
        <v>162.5</v>
      </c>
      <c r="AN21" s="149">
        <f>'G-3'!T20</f>
        <v>169</v>
      </c>
      <c r="AO21" s="149">
        <f>'G-3'!T21</f>
        <v>153.5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700.5</v>
      </c>
      <c r="F22" s="149">
        <f t="shared" ref="F22:K22" si="21">C21+D21+E21+F21</f>
        <v>708.5</v>
      </c>
      <c r="G22" s="149">
        <f t="shared" si="21"/>
        <v>698.5</v>
      </c>
      <c r="H22" s="149">
        <f t="shared" si="21"/>
        <v>669.5</v>
      </c>
      <c r="I22" s="149">
        <f t="shared" si="21"/>
        <v>661</v>
      </c>
      <c r="J22" s="149">
        <f t="shared" si="21"/>
        <v>625</v>
      </c>
      <c r="K22" s="149">
        <f t="shared" si="21"/>
        <v>609</v>
      </c>
      <c r="L22" s="150"/>
      <c r="M22" s="149"/>
      <c r="N22" s="149"/>
      <c r="O22" s="149"/>
      <c r="P22" s="149">
        <f>M21+N21+O21+P21</f>
        <v>676.5</v>
      </c>
      <c r="Q22" s="149">
        <f t="shared" ref="Q22:AB22" si="22">N21+O21+P21+Q21</f>
        <v>659.5</v>
      </c>
      <c r="R22" s="149">
        <f t="shared" si="22"/>
        <v>667</v>
      </c>
      <c r="S22" s="149">
        <f t="shared" si="22"/>
        <v>643.5</v>
      </c>
      <c r="T22" s="149">
        <f t="shared" si="22"/>
        <v>658.5</v>
      </c>
      <c r="U22" s="149">
        <f t="shared" si="22"/>
        <v>643</v>
      </c>
      <c r="V22" s="149">
        <f t="shared" si="22"/>
        <v>608.5</v>
      </c>
      <c r="W22" s="149">
        <f t="shared" si="22"/>
        <v>612</v>
      </c>
      <c r="X22" s="149">
        <f t="shared" si="22"/>
        <v>618</v>
      </c>
      <c r="Y22" s="149">
        <f t="shared" si="22"/>
        <v>648</v>
      </c>
      <c r="Z22" s="149">
        <f t="shared" si="22"/>
        <v>692</v>
      </c>
      <c r="AA22" s="149">
        <f t="shared" si="22"/>
        <v>729</v>
      </c>
      <c r="AB22" s="149">
        <f t="shared" si="22"/>
        <v>750</v>
      </c>
      <c r="AC22" s="150"/>
      <c r="AD22" s="149"/>
      <c r="AE22" s="149"/>
      <c r="AF22" s="149"/>
      <c r="AG22" s="149">
        <f>AD21+AE21+AF21+AG21</f>
        <v>694</v>
      </c>
      <c r="AH22" s="149">
        <f t="shared" ref="AH22:AO22" si="23">AE21+AF21+AG21+AH21</f>
        <v>691</v>
      </c>
      <c r="AI22" s="149">
        <f t="shared" si="23"/>
        <v>694</v>
      </c>
      <c r="AJ22" s="149">
        <f t="shared" si="23"/>
        <v>680</v>
      </c>
      <c r="AK22" s="149">
        <f t="shared" si="23"/>
        <v>652.5</v>
      </c>
      <c r="AL22" s="149">
        <f t="shared" si="23"/>
        <v>653</v>
      </c>
      <c r="AM22" s="149">
        <f t="shared" si="23"/>
        <v>653</v>
      </c>
      <c r="AN22" s="149">
        <f t="shared" si="23"/>
        <v>660</v>
      </c>
      <c r="AO22" s="149">
        <f t="shared" si="23"/>
        <v>652.5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0.71448863636363635</v>
      </c>
      <c r="H23" s="152"/>
      <c r="I23" s="152" t="s">
        <v>109</v>
      </c>
      <c r="J23" s="153">
        <f>DIRECCIONALIDAD!J30/100</f>
        <v>0.28551136363636365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0.71695594125500672</v>
      </c>
      <c r="V23" s="152"/>
      <c r="W23" s="152"/>
      <c r="X23" s="152"/>
      <c r="Y23" s="152" t="s">
        <v>109</v>
      </c>
      <c r="Z23" s="153">
        <f>DIRECCIONALIDAD!J33/100</f>
        <v>0.28304405874499333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0.72403100775193796</v>
      </c>
      <c r="AL23" s="152"/>
      <c r="AM23" s="152"/>
      <c r="AN23" s="152" t="s">
        <v>109</v>
      </c>
      <c r="AO23" s="153">
        <f>DIRECCIONALIDAD!J36/100</f>
        <v>0.27596899224806204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170</v>
      </c>
      <c r="C25" s="149">
        <f>'G-4'!F11</f>
        <v>194</v>
      </c>
      <c r="D25" s="149">
        <f>'G-4'!F12</f>
        <v>179.5</v>
      </c>
      <c r="E25" s="149">
        <f>'G-4'!F13</f>
        <v>149</v>
      </c>
      <c r="F25" s="149">
        <f>'G-4'!F14</f>
        <v>127.5</v>
      </c>
      <c r="G25" s="149">
        <f>'G-4'!F15</f>
        <v>129.5</v>
      </c>
      <c r="H25" s="149">
        <f>'G-4'!F16</f>
        <v>108.5</v>
      </c>
      <c r="I25" s="149">
        <f>'G-4'!F17</f>
        <v>108</v>
      </c>
      <c r="J25" s="149">
        <f>'G-4'!F18</f>
        <v>131.5</v>
      </c>
      <c r="K25" s="149">
        <f>'G-4'!F19</f>
        <v>110</v>
      </c>
      <c r="L25" s="150"/>
      <c r="M25" s="149">
        <f>'G-4'!F20</f>
        <v>141.5</v>
      </c>
      <c r="N25" s="149">
        <f>'G-4'!F21</f>
        <v>141.5</v>
      </c>
      <c r="O25" s="149">
        <f>'G-4'!F22</f>
        <v>143.5</v>
      </c>
      <c r="P25" s="149">
        <f>'G-4'!M10</f>
        <v>128.5</v>
      </c>
      <c r="Q25" s="149">
        <f>'G-4'!M11</f>
        <v>119</v>
      </c>
      <c r="R25" s="149">
        <f>'G-4'!M12</f>
        <v>115.5</v>
      </c>
      <c r="S25" s="149">
        <f>'G-4'!M13</f>
        <v>141.5</v>
      </c>
      <c r="T25" s="149">
        <f>'G-4'!M14</f>
        <v>126.5</v>
      </c>
      <c r="U25" s="149">
        <f>'G-4'!M15</f>
        <v>135</v>
      </c>
      <c r="V25" s="149">
        <f>'G-4'!M16</f>
        <v>115</v>
      </c>
      <c r="W25" s="149">
        <f>'G-4'!M17</f>
        <v>117.5</v>
      </c>
      <c r="X25" s="149">
        <f>'G-4'!M18</f>
        <v>119</v>
      </c>
      <c r="Y25" s="149">
        <f>'G-4'!M19</f>
        <v>168</v>
      </c>
      <c r="Z25" s="149">
        <f>'G-4'!M20</f>
        <v>140</v>
      </c>
      <c r="AA25" s="149">
        <f>'G-4'!M21</f>
        <v>130.5</v>
      </c>
      <c r="AB25" s="149">
        <f>'G-4'!M22</f>
        <v>138.5</v>
      </c>
      <c r="AC25" s="150"/>
      <c r="AD25" s="149">
        <f>'G-4'!T10</f>
        <v>149.5</v>
      </c>
      <c r="AE25" s="149">
        <f>'G-4'!T11</f>
        <v>147</v>
      </c>
      <c r="AF25" s="149">
        <f>'G-4'!T12</f>
        <v>149</v>
      </c>
      <c r="AG25" s="149">
        <f>'G-4'!T13</f>
        <v>145.5</v>
      </c>
      <c r="AH25" s="149">
        <f>'G-4'!T14</f>
        <v>152.5</v>
      </c>
      <c r="AI25" s="149">
        <f>'G-4'!T15</f>
        <v>145.5</v>
      </c>
      <c r="AJ25" s="149">
        <f>'G-4'!T16</f>
        <v>146</v>
      </c>
      <c r="AK25" s="149">
        <f>'G-4'!T17</f>
        <v>139.5</v>
      </c>
      <c r="AL25" s="149">
        <f>'G-4'!T18</f>
        <v>150.5</v>
      </c>
      <c r="AM25" s="149">
        <f>'G-4'!T19</f>
        <v>135</v>
      </c>
      <c r="AN25" s="149">
        <f>'G-4'!T20</f>
        <v>143</v>
      </c>
      <c r="AO25" s="149">
        <f>'G-4'!T21</f>
        <v>133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692.5</v>
      </c>
      <c r="F26" s="149">
        <f t="shared" ref="F26:K26" si="24">C25+D25+E25+F25</f>
        <v>650</v>
      </c>
      <c r="G26" s="149">
        <f t="shared" si="24"/>
        <v>585.5</v>
      </c>
      <c r="H26" s="149">
        <f t="shared" si="24"/>
        <v>514.5</v>
      </c>
      <c r="I26" s="149">
        <f t="shared" si="24"/>
        <v>473.5</v>
      </c>
      <c r="J26" s="149">
        <f t="shared" si="24"/>
        <v>477.5</v>
      </c>
      <c r="K26" s="149">
        <f t="shared" si="24"/>
        <v>458</v>
      </c>
      <c r="L26" s="150"/>
      <c r="M26" s="149"/>
      <c r="N26" s="149"/>
      <c r="O26" s="149"/>
      <c r="P26" s="149">
        <f>M25+N25+O25+P25</f>
        <v>555</v>
      </c>
      <c r="Q26" s="149">
        <f t="shared" ref="Q26:AB26" si="25">N25+O25+P25+Q25</f>
        <v>532.5</v>
      </c>
      <c r="R26" s="149">
        <f t="shared" si="25"/>
        <v>506.5</v>
      </c>
      <c r="S26" s="149">
        <f t="shared" si="25"/>
        <v>504.5</v>
      </c>
      <c r="T26" s="149">
        <f t="shared" si="25"/>
        <v>502.5</v>
      </c>
      <c r="U26" s="149">
        <f t="shared" si="25"/>
        <v>518.5</v>
      </c>
      <c r="V26" s="149">
        <f t="shared" si="25"/>
        <v>518</v>
      </c>
      <c r="W26" s="149">
        <f t="shared" si="25"/>
        <v>494</v>
      </c>
      <c r="X26" s="149">
        <f t="shared" si="25"/>
        <v>486.5</v>
      </c>
      <c r="Y26" s="149">
        <f t="shared" si="25"/>
        <v>519.5</v>
      </c>
      <c r="Z26" s="149">
        <f t="shared" si="25"/>
        <v>544.5</v>
      </c>
      <c r="AA26" s="149">
        <f t="shared" si="25"/>
        <v>557.5</v>
      </c>
      <c r="AB26" s="149">
        <f t="shared" si="25"/>
        <v>577</v>
      </c>
      <c r="AC26" s="150"/>
      <c r="AD26" s="149"/>
      <c r="AE26" s="149"/>
      <c r="AF26" s="149"/>
      <c r="AG26" s="149">
        <f>AD25+AE25+AF25+AG25</f>
        <v>591</v>
      </c>
      <c r="AH26" s="149">
        <f t="shared" ref="AH26:AO26" si="26">AE25+AF25+AG25+AH25</f>
        <v>594</v>
      </c>
      <c r="AI26" s="149">
        <f t="shared" si="26"/>
        <v>592.5</v>
      </c>
      <c r="AJ26" s="149">
        <f t="shared" si="26"/>
        <v>589.5</v>
      </c>
      <c r="AK26" s="149">
        <f t="shared" si="26"/>
        <v>583.5</v>
      </c>
      <c r="AL26" s="149">
        <f t="shared" si="26"/>
        <v>581.5</v>
      </c>
      <c r="AM26" s="149">
        <f t="shared" si="26"/>
        <v>571</v>
      </c>
      <c r="AN26" s="149">
        <f t="shared" si="26"/>
        <v>568</v>
      </c>
      <c r="AO26" s="149">
        <f t="shared" si="26"/>
        <v>561.5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1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1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1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508.5</v>
      </c>
      <c r="C29" s="149">
        <f t="shared" ref="C29:K29" si="27">C13+C17+C21+C25</f>
        <v>524</v>
      </c>
      <c r="D29" s="149">
        <f t="shared" si="27"/>
        <v>629.5</v>
      </c>
      <c r="E29" s="149">
        <f t="shared" si="27"/>
        <v>523</v>
      </c>
      <c r="F29" s="149">
        <f t="shared" si="27"/>
        <v>458</v>
      </c>
      <c r="G29" s="149">
        <f t="shared" si="27"/>
        <v>484.5</v>
      </c>
      <c r="H29" s="149">
        <f t="shared" si="27"/>
        <v>410.5</v>
      </c>
      <c r="I29" s="149">
        <f t="shared" si="27"/>
        <v>461</v>
      </c>
      <c r="J29" s="149">
        <f t="shared" si="27"/>
        <v>462</v>
      </c>
      <c r="K29" s="149">
        <f t="shared" si="27"/>
        <v>450</v>
      </c>
      <c r="L29" s="150"/>
      <c r="M29" s="149">
        <f>M13+M17+M21+M25</f>
        <v>479</v>
      </c>
      <c r="N29" s="149">
        <f t="shared" ref="N29:AB29" si="28">N13+N17+N21+N25</f>
        <v>483.5</v>
      </c>
      <c r="O29" s="149">
        <f t="shared" si="28"/>
        <v>469.5</v>
      </c>
      <c r="P29" s="149">
        <f t="shared" si="28"/>
        <v>426</v>
      </c>
      <c r="Q29" s="149">
        <f t="shared" si="28"/>
        <v>488.5</v>
      </c>
      <c r="R29" s="149">
        <f t="shared" si="28"/>
        <v>509.5</v>
      </c>
      <c r="S29" s="149">
        <f t="shared" si="28"/>
        <v>507.5</v>
      </c>
      <c r="T29" s="149">
        <f t="shared" si="28"/>
        <v>489</v>
      </c>
      <c r="U29" s="149">
        <f t="shared" si="28"/>
        <v>479.5</v>
      </c>
      <c r="V29" s="149">
        <f t="shared" si="28"/>
        <v>459.5</v>
      </c>
      <c r="W29" s="149">
        <f t="shared" si="28"/>
        <v>418</v>
      </c>
      <c r="X29" s="149">
        <f t="shared" si="28"/>
        <v>431.5</v>
      </c>
      <c r="Y29" s="149">
        <f t="shared" si="28"/>
        <v>526.5</v>
      </c>
      <c r="Z29" s="149">
        <f t="shared" si="28"/>
        <v>552</v>
      </c>
      <c r="AA29" s="149">
        <f t="shared" si="28"/>
        <v>473</v>
      </c>
      <c r="AB29" s="149">
        <f t="shared" si="28"/>
        <v>489.5</v>
      </c>
      <c r="AC29" s="150"/>
      <c r="AD29" s="149">
        <f>AD13+AD17+AD21+AD25</f>
        <v>484.5</v>
      </c>
      <c r="AE29" s="149">
        <f t="shared" ref="AE29:AO29" si="29">AE13+AE17+AE21+AE25</f>
        <v>485</v>
      </c>
      <c r="AF29" s="149">
        <f t="shared" si="29"/>
        <v>482.5</v>
      </c>
      <c r="AG29" s="149">
        <f t="shared" si="29"/>
        <v>516</v>
      </c>
      <c r="AH29" s="149">
        <f t="shared" si="29"/>
        <v>496.5</v>
      </c>
      <c r="AI29" s="149">
        <f t="shared" si="29"/>
        <v>500.5</v>
      </c>
      <c r="AJ29" s="149">
        <f t="shared" si="29"/>
        <v>483</v>
      </c>
      <c r="AK29" s="149">
        <f t="shared" si="29"/>
        <v>465.5</v>
      </c>
      <c r="AL29" s="149">
        <f t="shared" si="29"/>
        <v>518</v>
      </c>
      <c r="AM29" s="149">
        <f t="shared" si="29"/>
        <v>547</v>
      </c>
      <c r="AN29" s="149">
        <f t="shared" si="29"/>
        <v>545</v>
      </c>
      <c r="AO29" s="149">
        <f t="shared" si="29"/>
        <v>501.5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2185</v>
      </c>
      <c r="F30" s="149">
        <f t="shared" ref="F30:K30" si="30">C29+D29+E29+F29</f>
        <v>2134.5</v>
      </c>
      <c r="G30" s="149">
        <f t="shared" si="30"/>
        <v>2095</v>
      </c>
      <c r="H30" s="149">
        <f t="shared" si="30"/>
        <v>1876</v>
      </c>
      <c r="I30" s="149">
        <f t="shared" si="30"/>
        <v>1814</v>
      </c>
      <c r="J30" s="149">
        <f t="shared" si="30"/>
        <v>1818</v>
      </c>
      <c r="K30" s="149">
        <f t="shared" si="30"/>
        <v>1783.5</v>
      </c>
      <c r="L30" s="150"/>
      <c r="M30" s="149"/>
      <c r="N30" s="149"/>
      <c r="O30" s="149"/>
      <c r="P30" s="149">
        <f>M29+N29+O29+P29</f>
        <v>1858</v>
      </c>
      <c r="Q30" s="149">
        <f t="shared" ref="Q30:AB30" si="31">N29+O29+P29+Q29</f>
        <v>1867.5</v>
      </c>
      <c r="R30" s="149">
        <f t="shared" si="31"/>
        <v>1893.5</v>
      </c>
      <c r="S30" s="149">
        <f t="shared" si="31"/>
        <v>1931.5</v>
      </c>
      <c r="T30" s="149">
        <f t="shared" si="31"/>
        <v>1994.5</v>
      </c>
      <c r="U30" s="149">
        <f t="shared" si="31"/>
        <v>1985.5</v>
      </c>
      <c r="V30" s="149">
        <f t="shared" si="31"/>
        <v>1935.5</v>
      </c>
      <c r="W30" s="149">
        <f t="shared" si="31"/>
        <v>1846</v>
      </c>
      <c r="X30" s="149">
        <f t="shared" si="31"/>
        <v>1788.5</v>
      </c>
      <c r="Y30" s="149">
        <f t="shared" si="31"/>
        <v>1835.5</v>
      </c>
      <c r="Z30" s="149">
        <f t="shared" si="31"/>
        <v>1928</v>
      </c>
      <c r="AA30" s="149">
        <f t="shared" si="31"/>
        <v>1983</v>
      </c>
      <c r="AB30" s="149">
        <f t="shared" si="31"/>
        <v>2041</v>
      </c>
      <c r="AC30" s="150"/>
      <c r="AD30" s="149"/>
      <c r="AE30" s="149"/>
      <c r="AF30" s="149"/>
      <c r="AG30" s="149">
        <f>AD29+AE29+AF29+AG29</f>
        <v>1968</v>
      </c>
      <c r="AH30" s="149">
        <f t="shared" ref="AH30:AO30" si="32">AE29+AF29+AG29+AH29</f>
        <v>1980</v>
      </c>
      <c r="AI30" s="149">
        <f t="shared" si="32"/>
        <v>1995.5</v>
      </c>
      <c r="AJ30" s="149">
        <f t="shared" si="32"/>
        <v>1996</v>
      </c>
      <c r="AK30" s="149">
        <f t="shared" si="32"/>
        <v>1945.5</v>
      </c>
      <c r="AL30" s="149">
        <f t="shared" si="32"/>
        <v>1967</v>
      </c>
      <c r="AM30" s="149">
        <f t="shared" si="32"/>
        <v>2013.5</v>
      </c>
      <c r="AN30" s="149">
        <f t="shared" si="32"/>
        <v>2075.5</v>
      </c>
      <c r="AO30" s="149">
        <f t="shared" si="32"/>
        <v>2111.5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2017-01-04T19:42:39Z</dcterms:modified>
</cp:coreProperties>
</file>