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5 - CR 59\2017\22-06-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E26" i="4688" l="1"/>
  <c r="AF26" i="4688"/>
  <c r="AG26" i="4688"/>
  <c r="AH26" i="4688"/>
  <c r="AI26" i="4688"/>
  <c r="AJ26" i="4688"/>
  <c r="AK26" i="4688"/>
  <c r="AL26" i="4688"/>
  <c r="AM26" i="4688"/>
  <c r="AN26" i="4688"/>
  <c r="AO26" i="4688"/>
  <c r="AD26" i="4688"/>
  <c r="N26" i="4688"/>
  <c r="O26" i="4688"/>
  <c r="P26" i="4688"/>
  <c r="Q26" i="4688"/>
  <c r="R26" i="4688"/>
  <c r="S26" i="4688"/>
  <c r="T26" i="4688"/>
  <c r="U26" i="4688"/>
  <c r="V26" i="4688"/>
  <c r="W26" i="4688"/>
  <c r="X26" i="4688"/>
  <c r="Y26" i="4688"/>
  <c r="Z26" i="4688"/>
  <c r="AA26" i="4688"/>
  <c r="AB26" i="4688"/>
  <c r="M26" i="4688"/>
  <c r="C26" i="4688"/>
  <c r="D26" i="4688"/>
  <c r="E26" i="4688"/>
  <c r="F26" i="4688"/>
  <c r="G26" i="4688"/>
  <c r="H26" i="4688"/>
  <c r="I26" i="4688"/>
  <c r="J26" i="4688"/>
  <c r="K26" i="4688"/>
  <c r="B26" i="4688"/>
  <c r="F16" i="4689"/>
  <c r="G16" i="4689"/>
  <c r="H16" i="4689"/>
  <c r="E16" i="4689"/>
  <c r="F13" i="4689"/>
  <c r="G13" i="4689"/>
  <c r="H13" i="4689"/>
  <c r="E13" i="4689"/>
  <c r="F10" i="4689"/>
  <c r="G10" i="4689"/>
  <c r="H10" i="4689"/>
  <c r="E10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L10" i="4681"/>
  <c r="K10" i="4681"/>
  <c r="J10" i="4681"/>
  <c r="I10" i="4681"/>
  <c r="E11" i="4681"/>
  <c r="E12" i="4681"/>
  <c r="E13" i="4681"/>
  <c r="E14" i="4681"/>
  <c r="E15" i="4681"/>
  <c r="E16" i="4681"/>
  <c r="E17" i="4681"/>
  <c r="E18" i="4681"/>
  <c r="E19" i="4681"/>
  <c r="E20" i="4681"/>
  <c r="E21" i="4681"/>
  <c r="E22" i="4681"/>
  <c r="E10" i="4681"/>
  <c r="D11" i="4681"/>
  <c r="D12" i="4681"/>
  <c r="D13" i="4681"/>
  <c r="D14" i="4681"/>
  <c r="D15" i="4681"/>
  <c r="D16" i="4681"/>
  <c r="D17" i="4681"/>
  <c r="D18" i="4681"/>
  <c r="D19" i="4681"/>
  <c r="D20" i="4681"/>
  <c r="D21" i="4681"/>
  <c r="D22" i="4681"/>
  <c r="D10" i="4681"/>
  <c r="C11" i="4681"/>
  <c r="C12" i="4681"/>
  <c r="C13" i="4681"/>
  <c r="C14" i="4681"/>
  <c r="C15" i="4681"/>
  <c r="C16" i="4681"/>
  <c r="C17" i="4681"/>
  <c r="C18" i="4681"/>
  <c r="C19" i="4681"/>
  <c r="C20" i="4681"/>
  <c r="C21" i="4681"/>
  <c r="C22" i="4681"/>
  <c r="C10" i="4681"/>
  <c r="B20" i="4681"/>
  <c r="B21" i="4681"/>
  <c r="B22" i="4681"/>
  <c r="B11" i="4681"/>
  <c r="B12" i="4681"/>
  <c r="B13" i="4681"/>
  <c r="B14" i="4681"/>
  <c r="B15" i="4681"/>
  <c r="B16" i="4681"/>
  <c r="B17" i="4681"/>
  <c r="B18" i="4681"/>
  <c r="B19" i="4681"/>
  <c r="B10" i="4681"/>
  <c r="F12" i="4686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D21" i="4688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L6" i="4681"/>
  <c r="D6" i="4681"/>
  <c r="E5" i="4681"/>
  <c r="J14" i="4689" l="1"/>
  <c r="J24" i="4689"/>
  <c r="J28" i="4689"/>
  <c r="D23" i="4688" s="1"/>
  <c r="J34" i="4689"/>
  <c r="AF23" i="4688" s="1"/>
  <c r="J31" i="4689"/>
  <c r="P23" i="4688" s="1"/>
  <c r="J16" i="4689"/>
  <c r="AF15" i="4688" s="1"/>
  <c r="J13" i="4689"/>
  <c r="P15" i="4688" s="1"/>
  <c r="J10" i="4689"/>
  <c r="D15" i="4688" s="1"/>
  <c r="J37" i="4689"/>
  <c r="J36" i="4689"/>
  <c r="AO23" i="4688" s="1"/>
  <c r="J32" i="4689"/>
  <c r="U23" i="4688" s="1"/>
  <c r="J26" i="4689"/>
  <c r="AK19" i="4688" s="1"/>
  <c r="J25" i="4689"/>
  <c r="AF19" i="4688" s="1"/>
  <c r="J23" i="4689"/>
  <c r="U19" i="4688" s="1"/>
  <c r="J22" i="4689"/>
  <c r="P19" i="4688" s="1"/>
  <c r="J20" i="4689"/>
  <c r="G19" i="4688" s="1"/>
  <c r="CB18" i="4688"/>
  <c r="BZ18" i="4688"/>
  <c r="AM22" i="4688"/>
  <c r="CA19" i="4688" s="1"/>
  <c r="AO22" i="4688"/>
  <c r="CC19" i="4688" s="1"/>
  <c r="AN22" i="4688"/>
  <c r="CB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J35" i="4689"/>
  <c r="Z23" i="4688"/>
  <c r="J23" i="4688"/>
  <c r="J29" i="4689"/>
  <c r="J27" i="4689"/>
  <c r="Z19" i="4688"/>
  <c r="J19" i="4689"/>
  <c r="J21" i="4689"/>
  <c r="J18" i="4689"/>
  <c r="J17" i="4689"/>
  <c r="U15" i="4688"/>
  <c r="J15" i="4689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S18" i="4688"/>
  <c r="BH17" i="4688" s="1"/>
  <c r="U18" i="4688"/>
  <c r="BJ17" i="4688" s="1"/>
  <c r="W18" i="4688"/>
  <c r="BL17" i="4688" s="1"/>
  <c r="R18" i="4688"/>
  <c r="BG17" i="4688" s="1"/>
  <c r="M11" i="4681"/>
  <c r="Q18" i="4688"/>
  <c r="BF17" i="4688" s="1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AK14" i="4688"/>
  <c r="BY12" i="4688" s="1"/>
  <c r="AO14" i="4688"/>
  <c r="CC12" i="4688" s="1"/>
  <c r="AH14" i="4688"/>
  <c r="BV12" i="4688" s="1"/>
  <c r="AJ14" i="4688"/>
  <c r="BX12" i="4688" s="1"/>
  <c r="AM14" i="4688"/>
  <c r="CA12" i="4688" s="1"/>
  <c r="U14" i="4688"/>
  <c r="BJ12" i="4688" s="1"/>
  <c r="W14" i="4688"/>
  <c r="BL12" i="4688" s="1"/>
  <c r="Y14" i="4688"/>
  <c r="BN12" i="4688" s="1"/>
  <c r="AA14" i="4688"/>
  <c r="BP12" i="4688" s="1"/>
  <c r="AB14" i="4688"/>
  <c r="BQ12" i="4688" s="1"/>
  <c r="T14" i="4688"/>
  <c r="BI12" i="4688" s="1"/>
  <c r="V14" i="4688"/>
  <c r="BK12" i="4688" s="1"/>
  <c r="X14" i="4688"/>
  <c r="BM12" i="4688" s="1"/>
  <c r="Z14" i="4688"/>
  <c r="BO12" i="4688" s="1"/>
  <c r="R14" i="4688"/>
  <c r="BG12" i="4688" s="1"/>
  <c r="P14" i="4688"/>
  <c r="BE12" i="4688" s="1"/>
  <c r="K14" i="4688"/>
  <c r="BA12" i="4688" s="1"/>
  <c r="J14" i="4688"/>
  <c r="AZ12" i="4688" s="1"/>
  <c r="H14" i="4688"/>
  <c r="AX12" i="4688" s="1"/>
  <c r="E14" i="4688"/>
  <c r="AU12" i="4688" s="1"/>
  <c r="F14" i="4688"/>
  <c r="AV12" i="4688" s="1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27" i="4688"/>
  <c r="AY20" i="4688" s="1"/>
  <c r="AA27" i="4688"/>
  <c r="BP20" i="4688" s="1"/>
  <c r="AK27" i="4688"/>
  <c r="BY20" i="4688" s="1"/>
  <c r="AL27" i="4688"/>
  <c r="BZ20" i="4688" s="1"/>
  <c r="U23" i="4678"/>
  <c r="H27" i="4688"/>
  <c r="AX20" i="4688" s="1"/>
  <c r="Z27" i="4688"/>
  <c r="BO20" i="4688" s="1"/>
  <c r="AH27" i="4688"/>
  <c r="BV20" i="4688" s="1"/>
  <c r="AI27" i="4688"/>
  <c r="BW20" i="4688" s="1"/>
  <c r="V27" i="4688"/>
  <c r="BK20" i="4688" s="1"/>
  <c r="S27" i="4688"/>
  <c r="BH20" i="4688" s="1"/>
  <c r="AM27" i="4688"/>
  <c r="CA20" i="4688" s="1"/>
  <c r="E27" i="4688"/>
  <c r="AU20" i="4688" s="1"/>
  <c r="W27" i="4688"/>
  <c r="BL20" i="4688" s="1"/>
  <c r="AO27" i="4688"/>
  <c r="CC20" i="4688" s="1"/>
  <c r="AJ27" i="4688"/>
  <c r="BX20" i="4688" s="1"/>
  <c r="R27" i="4688"/>
  <c r="BG20" i="4688" s="1"/>
  <c r="Y27" i="4688"/>
  <c r="BN20" i="4688" s="1"/>
  <c r="U27" i="4688"/>
  <c r="BJ20" i="4688" s="1"/>
  <c r="AB27" i="4688"/>
  <c r="BQ20" i="4688" s="1"/>
  <c r="AK23" i="4688"/>
  <c r="G23" i="4688"/>
  <c r="AO19" i="4688"/>
  <c r="J19" i="4688"/>
  <c r="D19" i="4688"/>
  <c r="AO15" i="4688"/>
  <c r="AK15" i="4688"/>
  <c r="Z15" i="4688"/>
  <c r="J15" i="4688"/>
  <c r="G15" i="4688"/>
  <c r="X27" i="4688"/>
  <c r="BM20" i="4688" s="1"/>
  <c r="T27" i="4688"/>
  <c r="BI20" i="4688" s="1"/>
  <c r="Q27" i="4688"/>
  <c r="BF20" i="4688" s="1"/>
  <c r="K27" i="4688"/>
  <c r="BA20" i="4688" s="1"/>
  <c r="F27" i="4688"/>
  <c r="AV20" i="4688" s="1"/>
  <c r="P27" i="4688"/>
  <c r="BE20" i="4688" s="1"/>
  <c r="AG27" i="4688"/>
  <c r="BU20" i="4688" s="1"/>
  <c r="J27" i="4688"/>
  <c r="AZ20" i="4688" s="1"/>
  <c r="G27" i="4688"/>
  <c r="AW20" i="4688" s="1"/>
  <c r="AN27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<sst xmlns="http://schemas.openxmlformats.org/spreadsheetml/2006/main" count="608" uniqueCount="153">
  <si>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</si>
  <si>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</si>
  <si>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</si>
  <si>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</si>
  <si>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</si>
  <si>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</si>
  <si>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</si>
  <si>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</si>
  <si>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</si>
  <si>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</si>
  <si>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</si>
  <si>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</si>
  <si>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</si>
  <si>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</si>
  <si>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</si>
  <si>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</si>
  <si>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</si>
  <si>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</si>
  <si>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</si>
  <si>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</si>
  <si>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</si>
  <si>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</si>
  <si>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</si>
  <si>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</si>
  <si>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</si>
  <si>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</si>
  <si>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</si>
  <si>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</si>
  <si>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</si>
  <si>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</si>
  <si>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</si>
  <si>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</si>
  <si>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</si>
  <si>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</si>
  <si>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</si>
  <si>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</si>
  <si>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</si>
  <si>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</si>
  <si>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</si>
  <si>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</si>
  <si>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</si>
  <si>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</si>
  <si>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</si>
  <si>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</si>
  <si>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</si>
  <si>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</si>
  <si>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</si>
  <si>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</si>
  <si>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</si>
  <si>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</si>
  <si>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</si>
  <si>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</si>
  <si>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</si>
  <si>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</si>
  <si>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</si>
  <si>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</si>
  <si>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</si>
  <si>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</si>
  <si>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</si>
  <si>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</si>
  <si>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</si>
  <si>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</si>
  <si>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</si>
  <si>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</si>
  <si>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</si>
  <si>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</si>
  <si>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</si>
  <si>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</si>
  <si>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</si>
  <si>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</si>
  <si>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</si>
  <si>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</si>
  <si>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</si>
  <si>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</si>
  <si>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</si>
  <si>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</si>
  <si>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</si>
  <si>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</si>
  <si>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</si>
  <si>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</si>
  <si>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</si>
  <si>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</si>
  <si>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</si>
  <si>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</si>
  <si>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</si>
  <si>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</si>
  <si>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</si>
  <si>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</si>
  <si>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</si>
  <si>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</si>
  <si>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</si>
  <si>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</si>
  <si>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</si>
  <si>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</si>
  <si>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</si>
  <si>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</si>
  <si>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</si>
  <si>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</si>
  <si>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</si>
  <si>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</si>
  <si>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</si>
  <si>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</si>
  <si>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</si>
  <si>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</si>
  <si>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</si>
  <si>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</si>
  <si>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</si>
  <si>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</si>
  <si>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</si>
  <si>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</si>
  <si>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</si>
  <si>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</si>
  <si>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</si>
  <si>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</si>
  <si>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</si>
  <si>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</si>
  <si>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</si>
  <si>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</si>
  <si>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</si>
  <si>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</si>
  <si>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</si>
  <si>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</si>
  <si>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</si>
  <si>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</si>
  <si>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</si>
  <si>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</si>
  <si>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</si>
  <si>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</si>
  <si>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</si>
  <si>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</si>
  <si>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</si>
  <si>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</si>
  <si>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</si>
  <si>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</si>
  <si>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</si>
  <si>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</si>
  <si>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</si>
  <si>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</si>
  <si>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</si>
  <si>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</si>
  <si>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</si>
  <si>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</si>
  <si>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</si>
  <si>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</si>
  <si>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</si>
  <si>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</si>
  <si>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</si>
  <si>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</si>
  <si>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</si>
  <si>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JULIO VASQUEZ</t>
  </si>
  <si>
    <t>GEOVANNIS GONZALEZ</t>
  </si>
  <si>
    <t>CALLE 75 - CARRERA 59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</si>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</sst>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8.5</c:v>
                </c:pt>
                <c:pt idx="1">
                  <c:v>6.5</c:v>
                </c:pt>
                <c:pt idx="2">
                  <c:v>12.5</c:v>
                </c:pt>
                <c:pt idx="3">
                  <c:v>14</c:v>
                </c:pt>
                <c:pt idx="4">
                  <c:v>8</c:v>
                </c:pt>
                <c:pt idx="5">
                  <c:v>14</c:v>
                </c:pt>
                <c:pt idx="6">
                  <c:v>15</c:v>
                </c:pt>
                <c:pt idx="7">
                  <c:v>17</c:v>
                </c:pt>
                <c:pt idx="8">
                  <c:v>6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77712"/>
        <c:axId val="170278104"/>
      </c:barChart>
      <c:catAx>
        <c:axId val="17027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78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78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77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306</c:v>
                </c:pt>
                <c:pt idx="1">
                  <c:v>290</c:v>
                </c:pt>
                <c:pt idx="2">
                  <c:v>300</c:v>
                </c:pt>
                <c:pt idx="3">
                  <c:v>338</c:v>
                </c:pt>
                <c:pt idx="4">
                  <c:v>315</c:v>
                </c:pt>
                <c:pt idx="5">
                  <c:v>305.5</c:v>
                </c:pt>
                <c:pt idx="6">
                  <c:v>282.5</c:v>
                </c:pt>
                <c:pt idx="7">
                  <c:v>332.5</c:v>
                </c:pt>
                <c:pt idx="8">
                  <c:v>297</c:v>
                </c:pt>
                <c:pt idx="9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19968"/>
        <c:axId val="169920360"/>
      </c:barChart>
      <c:catAx>
        <c:axId val="16991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20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20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1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262</c:v>
                </c:pt>
                <c:pt idx="1">
                  <c:v>292</c:v>
                </c:pt>
                <c:pt idx="2">
                  <c:v>286.5</c:v>
                </c:pt>
                <c:pt idx="3">
                  <c:v>275</c:v>
                </c:pt>
                <c:pt idx="4">
                  <c:v>265.5</c:v>
                </c:pt>
                <c:pt idx="5">
                  <c:v>242.5</c:v>
                </c:pt>
                <c:pt idx="6">
                  <c:v>287.5</c:v>
                </c:pt>
                <c:pt idx="7">
                  <c:v>272.5</c:v>
                </c:pt>
                <c:pt idx="8">
                  <c:v>296</c:v>
                </c:pt>
                <c:pt idx="9">
                  <c:v>293</c:v>
                </c:pt>
                <c:pt idx="10">
                  <c:v>269</c:v>
                </c:pt>
                <c:pt idx="11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21144"/>
        <c:axId val="172125488"/>
      </c:barChart>
      <c:catAx>
        <c:axId val="169921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2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2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21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240</c:v>
                </c:pt>
                <c:pt idx="1">
                  <c:v>264</c:v>
                </c:pt>
                <c:pt idx="2">
                  <c:v>276</c:v>
                </c:pt>
                <c:pt idx="3">
                  <c:v>320</c:v>
                </c:pt>
                <c:pt idx="4">
                  <c:v>377</c:v>
                </c:pt>
                <c:pt idx="5">
                  <c:v>368.5</c:v>
                </c:pt>
                <c:pt idx="6">
                  <c:v>342</c:v>
                </c:pt>
                <c:pt idx="7">
                  <c:v>314.5</c:v>
                </c:pt>
                <c:pt idx="8">
                  <c:v>286.5</c:v>
                </c:pt>
                <c:pt idx="9">
                  <c:v>279</c:v>
                </c:pt>
                <c:pt idx="10">
                  <c:v>254.5</c:v>
                </c:pt>
                <c:pt idx="11">
                  <c:v>281.5</c:v>
                </c:pt>
                <c:pt idx="12">
                  <c:v>320</c:v>
                </c:pt>
                <c:pt idx="13">
                  <c:v>378</c:v>
                </c:pt>
                <c:pt idx="14">
                  <c:v>343</c:v>
                </c:pt>
                <c:pt idx="15">
                  <c:v>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26272"/>
        <c:axId val="172126664"/>
      </c:barChart>
      <c:catAx>
        <c:axId val="17212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2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2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2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41.5</c:v>
                </c:pt>
                <c:pt idx="4">
                  <c:v>41</c:v>
                </c:pt>
                <c:pt idx="5">
                  <c:v>48.5</c:v>
                </c:pt>
                <c:pt idx="6">
                  <c:v>51</c:v>
                </c:pt>
                <c:pt idx="7">
                  <c:v>54</c:v>
                </c:pt>
                <c:pt idx="8">
                  <c:v>52</c:v>
                </c:pt>
                <c:pt idx="9">
                  <c:v>48</c:v>
                </c:pt>
                <c:pt idx="13">
                  <c:v>49.5</c:v>
                </c:pt>
                <c:pt idx="14">
                  <c:v>48</c:v>
                </c:pt>
                <c:pt idx="15">
                  <c:v>48</c:v>
                </c:pt>
                <c:pt idx="16">
                  <c:v>54.5</c:v>
                </c:pt>
                <c:pt idx="17">
                  <c:v>56</c:v>
                </c:pt>
                <c:pt idx="18">
                  <c:v>61</c:v>
                </c:pt>
                <c:pt idx="19">
                  <c:v>58</c:v>
                </c:pt>
                <c:pt idx="20">
                  <c:v>50.5</c:v>
                </c:pt>
                <c:pt idx="21">
                  <c:v>51.5</c:v>
                </c:pt>
                <c:pt idx="22">
                  <c:v>54</c:v>
                </c:pt>
                <c:pt idx="23">
                  <c:v>58</c:v>
                </c:pt>
                <c:pt idx="24">
                  <c:v>62.5</c:v>
                </c:pt>
                <c:pt idx="25">
                  <c:v>58.5</c:v>
                </c:pt>
                <c:pt idx="29">
                  <c:v>43.5</c:v>
                </c:pt>
                <c:pt idx="30">
                  <c:v>51.5</c:v>
                </c:pt>
                <c:pt idx="31">
                  <c:v>50</c:v>
                </c:pt>
                <c:pt idx="32">
                  <c:v>49.5</c:v>
                </c:pt>
                <c:pt idx="33">
                  <c:v>52</c:v>
                </c:pt>
                <c:pt idx="34">
                  <c:v>44.5</c:v>
                </c:pt>
                <c:pt idx="35">
                  <c:v>46.5</c:v>
                </c:pt>
                <c:pt idx="36">
                  <c:v>50.5</c:v>
                </c:pt>
                <c:pt idx="37">
                  <c:v>52.5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588.5</c:v>
                </c:pt>
                <c:pt idx="4">
                  <c:v>557</c:v>
                </c:pt>
                <c:pt idx="5">
                  <c:v>525.5</c:v>
                </c:pt>
                <c:pt idx="6">
                  <c:v>510</c:v>
                </c:pt>
                <c:pt idx="7">
                  <c:v>504.5</c:v>
                </c:pt>
                <c:pt idx="8">
                  <c:v>510</c:v>
                </c:pt>
                <c:pt idx="9">
                  <c:v>520</c:v>
                </c:pt>
                <c:pt idx="13">
                  <c:v>468.5</c:v>
                </c:pt>
                <c:pt idx="14">
                  <c:v>544.5</c:v>
                </c:pt>
                <c:pt idx="15">
                  <c:v>640.5</c:v>
                </c:pt>
                <c:pt idx="16">
                  <c:v>675</c:v>
                </c:pt>
                <c:pt idx="17">
                  <c:v>680.5</c:v>
                </c:pt>
                <c:pt idx="18">
                  <c:v>629.5</c:v>
                </c:pt>
                <c:pt idx="19">
                  <c:v>559</c:v>
                </c:pt>
                <c:pt idx="20">
                  <c:v>495</c:v>
                </c:pt>
                <c:pt idx="21">
                  <c:v>462</c:v>
                </c:pt>
                <c:pt idx="22">
                  <c:v>458</c:v>
                </c:pt>
                <c:pt idx="23">
                  <c:v>492</c:v>
                </c:pt>
                <c:pt idx="24">
                  <c:v>520.5</c:v>
                </c:pt>
                <c:pt idx="25">
                  <c:v>519.5</c:v>
                </c:pt>
                <c:pt idx="29">
                  <c:v>523</c:v>
                </c:pt>
                <c:pt idx="30">
                  <c:v>520</c:v>
                </c:pt>
                <c:pt idx="31">
                  <c:v>503.5</c:v>
                </c:pt>
                <c:pt idx="32">
                  <c:v>535</c:v>
                </c:pt>
                <c:pt idx="33">
                  <c:v>561.5</c:v>
                </c:pt>
                <c:pt idx="34">
                  <c:v>564</c:v>
                </c:pt>
                <c:pt idx="35">
                  <c:v>577</c:v>
                </c:pt>
                <c:pt idx="36">
                  <c:v>567.5</c:v>
                </c:pt>
                <c:pt idx="37">
                  <c:v>524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604</c:v>
                </c:pt>
                <c:pt idx="4">
                  <c:v>645</c:v>
                </c:pt>
                <c:pt idx="5">
                  <c:v>684.5</c:v>
                </c:pt>
                <c:pt idx="6">
                  <c:v>680</c:v>
                </c:pt>
                <c:pt idx="7">
                  <c:v>677</c:v>
                </c:pt>
                <c:pt idx="8">
                  <c:v>655.5</c:v>
                </c:pt>
                <c:pt idx="9">
                  <c:v>614</c:v>
                </c:pt>
                <c:pt idx="13">
                  <c:v>582</c:v>
                </c:pt>
                <c:pt idx="14">
                  <c:v>644.5</c:v>
                </c:pt>
                <c:pt idx="15">
                  <c:v>653</c:v>
                </c:pt>
                <c:pt idx="16">
                  <c:v>678</c:v>
                </c:pt>
                <c:pt idx="17">
                  <c:v>665.5</c:v>
                </c:pt>
                <c:pt idx="18">
                  <c:v>621</c:v>
                </c:pt>
                <c:pt idx="19">
                  <c:v>605</c:v>
                </c:pt>
                <c:pt idx="20">
                  <c:v>589</c:v>
                </c:pt>
                <c:pt idx="21">
                  <c:v>588</c:v>
                </c:pt>
                <c:pt idx="22">
                  <c:v>623</c:v>
                </c:pt>
                <c:pt idx="23">
                  <c:v>684</c:v>
                </c:pt>
                <c:pt idx="24">
                  <c:v>739.5</c:v>
                </c:pt>
                <c:pt idx="25">
                  <c:v>694</c:v>
                </c:pt>
                <c:pt idx="29">
                  <c:v>549</c:v>
                </c:pt>
                <c:pt idx="30">
                  <c:v>547.5</c:v>
                </c:pt>
                <c:pt idx="31">
                  <c:v>516</c:v>
                </c:pt>
                <c:pt idx="32">
                  <c:v>486</c:v>
                </c:pt>
                <c:pt idx="33">
                  <c:v>454.5</c:v>
                </c:pt>
                <c:pt idx="34">
                  <c:v>490</c:v>
                </c:pt>
                <c:pt idx="35">
                  <c:v>525.5</c:v>
                </c:pt>
                <c:pt idx="36">
                  <c:v>512.5</c:v>
                </c:pt>
                <c:pt idx="37">
                  <c:v>498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1234</c:v>
                </c:pt>
                <c:pt idx="4">
                  <c:v>1243</c:v>
                </c:pt>
                <c:pt idx="5">
                  <c:v>1258.5</c:v>
                </c:pt>
                <c:pt idx="6">
                  <c:v>1241</c:v>
                </c:pt>
                <c:pt idx="7">
                  <c:v>1235.5</c:v>
                </c:pt>
                <c:pt idx="8">
                  <c:v>1217.5</c:v>
                </c:pt>
                <c:pt idx="9">
                  <c:v>1182</c:v>
                </c:pt>
                <c:pt idx="13">
                  <c:v>1100</c:v>
                </c:pt>
                <c:pt idx="14">
                  <c:v>1237</c:v>
                </c:pt>
                <c:pt idx="15">
                  <c:v>1341.5</c:v>
                </c:pt>
                <c:pt idx="16">
                  <c:v>1407.5</c:v>
                </c:pt>
                <c:pt idx="17">
                  <c:v>1402</c:v>
                </c:pt>
                <c:pt idx="18">
                  <c:v>1311.5</c:v>
                </c:pt>
                <c:pt idx="19">
                  <c:v>1222</c:v>
                </c:pt>
                <c:pt idx="20">
                  <c:v>1134.5</c:v>
                </c:pt>
                <c:pt idx="21">
                  <c:v>1101.5</c:v>
                </c:pt>
                <c:pt idx="22">
                  <c:v>1135</c:v>
                </c:pt>
                <c:pt idx="23">
                  <c:v>1234</c:v>
                </c:pt>
                <c:pt idx="24">
                  <c:v>1322.5</c:v>
                </c:pt>
                <c:pt idx="25">
                  <c:v>1272</c:v>
                </c:pt>
                <c:pt idx="29">
                  <c:v>1115.5</c:v>
                </c:pt>
                <c:pt idx="30">
                  <c:v>1119</c:v>
                </c:pt>
                <c:pt idx="31">
                  <c:v>1069.5</c:v>
                </c:pt>
                <c:pt idx="32">
                  <c:v>1070.5</c:v>
                </c:pt>
                <c:pt idx="33">
                  <c:v>1068</c:v>
                </c:pt>
                <c:pt idx="34">
                  <c:v>1098.5</c:v>
                </c:pt>
                <c:pt idx="35">
                  <c:v>1149</c:v>
                </c:pt>
                <c:pt idx="36">
                  <c:v>1130.5</c:v>
                </c:pt>
                <c:pt idx="37">
                  <c:v>1074.5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27448"/>
        <c:axId val="172127840"/>
      </c:lineChart>
      <c:catAx>
        <c:axId val="172127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27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274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</c:v>
                </c:pt>
                <c:pt idx="1">
                  <c:v>16</c:v>
                </c:pt>
                <c:pt idx="2">
                  <c:v>11</c:v>
                </c:pt>
                <c:pt idx="3">
                  <c:v>11.5</c:v>
                </c:pt>
                <c:pt idx="4">
                  <c:v>9.5</c:v>
                </c:pt>
                <c:pt idx="5">
                  <c:v>16</c:v>
                </c:pt>
                <c:pt idx="6">
                  <c:v>17.5</c:v>
                </c:pt>
                <c:pt idx="7">
                  <c:v>13</c:v>
                </c:pt>
                <c:pt idx="8">
                  <c:v>14.5</c:v>
                </c:pt>
                <c:pt idx="9">
                  <c:v>13</c:v>
                </c:pt>
                <c:pt idx="10">
                  <c:v>10</c:v>
                </c:pt>
                <c:pt idx="11">
                  <c:v>14</c:v>
                </c:pt>
                <c:pt idx="12">
                  <c:v>17</c:v>
                </c:pt>
                <c:pt idx="13">
                  <c:v>17</c:v>
                </c:pt>
                <c:pt idx="14">
                  <c:v>14.5</c:v>
                </c:pt>
                <c:pt idx="15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78888"/>
        <c:axId val="170279280"/>
      </c:barChart>
      <c:catAx>
        <c:axId val="170278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7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7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78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</c:v>
                </c:pt>
                <c:pt idx="1">
                  <c:v>12</c:v>
                </c:pt>
                <c:pt idx="2">
                  <c:v>13</c:v>
                </c:pt>
                <c:pt idx="3">
                  <c:v>6.5</c:v>
                </c:pt>
                <c:pt idx="4">
                  <c:v>20</c:v>
                </c:pt>
                <c:pt idx="5">
                  <c:v>10.5</c:v>
                </c:pt>
                <c:pt idx="6">
                  <c:v>12.5</c:v>
                </c:pt>
                <c:pt idx="7">
                  <c:v>9</c:v>
                </c:pt>
                <c:pt idx="8">
                  <c:v>12.5</c:v>
                </c:pt>
                <c:pt idx="9">
                  <c:v>12.5</c:v>
                </c:pt>
                <c:pt idx="10">
                  <c:v>16.5</c:v>
                </c:pt>
                <c:pt idx="11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80064"/>
        <c:axId val="170280456"/>
      </c:barChart>
      <c:catAx>
        <c:axId val="17028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80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8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161</c:v>
                </c:pt>
                <c:pt idx="1">
                  <c:v>141.5</c:v>
                </c:pt>
                <c:pt idx="2">
                  <c:v>144.5</c:v>
                </c:pt>
                <c:pt idx="3">
                  <c:v>141.5</c:v>
                </c:pt>
                <c:pt idx="4">
                  <c:v>129.5</c:v>
                </c:pt>
                <c:pt idx="5">
                  <c:v>110</c:v>
                </c:pt>
                <c:pt idx="6">
                  <c:v>129</c:v>
                </c:pt>
                <c:pt idx="7">
                  <c:v>136</c:v>
                </c:pt>
                <c:pt idx="8">
                  <c:v>135</c:v>
                </c:pt>
                <c:pt idx="9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81240"/>
        <c:axId val="170744936"/>
      </c:barChart>
      <c:catAx>
        <c:axId val="17028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4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4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8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131.5</c:v>
                </c:pt>
                <c:pt idx="1">
                  <c:v>144</c:v>
                </c:pt>
                <c:pt idx="2">
                  <c:v>120.5</c:v>
                </c:pt>
                <c:pt idx="3">
                  <c:v>127</c:v>
                </c:pt>
                <c:pt idx="4">
                  <c:v>128.5</c:v>
                </c:pt>
                <c:pt idx="5">
                  <c:v>127.5</c:v>
                </c:pt>
                <c:pt idx="6">
                  <c:v>152</c:v>
                </c:pt>
                <c:pt idx="7">
                  <c:v>153.5</c:v>
                </c:pt>
                <c:pt idx="8">
                  <c:v>131</c:v>
                </c:pt>
                <c:pt idx="9">
                  <c:v>140.5</c:v>
                </c:pt>
                <c:pt idx="10">
                  <c:v>142.5</c:v>
                </c:pt>
                <c:pt idx="11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6112"/>
        <c:axId val="170746504"/>
      </c:barChart>
      <c:catAx>
        <c:axId val="17074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6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6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102.5</c:v>
                </c:pt>
                <c:pt idx="1">
                  <c:v>102</c:v>
                </c:pt>
                <c:pt idx="2">
                  <c:v>126</c:v>
                </c:pt>
                <c:pt idx="3">
                  <c:v>138</c:v>
                </c:pt>
                <c:pt idx="4">
                  <c:v>178.5</c:v>
                </c:pt>
                <c:pt idx="5">
                  <c:v>198</c:v>
                </c:pt>
                <c:pt idx="6">
                  <c:v>160.5</c:v>
                </c:pt>
                <c:pt idx="7">
                  <c:v>143.5</c:v>
                </c:pt>
                <c:pt idx="8">
                  <c:v>127.5</c:v>
                </c:pt>
                <c:pt idx="9">
                  <c:v>127.5</c:v>
                </c:pt>
                <c:pt idx="10">
                  <c:v>96.5</c:v>
                </c:pt>
                <c:pt idx="11">
                  <c:v>110.5</c:v>
                </c:pt>
                <c:pt idx="12">
                  <c:v>123.5</c:v>
                </c:pt>
                <c:pt idx="13">
                  <c:v>161.5</c:v>
                </c:pt>
                <c:pt idx="14">
                  <c:v>125</c:v>
                </c:pt>
                <c:pt idx="15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7288"/>
        <c:axId val="170747680"/>
      </c:barChart>
      <c:catAx>
        <c:axId val="17074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4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7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136.5</c:v>
                </c:pt>
                <c:pt idx="1">
                  <c:v>142</c:v>
                </c:pt>
                <c:pt idx="2">
                  <c:v>143</c:v>
                </c:pt>
                <c:pt idx="3">
                  <c:v>182.5</c:v>
                </c:pt>
                <c:pt idx="4">
                  <c:v>177.5</c:v>
                </c:pt>
                <c:pt idx="5">
                  <c:v>181.5</c:v>
                </c:pt>
                <c:pt idx="6">
                  <c:v>138.5</c:v>
                </c:pt>
                <c:pt idx="7">
                  <c:v>179.5</c:v>
                </c:pt>
                <c:pt idx="8">
                  <c:v>156</c:v>
                </c:pt>
                <c:pt idx="9">
                  <c:v>140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8464"/>
        <c:axId val="171204584"/>
      </c:barChart>
      <c:catAx>
        <c:axId val="17074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4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4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118.5</c:v>
                </c:pt>
                <c:pt idx="1">
                  <c:v>136</c:v>
                </c:pt>
                <c:pt idx="2">
                  <c:v>153</c:v>
                </c:pt>
                <c:pt idx="3">
                  <c:v>141.5</c:v>
                </c:pt>
                <c:pt idx="4">
                  <c:v>117</c:v>
                </c:pt>
                <c:pt idx="5">
                  <c:v>104.5</c:v>
                </c:pt>
                <c:pt idx="6">
                  <c:v>123</c:v>
                </c:pt>
                <c:pt idx="7">
                  <c:v>110</c:v>
                </c:pt>
                <c:pt idx="8">
                  <c:v>152.5</c:v>
                </c:pt>
                <c:pt idx="9">
                  <c:v>140</c:v>
                </c:pt>
                <c:pt idx="10">
                  <c:v>110</c:v>
                </c:pt>
                <c:pt idx="11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5720"/>
        <c:axId val="171205368"/>
      </c:barChart>
      <c:catAx>
        <c:axId val="17074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5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5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5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126.5</c:v>
                </c:pt>
                <c:pt idx="1">
                  <c:v>146</c:v>
                </c:pt>
                <c:pt idx="2">
                  <c:v>139</c:v>
                </c:pt>
                <c:pt idx="3">
                  <c:v>170.5</c:v>
                </c:pt>
                <c:pt idx="4">
                  <c:v>189</c:v>
                </c:pt>
                <c:pt idx="5">
                  <c:v>154.5</c:v>
                </c:pt>
                <c:pt idx="6">
                  <c:v>164</c:v>
                </c:pt>
                <c:pt idx="7">
                  <c:v>158</c:v>
                </c:pt>
                <c:pt idx="8">
                  <c:v>144.5</c:v>
                </c:pt>
                <c:pt idx="9">
                  <c:v>138.5</c:v>
                </c:pt>
                <c:pt idx="10">
                  <c:v>148</c:v>
                </c:pt>
                <c:pt idx="11">
                  <c:v>157</c:v>
                </c:pt>
                <c:pt idx="12">
                  <c:v>179.5</c:v>
                </c:pt>
                <c:pt idx="13">
                  <c:v>199.5</c:v>
                </c:pt>
                <c:pt idx="14">
                  <c:v>203.5</c:v>
                </c:pt>
                <c:pt idx="15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6152"/>
        <c:axId val="171206544"/>
      </c:barChart>
      <c:catAx>
        <c:axId val="17120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6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122228</xdr:rowOff>
    </xdr:from>
    <xdr:to>
      <xdr:col>40</xdr:col>
      <xdr:colOff>304800</xdr:colOff>
      <xdr:row>56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54534" y="95251"/>
          <a:ext cx="250141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Y15" sqref="Y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151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148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42908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2</v>
      </c>
      <c r="C10" s="46">
        <v>5</v>
      </c>
      <c r="D10" s="46">
        <v>0</v>
      </c>
      <c r="E10" s="46">
        <v>1</v>
      </c>
      <c r="F10" s="6">
        <f t="shared" ref="F10:F22" si="0">B10*0.5+C10*1+D10*2+E10*2.5</f>
        <v>8.5</v>
      </c>
      <c r="G10" s="2"/>
      <c r="H10" s="19" t="s">
        <v>4</v>
      </c>
      <c r="I10" s="46">
        <v>5</v>
      </c>
      <c r="J10" s="46">
        <v>9</v>
      </c>
      <c r="K10" s="46">
        <v>0</v>
      </c>
      <c r="L10" s="46">
        <v>0</v>
      </c>
      <c r="M10" s="6">
        <f t="shared" ref="M10:M22" si="1">I10*0.5+J10*1+K10*2+L10*2.5</f>
        <v>11.5</v>
      </c>
      <c r="N10" s="9">
        <f>F20+F21+F22+M10</f>
        <v>49.5</v>
      </c>
      <c r="O10" s="19" t="s">
        <v>43</v>
      </c>
      <c r="P10" s="46">
        <v>2</v>
      </c>
      <c r="Q10" s="46">
        <v>11</v>
      </c>
      <c r="R10" s="46">
        <v>0</v>
      </c>
      <c r="S10" s="46">
        <v>0</v>
      </c>
      <c r="T10" s="6">
        <f t="shared" ref="T10:T21" si="2">P10*0.5+Q10*1+R10*2+S10*2.5</f>
        <v>12</v>
      </c>
      <c r="U10" s="36"/>
    </row>
    <row r="11" spans="1:21" ht="24" customHeight="1" x14ac:dyDescent="0.2">
      <c r="A11" s="18" t="s">
        <v>14</v>
      </c>
      <c r="B11" s="46">
        <v>1</v>
      </c>
      <c r="C11" s="46">
        <v>6</v>
      </c>
      <c r="D11" s="46">
        <v>0</v>
      </c>
      <c r="E11" s="46">
        <v>0</v>
      </c>
      <c r="F11" s="6">
        <f t="shared" si="0"/>
        <v>6.5</v>
      </c>
      <c r="G11" s="2"/>
      <c r="H11" s="19" t="s">
        <v>5</v>
      </c>
      <c r="I11" s="46">
        <v>1</v>
      </c>
      <c r="J11" s="46">
        <v>9</v>
      </c>
      <c r="K11" s="46">
        <v>0</v>
      </c>
      <c r="L11" s="46">
        <v>0</v>
      </c>
      <c r="M11" s="6">
        <f t="shared" si="1"/>
        <v>9.5</v>
      </c>
      <c r="N11" s="9">
        <f>F21+F22+M10+M11</f>
        <v>48</v>
      </c>
      <c r="O11" s="19" t="s">
        <v>44</v>
      </c>
      <c r="P11" s="46">
        <v>4</v>
      </c>
      <c r="Q11" s="46">
        <v>10</v>
      </c>
      <c r="R11" s="46">
        <v>0</v>
      </c>
      <c r="S11" s="46">
        <v>0</v>
      </c>
      <c r="T11" s="6">
        <f t="shared" si="2"/>
        <v>12</v>
      </c>
      <c r="U11" s="2"/>
    </row>
    <row r="12" spans="1:21" ht="24" customHeight="1" x14ac:dyDescent="0.2">
      <c r="A12" s="18" t="s">
        <v>17</v>
      </c>
      <c r="B12" s="46">
        <v>3</v>
      </c>
      <c r="C12" s="46">
        <v>6</v>
      </c>
      <c r="D12" s="46">
        <v>0</v>
      </c>
      <c r="E12" s="46">
        <v>2</v>
      </c>
      <c r="F12" s="6">
        <f t="shared" si="0"/>
        <v>12.5</v>
      </c>
      <c r="G12" s="2"/>
      <c r="H12" s="19" t="s">
        <v>6</v>
      </c>
      <c r="I12" s="46">
        <v>0</v>
      </c>
      <c r="J12" s="46">
        <v>16</v>
      </c>
      <c r="K12" s="46">
        <v>0</v>
      </c>
      <c r="L12" s="46">
        <v>0</v>
      </c>
      <c r="M12" s="6">
        <f t="shared" si="1"/>
        <v>16</v>
      </c>
      <c r="N12" s="2">
        <f>F22+M10+M11+M12</f>
        <v>48</v>
      </c>
      <c r="O12" s="19" t="s">
        <v>32</v>
      </c>
      <c r="P12" s="46">
        <v>4</v>
      </c>
      <c r="Q12" s="46">
        <v>11</v>
      </c>
      <c r="R12" s="46">
        <v>0</v>
      </c>
      <c r="S12" s="46">
        <v>0</v>
      </c>
      <c r="T12" s="6">
        <f t="shared" si="2"/>
        <v>13</v>
      </c>
      <c r="U12" s="2"/>
    </row>
    <row r="13" spans="1:21" ht="24" customHeight="1" x14ac:dyDescent="0.2">
      <c r="A13" s="18" t="s">
        <v>19</v>
      </c>
      <c r="B13" s="46">
        <v>2</v>
      </c>
      <c r="C13" s="46">
        <v>13</v>
      </c>
      <c r="D13" s="46">
        <v>0</v>
      </c>
      <c r="E13" s="46">
        <v>0</v>
      </c>
      <c r="F13" s="6">
        <f t="shared" si="0"/>
        <v>14</v>
      </c>
      <c r="G13" s="2">
        <f t="shared" ref="G13:G19" si="3">F10+F11+F12+F13</f>
        <v>41.5</v>
      </c>
      <c r="H13" s="19" t="s">
        <v>7</v>
      </c>
      <c r="I13" s="46">
        <v>2</v>
      </c>
      <c r="J13" s="46">
        <v>14</v>
      </c>
      <c r="K13" s="46">
        <v>0</v>
      </c>
      <c r="L13" s="46">
        <v>1</v>
      </c>
      <c r="M13" s="6">
        <f t="shared" si="1"/>
        <v>17.5</v>
      </c>
      <c r="N13" s="2">
        <f t="shared" ref="N13:N18" si="4">M10+M11+M12+M13</f>
        <v>54.5</v>
      </c>
      <c r="O13" s="19" t="s">
        <v>33</v>
      </c>
      <c r="P13" s="46">
        <v>3</v>
      </c>
      <c r="Q13" s="46">
        <v>5</v>
      </c>
      <c r="R13" s="46">
        <v>0</v>
      </c>
      <c r="S13" s="46">
        <v>0</v>
      </c>
      <c r="T13" s="6">
        <f t="shared" si="2"/>
        <v>6.5</v>
      </c>
      <c r="U13" s="2">
        <f t="shared" ref="U13:U21" si="5">T10+T11+T12+T13</f>
        <v>43.5</v>
      </c>
    </row>
    <row r="14" spans="1:21" ht="24" customHeight="1" x14ac:dyDescent="0.2">
      <c r="A14" s="18" t="s">
        <v>21</v>
      </c>
      <c r="B14" s="46">
        <v>2</v>
      </c>
      <c r="C14" s="46">
        <v>2</v>
      </c>
      <c r="D14" s="46">
        <v>0</v>
      </c>
      <c r="E14" s="46">
        <v>2</v>
      </c>
      <c r="F14" s="6">
        <f t="shared" si="0"/>
        <v>8</v>
      </c>
      <c r="G14" s="2">
        <f t="shared" si="3"/>
        <v>41</v>
      </c>
      <c r="H14" s="19" t="s">
        <v>9</v>
      </c>
      <c r="I14" s="46">
        <v>1</v>
      </c>
      <c r="J14" s="46">
        <v>10</v>
      </c>
      <c r="K14" s="46">
        <v>0</v>
      </c>
      <c r="L14" s="46">
        <v>1</v>
      </c>
      <c r="M14" s="6">
        <f t="shared" si="1"/>
        <v>13</v>
      </c>
      <c r="N14" s="2">
        <f t="shared" si="4"/>
        <v>56</v>
      </c>
      <c r="O14" s="19" t="s">
        <v>29</v>
      </c>
      <c r="P14" s="45">
        <v>1</v>
      </c>
      <c r="Q14" s="45">
        <v>15</v>
      </c>
      <c r="R14" s="45">
        <v>1</v>
      </c>
      <c r="S14" s="45">
        <v>1</v>
      </c>
      <c r="T14" s="6">
        <f t="shared" si="2"/>
        <v>20</v>
      </c>
      <c r="U14" s="2">
        <f t="shared" si="5"/>
        <v>51.5</v>
      </c>
    </row>
    <row r="15" spans="1:21" ht="24" customHeight="1" x14ac:dyDescent="0.2">
      <c r="A15" s="18" t="s">
        <v>23</v>
      </c>
      <c r="B15" s="46">
        <v>2</v>
      </c>
      <c r="C15" s="46">
        <v>13</v>
      </c>
      <c r="D15" s="46">
        <v>0</v>
      </c>
      <c r="E15" s="46">
        <v>0</v>
      </c>
      <c r="F15" s="6">
        <f t="shared" si="0"/>
        <v>14</v>
      </c>
      <c r="G15" s="2">
        <f t="shared" si="3"/>
        <v>48.5</v>
      </c>
      <c r="H15" s="19" t="s">
        <v>12</v>
      </c>
      <c r="I15" s="46">
        <v>2</v>
      </c>
      <c r="J15" s="46">
        <v>11</v>
      </c>
      <c r="K15" s="46">
        <v>0</v>
      </c>
      <c r="L15" s="46">
        <v>1</v>
      </c>
      <c r="M15" s="6">
        <f t="shared" si="1"/>
        <v>14.5</v>
      </c>
      <c r="N15" s="2">
        <f t="shared" si="4"/>
        <v>61</v>
      </c>
      <c r="O15" s="18" t="s">
        <v>30</v>
      </c>
      <c r="P15" s="46">
        <v>3</v>
      </c>
      <c r="Q15" s="46">
        <v>9</v>
      </c>
      <c r="R15" s="45">
        <v>0</v>
      </c>
      <c r="S15" s="46">
        <v>0</v>
      </c>
      <c r="T15" s="6">
        <f t="shared" si="2"/>
        <v>10.5</v>
      </c>
      <c r="U15" s="2">
        <f t="shared" si="5"/>
        <v>50</v>
      </c>
    </row>
    <row r="16" spans="1:21" ht="24" customHeight="1" x14ac:dyDescent="0.2">
      <c r="A16" s="18" t="s">
        <v>39</v>
      </c>
      <c r="B16" s="46">
        <v>4</v>
      </c>
      <c r="C16" s="46">
        <v>13</v>
      </c>
      <c r="D16" s="46">
        <v>0</v>
      </c>
      <c r="E16" s="46">
        <v>0</v>
      </c>
      <c r="F16" s="6">
        <f t="shared" si="0"/>
        <v>15</v>
      </c>
      <c r="G16" s="2">
        <f t="shared" si="3"/>
        <v>51</v>
      </c>
      <c r="H16" s="19" t="s">
        <v>15</v>
      </c>
      <c r="I16" s="46">
        <v>2</v>
      </c>
      <c r="J16" s="46">
        <v>12</v>
      </c>
      <c r="K16" s="46">
        <v>0</v>
      </c>
      <c r="L16" s="46">
        <v>0</v>
      </c>
      <c r="M16" s="6">
        <f t="shared" si="1"/>
        <v>13</v>
      </c>
      <c r="N16" s="2">
        <f t="shared" si="4"/>
        <v>58</v>
      </c>
      <c r="O16" s="19" t="s">
        <v>8</v>
      </c>
      <c r="P16" s="46">
        <v>3</v>
      </c>
      <c r="Q16" s="46">
        <v>11</v>
      </c>
      <c r="R16" s="46">
        <v>0</v>
      </c>
      <c r="S16" s="46">
        <v>0</v>
      </c>
      <c r="T16" s="6">
        <f t="shared" si="2"/>
        <v>12.5</v>
      </c>
      <c r="U16" s="2">
        <f t="shared" si="5"/>
        <v>49.5</v>
      </c>
    </row>
    <row r="17" spans="1:21" ht="24" customHeight="1" x14ac:dyDescent="0.2">
      <c r="A17" s="18" t="s">
        <v>40</v>
      </c>
      <c r="B17" s="46">
        <v>7</v>
      </c>
      <c r="C17" s="46">
        <v>11</v>
      </c>
      <c r="D17" s="46">
        <v>0</v>
      </c>
      <c r="E17" s="46">
        <v>1</v>
      </c>
      <c r="F17" s="6">
        <f t="shared" si="0"/>
        <v>17</v>
      </c>
      <c r="G17" s="2">
        <f t="shared" si="3"/>
        <v>54</v>
      </c>
      <c r="H17" s="19" t="s">
        <v>18</v>
      </c>
      <c r="I17" s="46">
        <v>4</v>
      </c>
      <c r="J17" s="46">
        <v>8</v>
      </c>
      <c r="K17" s="46">
        <v>0</v>
      </c>
      <c r="L17" s="46">
        <v>0</v>
      </c>
      <c r="M17" s="6">
        <f t="shared" si="1"/>
        <v>10</v>
      </c>
      <c r="N17" s="2">
        <f t="shared" si="4"/>
        <v>50.5</v>
      </c>
      <c r="O17" s="19" t="s">
        <v>10</v>
      </c>
      <c r="P17" s="46">
        <v>2</v>
      </c>
      <c r="Q17" s="46">
        <v>8</v>
      </c>
      <c r="R17" s="46">
        <v>0</v>
      </c>
      <c r="S17" s="46">
        <v>0</v>
      </c>
      <c r="T17" s="6">
        <f t="shared" si="2"/>
        <v>9</v>
      </c>
      <c r="U17" s="2">
        <f t="shared" si="5"/>
        <v>52</v>
      </c>
    </row>
    <row r="18" spans="1:21" ht="24" customHeight="1" x14ac:dyDescent="0.2">
      <c r="A18" s="18" t="s">
        <v>41</v>
      </c>
      <c r="B18" s="46">
        <v>4</v>
      </c>
      <c r="C18" s="46">
        <v>4</v>
      </c>
      <c r="D18" s="46">
        <v>0</v>
      </c>
      <c r="E18" s="46">
        <v>0</v>
      </c>
      <c r="F18" s="6">
        <f t="shared" si="0"/>
        <v>6</v>
      </c>
      <c r="G18" s="2">
        <f t="shared" si="3"/>
        <v>52</v>
      </c>
      <c r="H18" s="19" t="s">
        <v>20</v>
      </c>
      <c r="I18" s="46">
        <v>6</v>
      </c>
      <c r="J18" s="46">
        <v>11</v>
      </c>
      <c r="K18" s="46">
        <v>0</v>
      </c>
      <c r="L18" s="46">
        <v>0</v>
      </c>
      <c r="M18" s="6">
        <f t="shared" si="1"/>
        <v>14</v>
      </c>
      <c r="N18" s="2">
        <f t="shared" si="4"/>
        <v>51.5</v>
      </c>
      <c r="O18" s="19" t="s">
        <v>13</v>
      </c>
      <c r="P18" s="46">
        <v>3</v>
      </c>
      <c r="Q18" s="46">
        <v>11</v>
      </c>
      <c r="R18" s="46">
        <v>0</v>
      </c>
      <c r="S18" s="46">
        <v>0</v>
      </c>
      <c r="T18" s="6">
        <f t="shared" si="2"/>
        <v>12.5</v>
      </c>
      <c r="U18" s="2">
        <f t="shared" si="5"/>
        <v>44.5</v>
      </c>
    </row>
    <row r="19" spans="1:21" ht="24" customHeight="1" thickBot="1" x14ac:dyDescent="0.25">
      <c r="A19" s="21" t="s">
        <v>42</v>
      </c>
      <c r="B19" s="47">
        <v>4</v>
      </c>
      <c r="C19" s="47">
        <v>8</v>
      </c>
      <c r="D19" s="47">
        <v>0</v>
      </c>
      <c r="E19" s="47">
        <v>0</v>
      </c>
      <c r="F19" s="7">
        <f t="shared" si="0"/>
        <v>10</v>
      </c>
      <c r="G19" s="3">
        <f t="shared" si="3"/>
        <v>48</v>
      </c>
      <c r="H19" s="20" t="s">
        <v>22</v>
      </c>
      <c r="I19" s="45">
        <v>5</v>
      </c>
      <c r="J19" s="45">
        <v>12</v>
      </c>
      <c r="K19" s="45">
        <v>0</v>
      </c>
      <c r="L19" s="45">
        <v>1</v>
      </c>
      <c r="M19" s="6">
        <f t="shared" si="1"/>
        <v>17</v>
      </c>
      <c r="N19" s="2">
        <f>M16+M17+M18+M19</f>
        <v>54</v>
      </c>
      <c r="O19" s="19" t="s">
        <v>16</v>
      </c>
      <c r="P19" s="46">
        <v>1</v>
      </c>
      <c r="Q19" s="46">
        <v>12</v>
      </c>
      <c r="R19" s="46">
        <v>0</v>
      </c>
      <c r="S19" s="46">
        <v>0</v>
      </c>
      <c r="T19" s="6">
        <f t="shared" si="2"/>
        <v>12.5</v>
      </c>
      <c r="U19" s="2">
        <f t="shared" si="5"/>
        <v>46.5</v>
      </c>
    </row>
    <row r="20" spans="1:21" ht="24" customHeight="1" x14ac:dyDescent="0.2">
      <c r="A20" s="19" t="s">
        <v>27</v>
      </c>
      <c r="B20" s="45">
        <v>2</v>
      </c>
      <c r="C20" s="45">
        <v>10</v>
      </c>
      <c r="D20" s="45">
        <v>0</v>
      </c>
      <c r="E20" s="45">
        <v>0</v>
      </c>
      <c r="F20" s="8">
        <f t="shared" si="0"/>
        <v>11</v>
      </c>
      <c r="G20" s="35"/>
      <c r="H20" s="19" t="s">
        <v>24</v>
      </c>
      <c r="I20" s="46">
        <v>2</v>
      </c>
      <c r="J20" s="46">
        <v>16</v>
      </c>
      <c r="K20" s="46">
        <v>0</v>
      </c>
      <c r="L20" s="46">
        <v>0</v>
      </c>
      <c r="M20" s="8">
        <f t="shared" si="1"/>
        <v>17</v>
      </c>
      <c r="N20" s="2">
        <f>M17+M18+M19+M20</f>
        <v>58</v>
      </c>
      <c r="O20" s="19" t="s">
        <v>45</v>
      </c>
      <c r="P20" s="45">
        <v>0</v>
      </c>
      <c r="Q20" s="45">
        <v>14</v>
      </c>
      <c r="R20" s="46">
        <v>0</v>
      </c>
      <c r="S20" s="45">
        <v>1</v>
      </c>
      <c r="T20" s="8">
        <f t="shared" si="2"/>
        <v>16.5</v>
      </c>
      <c r="U20" s="2">
        <f t="shared" si="5"/>
        <v>50.5</v>
      </c>
    </row>
    <row r="21" spans="1:21" ht="24" customHeight="1" thickBot="1" x14ac:dyDescent="0.25">
      <c r="A21" s="19" t="s">
        <v>28</v>
      </c>
      <c r="B21" s="46">
        <v>4</v>
      </c>
      <c r="C21" s="46">
        <v>14</v>
      </c>
      <c r="D21" s="46">
        <v>0</v>
      </c>
      <c r="E21" s="46">
        <v>0</v>
      </c>
      <c r="F21" s="6">
        <f t="shared" si="0"/>
        <v>16</v>
      </c>
      <c r="G21" s="36"/>
      <c r="H21" s="20" t="s">
        <v>25</v>
      </c>
      <c r="I21" s="46">
        <v>5</v>
      </c>
      <c r="J21" s="46">
        <v>12</v>
      </c>
      <c r="K21" s="46">
        <v>0</v>
      </c>
      <c r="L21" s="46">
        <v>0</v>
      </c>
      <c r="M21" s="6">
        <f t="shared" si="1"/>
        <v>14.5</v>
      </c>
      <c r="N21" s="2">
        <f>M18+M19+M20+M21</f>
        <v>62.5</v>
      </c>
      <c r="O21" s="21" t="s">
        <v>46</v>
      </c>
      <c r="P21" s="47">
        <v>2</v>
      </c>
      <c r="Q21" s="47">
        <v>10</v>
      </c>
      <c r="R21" s="47">
        <v>0</v>
      </c>
      <c r="S21" s="47">
        <v>0</v>
      </c>
      <c r="T21" s="7">
        <f t="shared" si="2"/>
        <v>11</v>
      </c>
      <c r="U21" s="3">
        <f t="shared" si="5"/>
        <v>52.5</v>
      </c>
    </row>
    <row r="22" spans="1:21" ht="24" customHeight="1" thickBot="1" x14ac:dyDescent="0.25">
      <c r="A22" s="19" t="s">
        <v>1</v>
      </c>
      <c r="B22" s="46">
        <v>6</v>
      </c>
      <c r="C22" s="46">
        <v>8</v>
      </c>
      <c r="D22" s="46">
        <v>0</v>
      </c>
      <c r="E22" s="46">
        <v>0</v>
      </c>
      <c r="F22" s="6">
        <f t="shared" si="0"/>
        <v>11</v>
      </c>
      <c r="G22" s="2"/>
      <c r="H22" s="21" t="s">
        <v>26</v>
      </c>
      <c r="I22" s="47">
        <v>6</v>
      </c>
      <c r="J22" s="47">
        <v>7</v>
      </c>
      <c r="K22" s="47">
        <v>0</v>
      </c>
      <c r="L22" s="47">
        <v>0</v>
      </c>
      <c r="M22" s="6">
        <f t="shared" si="1"/>
        <v>10</v>
      </c>
      <c r="N22" s="3">
        <f>M19+M20+M21+M22</f>
        <v>58.5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54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62.5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52.5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84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75 - CARRERA 59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152</v>
      </c>
      <c r="E6" s="187"/>
      <c r="F6" s="187"/>
      <c r="G6" s="187"/>
      <c r="H6" s="187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42908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25</v>
      </c>
      <c r="C10" s="46">
        <v>128</v>
      </c>
      <c r="D10" s="46">
        <v>9</v>
      </c>
      <c r="E10" s="46">
        <v>1</v>
      </c>
      <c r="F10" s="6">
        <f t="shared" ref="F10:F22" si="0">B10*0.5+C10*1+D10*2+E10*2.5</f>
        <v>161</v>
      </c>
      <c r="G10" s="2"/>
      <c r="H10" s="19" t="s">
        <v>4</v>
      </c>
      <c r="I10" s="46">
        <v>41</v>
      </c>
      <c r="J10" s="46">
        <v>96</v>
      </c>
      <c r="K10" s="46">
        <v>7</v>
      </c>
      <c r="L10" s="46">
        <v>3</v>
      </c>
      <c r="M10" s="6">
        <f t="shared" ref="M10:M22" si="1">I10*0.5+J10*1+K10*2+L10*2.5</f>
        <v>138</v>
      </c>
      <c r="N10" s="9">
        <f>F20+F21+F22+M10</f>
        <v>468.5</v>
      </c>
      <c r="O10" s="19" t="s">
        <v>43</v>
      </c>
      <c r="P10" s="46">
        <v>27</v>
      </c>
      <c r="Q10" s="46">
        <v>94</v>
      </c>
      <c r="R10" s="46">
        <v>7</v>
      </c>
      <c r="S10" s="46">
        <v>4</v>
      </c>
      <c r="T10" s="6">
        <f t="shared" ref="T10:T21" si="2">P10*0.5+Q10*1+R10*2+S10*2.5</f>
        <v>131.5</v>
      </c>
      <c r="U10" s="10"/>
      <c r="AB10" s="1"/>
    </row>
    <row r="11" spans="1:28" ht="24" customHeight="1" x14ac:dyDescent="0.2">
      <c r="A11" s="18" t="s">
        <v>14</v>
      </c>
      <c r="B11" s="46">
        <v>23</v>
      </c>
      <c r="C11" s="46">
        <v>110</v>
      </c>
      <c r="D11" s="46">
        <v>10</v>
      </c>
      <c r="E11" s="46">
        <v>0</v>
      </c>
      <c r="F11" s="6">
        <f t="shared" si="0"/>
        <v>141.5</v>
      </c>
      <c r="G11" s="2"/>
      <c r="H11" s="19" t="s">
        <v>5</v>
      </c>
      <c r="I11" s="46">
        <v>35</v>
      </c>
      <c r="J11" s="46">
        <v>134</v>
      </c>
      <c r="K11" s="46">
        <v>6</v>
      </c>
      <c r="L11" s="46">
        <v>6</v>
      </c>
      <c r="M11" s="6">
        <f t="shared" si="1"/>
        <v>178.5</v>
      </c>
      <c r="N11" s="9">
        <f>F21+F22+M10+M11</f>
        <v>544.5</v>
      </c>
      <c r="O11" s="19" t="s">
        <v>44</v>
      </c>
      <c r="P11" s="46">
        <v>29</v>
      </c>
      <c r="Q11" s="46">
        <v>103</v>
      </c>
      <c r="R11" s="46">
        <v>7</v>
      </c>
      <c r="S11" s="46">
        <v>5</v>
      </c>
      <c r="T11" s="6">
        <f t="shared" si="2"/>
        <v>144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106</v>
      </c>
      <c r="D12" s="46">
        <v>10</v>
      </c>
      <c r="E12" s="46">
        <v>2</v>
      </c>
      <c r="F12" s="6">
        <f t="shared" si="0"/>
        <v>144.5</v>
      </c>
      <c r="G12" s="2"/>
      <c r="H12" s="19" t="s">
        <v>6</v>
      </c>
      <c r="I12" s="46">
        <v>26</v>
      </c>
      <c r="J12" s="46">
        <v>167</v>
      </c>
      <c r="K12" s="46">
        <v>4</v>
      </c>
      <c r="L12" s="46">
        <v>4</v>
      </c>
      <c r="M12" s="6">
        <f t="shared" si="1"/>
        <v>198</v>
      </c>
      <c r="N12" s="2">
        <f>F22+M10+M11+M12</f>
        <v>640.5</v>
      </c>
      <c r="O12" s="19" t="s">
        <v>32</v>
      </c>
      <c r="P12" s="46">
        <v>33</v>
      </c>
      <c r="Q12" s="46">
        <v>82</v>
      </c>
      <c r="R12" s="46">
        <v>6</v>
      </c>
      <c r="S12" s="46">
        <v>4</v>
      </c>
      <c r="T12" s="6">
        <f t="shared" si="2"/>
        <v>120.5</v>
      </c>
      <c r="U12" s="2"/>
      <c r="AB12" s="1"/>
    </row>
    <row r="13" spans="1:28" ht="24" customHeight="1" x14ac:dyDescent="0.2">
      <c r="A13" s="18" t="s">
        <v>19</v>
      </c>
      <c r="B13" s="46">
        <v>18</v>
      </c>
      <c r="C13" s="46">
        <v>111</v>
      </c>
      <c r="D13" s="46">
        <v>7</v>
      </c>
      <c r="E13" s="46">
        <v>3</v>
      </c>
      <c r="F13" s="6">
        <f t="shared" si="0"/>
        <v>141.5</v>
      </c>
      <c r="G13" s="2">
        <f t="shared" ref="G13:G19" si="3">F10+F11+F12+F13</f>
        <v>588.5</v>
      </c>
      <c r="H13" s="19" t="s">
        <v>7</v>
      </c>
      <c r="I13" s="46">
        <v>25</v>
      </c>
      <c r="J13" s="46">
        <v>120</v>
      </c>
      <c r="K13" s="46">
        <v>9</v>
      </c>
      <c r="L13" s="46">
        <v>4</v>
      </c>
      <c r="M13" s="6">
        <f t="shared" si="1"/>
        <v>160.5</v>
      </c>
      <c r="N13" s="2">
        <f t="shared" ref="N13:N18" si="4">M10+M11+M12+M13</f>
        <v>675</v>
      </c>
      <c r="O13" s="19" t="s">
        <v>33</v>
      </c>
      <c r="P13" s="46">
        <v>33</v>
      </c>
      <c r="Q13" s="46">
        <v>89</v>
      </c>
      <c r="R13" s="46">
        <v>7</v>
      </c>
      <c r="S13" s="46">
        <v>3</v>
      </c>
      <c r="T13" s="6">
        <f t="shared" si="2"/>
        <v>127</v>
      </c>
      <c r="U13" s="2">
        <f t="shared" ref="U13:U21" si="5">T10+T11+T12+T13</f>
        <v>523</v>
      </c>
      <c r="AB13" s="81">
        <v>212.5</v>
      </c>
    </row>
    <row r="14" spans="1:28" ht="24" customHeight="1" x14ac:dyDescent="0.2">
      <c r="A14" s="18" t="s">
        <v>21</v>
      </c>
      <c r="B14" s="46">
        <v>18</v>
      </c>
      <c r="C14" s="46">
        <v>98</v>
      </c>
      <c r="D14" s="46">
        <v>10</v>
      </c>
      <c r="E14" s="46">
        <v>1</v>
      </c>
      <c r="F14" s="6">
        <f t="shared" si="0"/>
        <v>129.5</v>
      </c>
      <c r="G14" s="2">
        <f t="shared" si="3"/>
        <v>557</v>
      </c>
      <c r="H14" s="19" t="s">
        <v>9</v>
      </c>
      <c r="I14" s="46">
        <v>21</v>
      </c>
      <c r="J14" s="46">
        <v>114</v>
      </c>
      <c r="K14" s="46">
        <v>7</v>
      </c>
      <c r="L14" s="46">
        <v>2</v>
      </c>
      <c r="M14" s="6">
        <f t="shared" si="1"/>
        <v>143.5</v>
      </c>
      <c r="N14" s="2">
        <f t="shared" si="4"/>
        <v>680.5</v>
      </c>
      <c r="O14" s="19" t="s">
        <v>29</v>
      </c>
      <c r="P14" s="45">
        <v>33</v>
      </c>
      <c r="Q14" s="45">
        <v>91</v>
      </c>
      <c r="R14" s="45">
        <v>3</v>
      </c>
      <c r="S14" s="45">
        <v>6</v>
      </c>
      <c r="T14" s="6">
        <f t="shared" si="2"/>
        <v>128.5</v>
      </c>
      <c r="U14" s="2">
        <f t="shared" si="5"/>
        <v>520</v>
      </c>
      <c r="AB14" s="81">
        <v>226</v>
      </c>
    </row>
    <row r="15" spans="1:28" ht="24" customHeight="1" x14ac:dyDescent="0.2">
      <c r="A15" s="18" t="s">
        <v>23</v>
      </c>
      <c r="B15" s="46">
        <v>26</v>
      </c>
      <c r="C15" s="46">
        <v>82</v>
      </c>
      <c r="D15" s="46">
        <v>5</v>
      </c>
      <c r="E15" s="46">
        <v>2</v>
      </c>
      <c r="F15" s="6">
        <f t="shared" si="0"/>
        <v>110</v>
      </c>
      <c r="G15" s="2">
        <f t="shared" si="3"/>
        <v>525.5</v>
      </c>
      <c r="H15" s="19" t="s">
        <v>12</v>
      </c>
      <c r="I15" s="46">
        <v>15</v>
      </c>
      <c r="J15" s="46">
        <v>101</v>
      </c>
      <c r="K15" s="46">
        <v>7</v>
      </c>
      <c r="L15" s="46">
        <v>2</v>
      </c>
      <c r="M15" s="6">
        <f t="shared" si="1"/>
        <v>127.5</v>
      </c>
      <c r="N15" s="2">
        <f t="shared" si="4"/>
        <v>629.5</v>
      </c>
      <c r="O15" s="18" t="s">
        <v>30</v>
      </c>
      <c r="P15" s="46">
        <v>35</v>
      </c>
      <c r="Q15" s="46">
        <v>90</v>
      </c>
      <c r="R15" s="46">
        <v>5</v>
      </c>
      <c r="S15" s="46">
        <v>4</v>
      </c>
      <c r="T15" s="6">
        <f t="shared" si="2"/>
        <v>127.5</v>
      </c>
      <c r="U15" s="2">
        <f t="shared" si="5"/>
        <v>503.5</v>
      </c>
      <c r="AB15" s="81">
        <v>233.5</v>
      </c>
    </row>
    <row r="16" spans="1:28" ht="24" customHeight="1" x14ac:dyDescent="0.2">
      <c r="A16" s="18" t="s">
        <v>39</v>
      </c>
      <c r="B16" s="46">
        <v>30</v>
      </c>
      <c r="C16" s="46">
        <v>88</v>
      </c>
      <c r="D16" s="46">
        <v>13</v>
      </c>
      <c r="E16" s="46">
        <v>0</v>
      </c>
      <c r="F16" s="6">
        <f t="shared" si="0"/>
        <v>129</v>
      </c>
      <c r="G16" s="2">
        <f t="shared" si="3"/>
        <v>510</v>
      </c>
      <c r="H16" s="19" t="s">
        <v>15</v>
      </c>
      <c r="I16" s="46">
        <v>18</v>
      </c>
      <c r="J16" s="46">
        <v>103</v>
      </c>
      <c r="K16" s="46">
        <v>4</v>
      </c>
      <c r="L16" s="46">
        <v>3</v>
      </c>
      <c r="M16" s="6">
        <f t="shared" si="1"/>
        <v>127.5</v>
      </c>
      <c r="N16" s="2">
        <f t="shared" si="4"/>
        <v>559</v>
      </c>
      <c r="O16" s="19" t="s">
        <v>8</v>
      </c>
      <c r="P16" s="46">
        <v>35</v>
      </c>
      <c r="Q16" s="46">
        <v>115</v>
      </c>
      <c r="R16" s="46">
        <v>6</v>
      </c>
      <c r="S16" s="46">
        <v>3</v>
      </c>
      <c r="T16" s="6">
        <f t="shared" si="2"/>
        <v>152</v>
      </c>
      <c r="U16" s="2">
        <f t="shared" si="5"/>
        <v>535</v>
      </c>
      <c r="AB16" s="81">
        <v>234</v>
      </c>
    </row>
    <row r="17" spans="1:28" ht="24" customHeight="1" x14ac:dyDescent="0.2">
      <c r="A17" s="18" t="s">
        <v>40</v>
      </c>
      <c r="B17" s="46">
        <v>31</v>
      </c>
      <c r="C17" s="46">
        <v>98</v>
      </c>
      <c r="D17" s="46">
        <v>10</v>
      </c>
      <c r="E17" s="46">
        <v>1</v>
      </c>
      <c r="F17" s="6">
        <f t="shared" si="0"/>
        <v>136</v>
      </c>
      <c r="G17" s="2">
        <f t="shared" si="3"/>
        <v>504.5</v>
      </c>
      <c r="H17" s="19" t="s">
        <v>18</v>
      </c>
      <c r="I17" s="46">
        <v>23</v>
      </c>
      <c r="J17" s="46">
        <v>68</v>
      </c>
      <c r="K17" s="46">
        <v>6</v>
      </c>
      <c r="L17" s="46">
        <v>2</v>
      </c>
      <c r="M17" s="6">
        <f t="shared" si="1"/>
        <v>96.5</v>
      </c>
      <c r="N17" s="2">
        <f t="shared" si="4"/>
        <v>495</v>
      </c>
      <c r="O17" s="19" t="s">
        <v>10</v>
      </c>
      <c r="P17" s="46">
        <v>33</v>
      </c>
      <c r="Q17" s="46">
        <v>110</v>
      </c>
      <c r="R17" s="46">
        <v>6</v>
      </c>
      <c r="S17" s="46">
        <v>6</v>
      </c>
      <c r="T17" s="6">
        <f t="shared" si="2"/>
        <v>153.5</v>
      </c>
      <c r="U17" s="2">
        <f t="shared" si="5"/>
        <v>561.5</v>
      </c>
      <c r="AB17" s="81">
        <v>248</v>
      </c>
    </row>
    <row r="18" spans="1:28" ht="24" customHeight="1" x14ac:dyDescent="0.2">
      <c r="A18" s="18" t="s">
        <v>41</v>
      </c>
      <c r="B18" s="46">
        <v>38</v>
      </c>
      <c r="C18" s="46">
        <v>86</v>
      </c>
      <c r="D18" s="46">
        <v>10</v>
      </c>
      <c r="E18" s="46">
        <v>4</v>
      </c>
      <c r="F18" s="6">
        <f t="shared" si="0"/>
        <v>135</v>
      </c>
      <c r="G18" s="2">
        <f t="shared" si="3"/>
        <v>510</v>
      </c>
      <c r="H18" s="19" t="s">
        <v>20</v>
      </c>
      <c r="I18" s="46">
        <v>27</v>
      </c>
      <c r="J18" s="46">
        <v>75</v>
      </c>
      <c r="K18" s="46">
        <v>6</v>
      </c>
      <c r="L18" s="46">
        <v>4</v>
      </c>
      <c r="M18" s="6">
        <f t="shared" si="1"/>
        <v>110.5</v>
      </c>
      <c r="N18" s="2">
        <f t="shared" si="4"/>
        <v>462</v>
      </c>
      <c r="O18" s="19" t="s">
        <v>13</v>
      </c>
      <c r="P18" s="46">
        <v>32</v>
      </c>
      <c r="Q18" s="46">
        <v>102</v>
      </c>
      <c r="R18" s="46">
        <v>4</v>
      </c>
      <c r="S18" s="46">
        <v>2</v>
      </c>
      <c r="T18" s="6">
        <f t="shared" si="2"/>
        <v>131</v>
      </c>
      <c r="U18" s="2">
        <f t="shared" si="5"/>
        <v>564</v>
      </c>
      <c r="AB18" s="81">
        <v>248</v>
      </c>
    </row>
    <row r="19" spans="1:28" ht="24" customHeight="1" thickBot="1" x14ac:dyDescent="0.25">
      <c r="A19" s="21" t="s">
        <v>42</v>
      </c>
      <c r="B19" s="47">
        <v>28</v>
      </c>
      <c r="C19" s="47">
        <v>91</v>
      </c>
      <c r="D19" s="47">
        <v>5</v>
      </c>
      <c r="E19" s="47">
        <v>2</v>
      </c>
      <c r="F19" s="7">
        <f t="shared" si="0"/>
        <v>120</v>
      </c>
      <c r="G19" s="3">
        <f t="shared" si="3"/>
        <v>520</v>
      </c>
      <c r="H19" s="20" t="s">
        <v>22</v>
      </c>
      <c r="I19" s="45">
        <v>30</v>
      </c>
      <c r="J19" s="45">
        <v>87</v>
      </c>
      <c r="K19" s="45">
        <v>7</v>
      </c>
      <c r="L19" s="45">
        <v>3</v>
      </c>
      <c r="M19" s="6">
        <f t="shared" si="1"/>
        <v>123.5</v>
      </c>
      <c r="N19" s="2">
        <f>M16+M17+M18+M19</f>
        <v>458</v>
      </c>
      <c r="O19" s="19" t="s">
        <v>16</v>
      </c>
      <c r="P19" s="46">
        <v>27</v>
      </c>
      <c r="Q19" s="46">
        <v>117</v>
      </c>
      <c r="R19" s="46">
        <v>5</v>
      </c>
      <c r="S19" s="46">
        <v>0</v>
      </c>
      <c r="T19" s="6">
        <f t="shared" si="2"/>
        <v>140.5</v>
      </c>
      <c r="U19" s="2">
        <f t="shared" si="5"/>
        <v>577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73</v>
      </c>
      <c r="D20" s="45">
        <v>7</v>
      </c>
      <c r="E20" s="45">
        <v>2</v>
      </c>
      <c r="F20" s="8">
        <f t="shared" si="0"/>
        <v>102.5</v>
      </c>
      <c r="G20" s="35"/>
      <c r="H20" s="19" t="s">
        <v>24</v>
      </c>
      <c r="I20" s="46">
        <v>40</v>
      </c>
      <c r="J20" s="46">
        <v>100</v>
      </c>
      <c r="K20" s="46">
        <v>12</v>
      </c>
      <c r="L20" s="46">
        <v>7</v>
      </c>
      <c r="M20" s="8">
        <f t="shared" si="1"/>
        <v>161.5</v>
      </c>
      <c r="N20" s="2">
        <f>M17+M18+M19+M20</f>
        <v>492</v>
      </c>
      <c r="O20" s="19" t="s">
        <v>45</v>
      </c>
      <c r="P20" s="45">
        <v>21</v>
      </c>
      <c r="Q20" s="45">
        <v>115</v>
      </c>
      <c r="R20" s="45">
        <v>6</v>
      </c>
      <c r="S20" s="45">
        <v>2</v>
      </c>
      <c r="T20" s="8">
        <f t="shared" si="2"/>
        <v>142.5</v>
      </c>
      <c r="U20" s="2">
        <f t="shared" si="5"/>
        <v>567.5</v>
      </c>
      <c r="AB20" s="81">
        <v>275</v>
      </c>
    </row>
    <row r="21" spans="1:28" ht="24" customHeight="1" thickBot="1" x14ac:dyDescent="0.25">
      <c r="A21" s="19" t="s">
        <v>28</v>
      </c>
      <c r="B21" s="46">
        <v>24</v>
      </c>
      <c r="C21" s="46">
        <v>68</v>
      </c>
      <c r="D21" s="46">
        <v>6</v>
      </c>
      <c r="E21" s="46">
        <v>4</v>
      </c>
      <c r="F21" s="6">
        <f t="shared" si="0"/>
        <v>102</v>
      </c>
      <c r="G21" s="36"/>
      <c r="H21" s="20" t="s">
        <v>25</v>
      </c>
      <c r="I21" s="46">
        <v>38</v>
      </c>
      <c r="J21" s="46">
        <v>91</v>
      </c>
      <c r="K21" s="46">
        <v>5</v>
      </c>
      <c r="L21" s="46">
        <v>2</v>
      </c>
      <c r="M21" s="6">
        <f t="shared" si="1"/>
        <v>125</v>
      </c>
      <c r="N21" s="2">
        <f>M18+M19+M20+M21</f>
        <v>520.5</v>
      </c>
      <c r="O21" s="21" t="s">
        <v>46</v>
      </c>
      <c r="P21" s="47">
        <v>18</v>
      </c>
      <c r="Q21" s="47">
        <v>93</v>
      </c>
      <c r="R21" s="47">
        <v>4</v>
      </c>
      <c r="S21" s="47">
        <v>0</v>
      </c>
      <c r="T21" s="7">
        <f t="shared" si="2"/>
        <v>110</v>
      </c>
      <c r="U21" s="3">
        <f t="shared" si="5"/>
        <v>524</v>
      </c>
      <c r="AB21" s="81">
        <v>276</v>
      </c>
    </row>
    <row r="22" spans="1:28" ht="24" customHeight="1" thickBot="1" x14ac:dyDescent="0.25">
      <c r="A22" s="19" t="s">
        <v>1</v>
      </c>
      <c r="B22" s="46">
        <v>38</v>
      </c>
      <c r="C22" s="46">
        <v>83</v>
      </c>
      <c r="D22" s="46">
        <v>7</v>
      </c>
      <c r="E22" s="46">
        <v>4</v>
      </c>
      <c r="F22" s="6">
        <f t="shared" si="0"/>
        <v>126</v>
      </c>
      <c r="G22" s="2"/>
      <c r="H22" s="21" t="s">
        <v>26</v>
      </c>
      <c r="I22" s="47">
        <v>30</v>
      </c>
      <c r="J22" s="47">
        <v>88</v>
      </c>
      <c r="K22" s="47">
        <v>2</v>
      </c>
      <c r="L22" s="47">
        <v>1</v>
      </c>
      <c r="M22" s="6">
        <f t="shared" si="1"/>
        <v>109.5</v>
      </c>
      <c r="N22" s="3">
        <f>M19+M20+M21+M22</f>
        <v>519.5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588.5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680.5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577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32" sqref="W3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75 - CARRERA 59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134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149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42908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11</v>
      </c>
      <c r="C10" s="61">
        <v>119</v>
      </c>
      <c r="D10" s="61">
        <v>1</v>
      </c>
      <c r="E10" s="61">
        <v>4</v>
      </c>
      <c r="F10" s="62">
        <f t="shared" ref="F10:F22" si="0">B10*0.5+C10*1+D10*2+E10*2.5</f>
        <v>136.5</v>
      </c>
      <c r="G10" s="63"/>
      <c r="H10" s="64" t="s">
        <v>4</v>
      </c>
      <c r="I10" s="46">
        <v>49</v>
      </c>
      <c r="J10" s="46">
        <v>133</v>
      </c>
      <c r="K10" s="46">
        <v>4</v>
      </c>
      <c r="L10" s="46">
        <v>2</v>
      </c>
      <c r="M10" s="62">
        <f t="shared" ref="M10:M22" si="1">I10*0.5+J10*1+K10*2+L10*2.5</f>
        <v>170.5</v>
      </c>
      <c r="N10" s="65">
        <f>F20+F21+F22+M10</f>
        <v>582</v>
      </c>
      <c r="O10" s="64" t="s">
        <v>43</v>
      </c>
      <c r="P10" s="46">
        <v>30</v>
      </c>
      <c r="Q10" s="46">
        <v>97</v>
      </c>
      <c r="R10" s="46">
        <v>2</v>
      </c>
      <c r="S10" s="46">
        <v>1</v>
      </c>
      <c r="T10" s="62">
        <f t="shared" ref="T10:T21" si="2">P10*0.5+Q10*1+R10*2+S10*2.5</f>
        <v>118.5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127</v>
      </c>
      <c r="D11" s="61">
        <v>2</v>
      </c>
      <c r="E11" s="61">
        <v>3</v>
      </c>
      <c r="F11" s="62">
        <f t="shared" si="0"/>
        <v>142</v>
      </c>
      <c r="G11" s="63"/>
      <c r="H11" s="64" t="s">
        <v>5</v>
      </c>
      <c r="I11" s="46">
        <v>47</v>
      </c>
      <c r="J11" s="46">
        <v>145</v>
      </c>
      <c r="K11" s="46">
        <v>4</v>
      </c>
      <c r="L11" s="46">
        <v>5</v>
      </c>
      <c r="M11" s="62">
        <f t="shared" si="1"/>
        <v>189</v>
      </c>
      <c r="N11" s="65">
        <f>F21+F22+M10+M11</f>
        <v>644.5</v>
      </c>
      <c r="O11" s="64" t="s">
        <v>44</v>
      </c>
      <c r="P11" s="46">
        <v>27</v>
      </c>
      <c r="Q11" s="46">
        <v>109</v>
      </c>
      <c r="R11" s="46">
        <v>3</v>
      </c>
      <c r="S11" s="46">
        <v>3</v>
      </c>
      <c r="T11" s="62">
        <f t="shared" si="2"/>
        <v>136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</v>
      </c>
      <c r="C12" s="61">
        <v>136</v>
      </c>
      <c r="D12" s="61">
        <v>0</v>
      </c>
      <c r="E12" s="61">
        <v>1</v>
      </c>
      <c r="F12" s="62">
        <f t="shared" si="0"/>
        <v>143</v>
      </c>
      <c r="G12" s="63"/>
      <c r="H12" s="64" t="s">
        <v>6</v>
      </c>
      <c r="I12" s="46">
        <v>29</v>
      </c>
      <c r="J12" s="46">
        <v>136</v>
      </c>
      <c r="K12" s="46">
        <v>2</v>
      </c>
      <c r="L12" s="46">
        <v>0</v>
      </c>
      <c r="M12" s="62">
        <f t="shared" si="1"/>
        <v>154.5</v>
      </c>
      <c r="N12" s="63">
        <f>F22+M10+M11+M12</f>
        <v>653</v>
      </c>
      <c r="O12" s="64" t="s">
        <v>32</v>
      </c>
      <c r="P12" s="46">
        <v>34</v>
      </c>
      <c r="Q12" s="46">
        <v>122</v>
      </c>
      <c r="R12" s="46">
        <v>2</v>
      </c>
      <c r="S12" s="46">
        <v>4</v>
      </c>
      <c r="T12" s="62">
        <f t="shared" si="2"/>
        <v>153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174</v>
      </c>
      <c r="D13" s="61">
        <v>0</v>
      </c>
      <c r="E13" s="61">
        <v>0</v>
      </c>
      <c r="F13" s="62">
        <f t="shared" si="0"/>
        <v>182.5</v>
      </c>
      <c r="G13" s="63">
        <f t="shared" ref="G13:G19" si="3">F10+F11+F12+F13</f>
        <v>604</v>
      </c>
      <c r="H13" s="64" t="s">
        <v>7</v>
      </c>
      <c r="I13" s="46">
        <v>27</v>
      </c>
      <c r="J13" s="46">
        <v>142</v>
      </c>
      <c r="K13" s="46">
        <v>3</v>
      </c>
      <c r="L13" s="46">
        <v>1</v>
      </c>
      <c r="M13" s="62">
        <f t="shared" si="1"/>
        <v>164</v>
      </c>
      <c r="N13" s="63">
        <f t="shared" ref="N13:N18" si="4">M10+M11+M12+M13</f>
        <v>678</v>
      </c>
      <c r="O13" s="64" t="s">
        <v>33</v>
      </c>
      <c r="P13" s="46">
        <v>22</v>
      </c>
      <c r="Q13" s="46">
        <v>120</v>
      </c>
      <c r="R13" s="46">
        <v>4</v>
      </c>
      <c r="S13" s="46">
        <v>1</v>
      </c>
      <c r="T13" s="62">
        <f t="shared" si="2"/>
        <v>141.5</v>
      </c>
      <c r="U13" s="63">
        <f t="shared" ref="U13:U21" si="5">T10+T11+T12+T13</f>
        <v>549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163</v>
      </c>
      <c r="D14" s="61">
        <v>3</v>
      </c>
      <c r="E14" s="61">
        <v>0</v>
      </c>
      <c r="F14" s="62">
        <f t="shared" si="0"/>
        <v>177.5</v>
      </c>
      <c r="G14" s="63">
        <f t="shared" si="3"/>
        <v>645</v>
      </c>
      <c r="H14" s="64" t="s">
        <v>9</v>
      </c>
      <c r="I14" s="46">
        <v>20</v>
      </c>
      <c r="J14" s="46">
        <v>138</v>
      </c>
      <c r="K14" s="46">
        <v>5</v>
      </c>
      <c r="L14" s="46">
        <v>0</v>
      </c>
      <c r="M14" s="62">
        <f t="shared" si="1"/>
        <v>158</v>
      </c>
      <c r="N14" s="63">
        <f t="shared" si="4"/>
        <v>665.5</v>
      </c>
      <c r="O14" s="64" t="s">
        <v>29</v>
      </c>
      <c r="P14" s="45">
        <v>42</v>
      </c>
      <c r="Q14" s="45">
        <v>87</v>
      </c>
      <c r="R14" s="45">
        <v>2</v>
      </c>
      <c r="S14" s="45">
        <v>2</v>
      </c>
      <c r="T14" s="62">
        <f t="shared" si="2"/>
        <v>117</v>
      </c>
      <c r="U14" s="63">
        <f t="shared" si="5"/>
        <v>547.5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25</v>
      </c>
      <c r="C15" s="61">
        <v>156</v>
      </c>
      <c r="D15" s="61">
        <v>4</v>
      </c>
      <c r="E15" s="61">
        <v>2</v>
      </c>
      <c r="F15" s="62">
        <f t="shared" si="0"/>
        <v>181.5</v>
      </c>
      <c r="G15" s="63">
        <f t="shared" si="3"/>
        <v>684.5</v>
      </c>
      <c r="H15" s="64" t="s">
        <v>12</v>
      </c>
      <c r="I15" s="46">
        <v>19</v>
      </c>
      <c r="J15" s="46">
        <v>135</v>
      </c>
      <c r="K15" s="46">
        <v>0</v>
      </c>
      <c r="L15" s="46">
        <v>0</v>
      </c>
      <c r="M15" s="62">
        <f t="shared" si="1"/>
        <v>144.5</v>
      </c>
      <c r="N15" s="63">
        <f t="shared" si="4"/>
        <v>621</v>
      </c>
      <c r="O15" s="60" t="s">
        <v>30</v>
      </c>
      <c r="P15" s="46">
        <v>25</v>
      </c>
      <c r="Q15" s="46">
        <v>85</v>
      </c>
      <c r="R15" s="46">
        <v>1</v>
      </c>
      <c r="S15" s="46">
        <v>2</v>
      </c>
      <c r="T15" s="62">
        <f t="shared" si="2"/>
        <v>104.5</v>
      </c>
      <c r="U15" s="63">
        <f t="shared" si="5"/>
        <v>516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24</v>
      </c>
      <c r="C16" s="61">
        <v>114</v>
      </c>
      <c r="D16" s="61">
        <v>5</v>
      </c>
      <c r="E16" s="61">
        <v>1</v>
      </c>
      <c r="F16" s="62">
        <f t="shared" si="0"/>
        <v>138.5</v>
      </c>
      <c r="G16" s="63">
        <f t="shared" si="3"/>
        <v>680</v>
      </c>
      <c r="H16" s="64" t="s">
        <v>15</v>
      </c>
      <c r="I16" s="46">
        <v>17</v>
      </c>
      <c r="J16" s="46">
        <v>130</v>
      </c>
      <c r="K16" s="46">
        <v>0</v>
      </c>
      <c r="L16" s="46">
        <v>0</v>
      </c>
      <c r="M16" s="62">
        <f t="shared" si="1"/>
        <v>138.5</v>
      </c>
      <c r="N16" s="63">
        <f t="shared" si="4"/>
        <v>605</v>
      </c>
      <c r="O16" s="64" t="s">
        <v>8</v>
      </c>
      <c r="P16" s="46">
        <v>33</v>
      </c>
      <c r="Q16" s="46">
        <v>100</v>
      </c>
      <c r="R16" s="46">
        <v>2</v>
      </c>
      <c r="S16" s="46">
        <v>1</v>
      </c>
      <c r="T16" s="62">
        <f t="shared" si="2"/>
        <v>123</v>
      </c>
      <c r="U16" s="63">
        <f t="shared" si="5"/>
        <v>486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148</v>
      </c>
      <c r="D17" s="61">
        <v>5</v>
      </c>
      <c r="E17" s="61">
        <v>3</v>
      </c>
      <c r="F17" s="62">
        <f t="shared" si="0"/>
        <v>179.5</v>
      </c>
      <c r="G17" s="63">
        <f t="shared" si="3"/>
        <v>677</v>
      </c>
      <c r="H17" s="64" t="s">
        <v>18</v>
      </c>
      <c r="I17" s="46">
        <v>14</v>
      </c>
      <c r="J17" s="46">
        <v>128</v>
      </c>
      <c r="K17" s="46">
        <v>4</v>
      </c>
      <c r="L17" s="46">
        <v>2</v>
      </c>
      <c r="M17" s="62">
        <f t="shared" si="1"/>
        <v>148</v>
      </c>
      <c r="N17" s="63">
        <f t="shared" si="4"/>
        <v>589</v>
      </c>
      <c r="O17" s="64" t="s">
        <v>10</v>
      </c>
      <c r="P17" s="46">
        <v>28</v>
      </c>
      <c r="Q17" s="46">
        <v>94</v>
      </c>
      <c r="R17" s="46">
        <v>1</v>
      </c>
      <c r="S17" s="46">
        <v>0</v>
      </c>
      <c r="T17" s="62">
        <f t="shared" si="2"/>
        <v>110</v>
      </c>
      <c r="U17" s="63">
        <f t="shared" si="5"/>
        <v>454.5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30</v>
      </c>
      <c r="C18" s="61">
        <v>124</v>
      </c>
      <c r="D18" s="61">
        <v>6</v>
      </c>
      <c r="E18" s="61">
        <v>2</v>
      </c>
      <c r="F18" s="62">
        <f t="shared" si="0"/>
        <v>156</v>
      </c>
      <c r="G18" s="63">
        <f t="shared" si="3"/>
        <v>655.5</v>
      </c>
      <c r="H18" s="64" t="s">
        <v>20</v>
      </c>
      <c r="I18" s="46">
        <v>12</v>
      </c>
      <c r="J18" s="46">
        <v>141</v>
      </c>
      <c r="K18" s="46">
        <v>5</v>
      </c>
      <c r="L18" s="46">
        <v>0</v>
      </c>
      <c r="M18" s="62">
        <f t="shared" si="1"/>
        <v>157</v>
      </c>
      <c r="N18" s="63">
        <f t="shared" si="4"/>
        <v>588</v>
      </c>
      <c r="O18" s="64" t="s">
        <v>13</v>
      </c>
      <c r="P18" s="46">
        <v>41</v>
      </c>
      <c r="Q18" s="46">
        <v>122</v>
      </c>
      <c r="R18" s="46">
        <v>5</v>
      </c>
      <c r="S18" s="46">
        <v>0</v>
      </c>
      <c r="T18" s="62">
        <f t="shared" si="2"/>
        <v>152.5</v>
      </c>
      <c r="U18" s="63">
        <f t="shared" si="5"/>
        <v>490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39</v>
      </c>
      <c r="C19" s="69">
        <v>114</v>
      </c>
      <c r="D19" s="69">
        <v>2</v>
      </c>
      <c r="E19" s="69">
        <v>1</v>
      </c>
      <c r="F19" s="70">
        <f t="shared" si="0"/>
        <v>140</v>
      </c>
      <c r="G19" s="71">
        <f t="shared" si="3"/>
        <v>614</v>
      </c>
      <c r="H19" s="72" t="s">
        <v>22</v>
      </c>
      <c r="I19" s="45">
        <v>18</v>
      </c>
      <c r="J19" s="45">
        <v>162</v>
      </c>
      <c r="K19" s="45">
        <v>3</v>
      </c>
      <c r="L19" s="45">
        <v>1</v>
      </c>
      <c r="M19" s="62">
        <f t="shared" si="1"/>
        <v>179.5</v>
      </c>
      <c r="N19" s="63">
        <f>M16+M17+M18+M19</f>
        <v>623</v>
      </c>
      <c r="O19" s="64" t="s">
        <v>16</v>
      </c>
      <c r="P19" s="46">
        <v>37</v>
      </c>
      <c r="Q19" s="46">
        <v>115</v>
      </c>
      <c r="R19" s="46">
        <v>2</v>
      </c>
      <c r="S19" s="46">
        <v>1</v>
      </c>
      <c r="T19" s="62">
        <f t="shared" si="2"/>
        <v>140</v>
      </c>
      <c r="U19" s="63">
        <f t="shared" si="5"/>
        <v>525.5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25</v>
      </c>
      <c r="C20" s="67">
        <v>99</v>
      </c>
      <c r="D20" s="67">
        <v>5</v>
      </c>
      <c r="E20" s="67">
        <v>2</v>
      </c>
      <c r="F20" s="73">
        <f t="shared" si="0"/>
        <v>126.5</v>
      </c>
      <c r="G20" s="74"/>
      <c r="H20" s="64" t="s">
        <v>24</v>
      </c>
      <c r="I20" s="46">
        <v>29</v>
      </c>
      <c r="J20" s="46">
        <v>169</v>
      </c>
      <c r="K20" s="46">
        <v>3</v>
      </c>
      <c r="L20" s="46">
        <v>4</v>
      </c>
      <c r="M20" s="73">
        <f t="shared" si="1"/>
        <v>199.5</v>
      </c>
      <c r="N20" s="63">
        <f>M17+M18+M19+M20</f>
        <v>684</v>
      </c>
      <c r="O20" s="64" t="s">
        <v>45</v>
      </c>
      <c r="P20" s="45">
        <v>16</v>
      </c>
      <c r="Q20" s="45">
        <v>98</v>
      </c>
      <c r="R20" s="45">
        <v>2</v>
      </c>
      <c r="S20" s="45">
        <v>0</v>
      </c>
      <c r="T20" s="73">
        <f t="shared" si="2"/>
        <v>110</v>
      </c>
      <c r="U20" s="63">
        <f t="shared" si="5"/>
        <v>512.5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27</v>
      </c>
      <c r="C21" s="61">
        <v>111</v>
      </c>
      <c r="D21" s="61">
        <v>7</v>
      </c>
      <c r="E21" s="61">
        <v>3</v>
      </c>
      <c r="F21" s="62">
        <f t="shared" si="0"/>
        <v>146</v>
      </c>
      <c r="G21" s="75"/>
      <c r="H21" s="72" t="s">
        <v>25</v>
      </c>
      <c r="I21" s="46">
        <v>52</v>
      </c>
      <c r="J21" s="46">
        <v>171</v>
      </c>
      <c r="K21" s="46">
        <v>2</v>
      </c>
      <c r="L21" s="46">
        <v>1</v>
      </c>
      <c r="M21" s="62">
        <f t="shared" si="1"/>
        <v>203.5</v>
      </c>
      <c r="N21" s="63">
        <f>M18+M19+M20+M21</f>
        <v>739.5</v>
      </c>
      <c r="O21" s="68" t="s">
        <v>46</v>
      </c>
      <c r="P21" s="47">
        <v>11</v>
      </c>
      <c r="Q21" s="47">
        <v>81</v>
      </c>
      <c r="R21" s="47">
        <v>2</v>
      </c>
      <c r="S21" s="47">
        <v>2</v>
      </c>
      <c r="T21" s="70">
        <f t="shared" si="2"/>
        <v>95.5</v>
      </c>
      <c r="U21" s="71">
        <f t="shared" si="5"/>
        <v>498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33</v>
      </c>
      <c r="C22" s="61">
        <v>108</v>
      </c>
      <c r="D22" s="61">
        <v>6</v>
      </c>
      <c r="E22" s="61">
        <v>1</v>
      </c>
      <c r="F22" s="62">
        <f t="shared" si="0"/>
        <v>139</v>
      </c>
      <c r="G22" s="63"/>
      <c r="H22" s="68" t="s">
        <v>26</v>
      </c>
      <c r="I22" s="47">
        <v>20</v>
      </c>
      <c r="J22" s="47">
        <v>95</v>
      </c>
      <c r="K22" s="47">
        <v>2</v>
      </c>
      <c r="L22" s="47">
        <v>1</v>
      </c>
      <c r="M22" s="62">
        <f t="shared" si="1"/>
        <v>111.5</v>
      </c>
      <c r="N22" s="71">
        <f>M19+M20+M21+M22</f>
        <v>694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684.5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739.5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549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79</v>
      </c>
      <c r="G24" s="88"/>
      <c r="H24" s="193"/>
      <c r="I24" s="194"/>
      <c r="J24" s="83" t="s">
        <v>73</v>
      </c>
      <c r="K24" s="86"/>
      <c r="L24" s="86"/>
      <c r="M24" s="87" t="s">
        <v>71</v>
      </c>
      <c r="N24" s="88"/>
      <c r="O24" s="193"/>
      <c r="P24" s="194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19" sqref="W19: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75 - CARRERA 59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42908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</f>
        <v>38</v>
      </c>
      <c r="C10" s="46">
        <f>'G-1'!C10+'G-2'!C10+'G-3'!C10</f>
        <v>252</v>
      </c>
      <c r="D10" s="46">
        <f>'G-1'!D10+'G-2'!D10+'G-3'!D10</f>
        <v>10</v>
      </c>
      <c r="E10" s="46">
        <f>'G-1'!E10+'G-2'!E10+'G-3'!E10</f>
        <v>6</v>
      </c>
      <c r="F10" s="6">
        <f t="shared" ref="F10:F22" si="0">B10*0.5+C10*1+D10*2+E10*2.5</f>
        <v>306</v>
      </c>
      <c r="G10" s="2"/>
      <c r="H10" s="19" t="s">
        <v>4</v>
      </c>
      <c r="I10" s="46">
        <f>'G-1'!I10+'G-2'!I10+'G-3'!I10</f>
        <v>95</v>
      </c>
      <c r="J10" s="46">
        <f>'G-1'!J10+'G-2'!J10+'G-3'!J10</f>
        <v>238</v>
      </c>
      <c r="K10" s="46">
        <f>'G-1'!K10+'G-2'!K10+'G-3'!K10</f>
        <v>11</v>
      </c>
      <c r="L10" s="46">
        <f>'G-1'!L10+'G-2'!L10+'G-3'!L10</f>
        <v>5</v>
      </c>
      <c r="M10" s="6">
        <f t="shared" ref="M10:M22" si="1">I10*0.5+J10*1+K10*2+L10*2.5</f>
        <v>320</v>
      </c>
      <c r="N10" s="9">
        <f>F20+F21+F22+M10</f>
        <v>1100</v>
      </c>
      <c r="O10" s="19" t="s">
        <v>43</v>
      </c>
      <c r="P10" s="46">
        <f>'G-1'!P10+'G-2'!P10+'G-3'!P10</f>
        <v>59</v>
      </c>
      <c r="Q10" s="46">
        <f>'G-1'!Q10+'G-2'!Q10+'G-3'!Q10</f>
        <v>202</v>
      </c>
      <c r="R10" s="46">
        <f>'G-1'!R10+'G-2'!R10+'G-3'!R10</f>
        <v>9</v>
      </c>
      <c r="S10" s="46">
        <f>'G-1'!S10+'G-2'!S10+'G-3'!S10</f>
        <v>5</v>
      </c>
      <c r="T10" s="6">
        <f t="shared" ref="T10:T21" si="2">P10*0.5+Q10*1+R10*2+S10*2.5</f>
        <v>262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31</v>
      </c>
      <c r="C11" s="46">
        <f>'G-1'!C11+'G-2'!C11+'G-3'!C11</f>
        <v>243</v>
      </c>
      <c r="D11" s="46">
        <f>'G-1'!D11+'G-2'!D11+'G-3'!D11</f>
        <v>12</v>
      </c>
      <c r="E11" s="46">
        <f>'G-1'!E11+'G-2'!E11+'G-3'!E11</f>
        <v>3</v>
      </c>
      <c r="F11" s="6">
        <f t="shared" si="0"/>
        <v>290</v>
      </c>
      <c r="G11" s="2"/>
      <c r="H11" s="19" t="s">
        <v>5</v>
      </c>
      <c r="I11" s="46">
        <f>'G-1'!I11+'G-2'!I11+'G-3'!I11</f>
        <v>83</v>
      </c>
      <c r="J11" s="46">
        <f>'G-1'!J11+'G-2'!J11+'G-3'!J11</f>
        <v>288</v>
      </c>
      <c r="K11" s="46">
        <f>'G-1'!K11+'G-2'!K11+'G-3'!K11</f>
        <v>10</v>
      </c>
      <c r="L11" s="46">
        <f>'G-1'!L11+'G-2'!L11+'G-3'!L11</f>
        <v>11</v>
      </c>
      <c r="M11" s="6">
        <f t="shared" si="1"/>
        <v>377</v>
      </c>
      <c r="N11" s="9">
        <f>F21+F22+M10+M11</f>
        <v>1237</v>
      </c>
      <c r="O11" s="19" t="s">
        <v>44</v>
      </c>
      <c r="P11" s="46">
        <f>'G-1'!P11+'G-2'!P11+'G-3'!P11</f>
        <v>60</v>
      </c>
      <c r="Q11" s="46">
        <f>'G-1'!Q11+'G-2'!Q11+'G-3'!Q11</f>
        <v>222</v>
      </c>
      <c r="R11" s="46">
        <f>'G-1'!R11+'G-2'!R11+'G-3'!R11</f>
        <v>10</v>
      </c>
      <c r="S11" s="46">
        <f>'G-1'!S11+'G-2'!S11+'G-3'!S11</f>
        <v>8</v>
      </c>
      <c r="T11" s="6">
        <f t="shared" si="2"/>
        <v>292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39</v>
      </c>
      <c r="C12" s="46">
        <f>'G-1'!C12+'G-2'!C12+'G-3'!C12</f>
        <v>248</v>
      </c>
      <c r="D12" s="46">
        <f>'G-1'!D12+'G-2'!D12+'G-3'!D12</f>
        <v>10</v>
      </c>
      <c r="E12" s="46">
        <f>'G-1'!E12+'G-2'!E12+'G-3'!E12</f>
        <v>5</v>
      </c>
      <c r="F12" s="6">
        <f t="shared" si="0"/>
        <v>300</v>
      </c>
      <c r="G12" s="2"/>
      <c r="H12" s="19" t="s">
        <v>6</v>
      </c>
      <c r="I12" s="46">
        <f>'G-1'!I12+'G-2'!I12+'G-3'!I12</f>
        <v>55</v>
      </c>
      <c r="J12" s="46">
        <f>'G-1'!J12+'G-2'!J12+'G-3'!J12</f>
        <v>319</v>
      </c>
      <c r="K12" s="46">
        <f>'G-1'!K12+'G-2'!K12+'G-3'!K12</f>
        <v>6</v>
      </c>
      <c r="L12" s="46">
        <f>'G-1'!L12+'G-2'!L12+'G-3'!L12</f>
        <v>4</v>
      </c>
      <c r="M12" s="6">
        <f t="shared" si="1"/>
        <v>368.5</v>
      </c>
      <c r="N12" s="2">
        <f>F22+M10+M11+M12</f>
        <v>1341.5</v>
      </c>
      <c r="O12" s="19" t="s">
        <v>32</v>
      </c>
      <c r="P12" s="46">
        <f>'G-1'!P12+'G-2'!P12+'G-3'!P12</f>
        <v>71</v>
      </c>
      <c r="Q12" s="46">
        <f>'G-1'!Q12+'G-2'!Q12+'G-3'!Q12</f>
        <v>215</v>
      </c>
      <c r="R12" s="46">
        <f>'G-1'!R12+'G-2'!R12+'G-3'!R12</f>
        <v>8</v>
      </c>
      <c r="S12" s="46">
        <f>'G-1'!S12+'G-2'!S12+'G-3'!S12</f>
        <v>8</v>
      </c>
      <c r="T12" s="6">
        <f t="shared" si="2"/>
        <v>286.5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37</v>
      </c>
      <c r="C13" s="46">
        <f>'G-1'!C13+'G-2'!C13+'G-3'!C13</f>
        <v>298</v>
      </c>
      <c r="D13" s="46">
        <f>'G-1'!D13+'G-2'!D13+'G-3'!D13</f>
        <v>7</v>
      </c>
      <c r="E13" s="46">
        <f>'G-1'!E13+'G-2'!E13+'G-3'!E13</f>
        <v>3</v>
      </c>
      <c r="F13" s="6">
        <f t="shared" si="0"/>
        <v>338</v>
      </c>
      <c r="G13" s="2">
        <f t="shared" ref="G13:G19" si="3">F10+F11+F12+F13</f>
        <v>1234</v>
      </c>
      <c r="H13" s="19" t="s">
        <v>7</v>
      </c>
      <c r="I13" s="46">
        <f>'G-1'!I13+'G-2'!I13+'G-3'!I13</f>
        <v>54</v>
      </c>
      <c r="J13" s="46">
        <f>'G-1'!J13+'G-2'!J13+'G-3'!J13</f>
        <v>276</v>
      </c>
      <c r="K13" s="46">
        <f>'G-1'!K13+'G-2'!K13+'G-3'!K13</f>
        <v>12</v>
      </c>
      <c r="L13" s="46">
        <f>'G-1'!L13+'G-2'!L13+'G-3'!L13</f>
        <v>6</v>
      </c>
      <c r="M13" s="6">
        <f t="shared" si="1"/>
        <v>342</v>
      </c>
      <c r="N13" s="2">
        <f t="shared" ref="N13:N18" si="4">M10+M11+M12+M13</f>
        <v>1407.5</v>
      </c>
      <c r="O13" s="19" t="s">
        <v>33</v>
      </c>
      <c r="P13" s="46">
        <f>'G-1'!P13+'G-2'!P13+'G-3'!P13</f>
        <v>58</v>
      </c>
      <c r="Q13" s="46">
        <f>'G-1'!Q13+'G-2'!Q13+'G-3'!Q13</f>
        <v>214</v>
      </c>
      <c r="R13" s="46">
        <f>'G-1'!R13+'G-2'!R13+'G-3'!R13</f>
        <v>11</v>
      </c>
      <c r="S13" s="46">
        <f>'G-1'!S13+'G-2'!S13+'G-3'!S13</f>
        <v>4</v>
      </c>
      <c r="T13" s="6">
        <f t="shared" si="2"/>
        <v>275</v>
      </c>
      <c r="U13" s="2">
        <f t="shared" ref="U13:U21" si="5">T10+T11+T12+T13</f>
        <v>1115.5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37</v>
      </c>
      <c r="C14" s="46">
        <f>'G-1'!C14+'G-2'!C14+'G-3'!C14</f>
        <v>263</v>
      </c>
      <c r="D14" s="46">
        <f>'G-1'!D14+'G-2'!D14+'G-3'!D14</f>
        <v>13</v>
      </c>
      <c r="E14" s="46">
        <f>'G-1'!E14+'G-2'!E14+'G-3'!E14</f>
        <v>3</v>
      </c>
      <c r="F14" s="6">
        <f t="shared" si="0"/>
        <v>315</v>
      </c>
      <c r="G14" s="2">
        <f t="shared" si="3"/>
        <v>1243</v>
      </c>
      <c r="H14" s="19" t="s">
        <v>9</v>
      </c>
      <c r="I14" s="46">
        <f>'G-1'!I14+'G-2'!I14+'G-3'!I14</f>
        <v>42</v>
      </c>
      <c r="J14" s="46">
        <f>'G-1'!J14+'G-2'!J14+'G-3'!J14</f>
        <v>262</v>
      </c>
      <c r="K14" s="46">
        <f>'G-1'!K14+'G-2'!K14+'G-3'!K14</f>
        <v>12</v>
      </c>
      <c r="L14" s="46">
        <f>'G-1'!L14+'G-2'!L14+'G-3'!L14</f>
        <v>3</v>
      </c>
      <c r="M14" s="6">
        <f t="shared" si="1"/>
        <v>314.5</v>
      </c>
      <c r="N14" s="2">
        <f t="shared" si="4"/>
        <v>1402</v>
      </c>
      <c r="O14" s="19" t="s">
        <v>29</v>
      </c>
      <c r="P14" s="46">
        <f>'G-1'!P14+'G-2'!P14+'G-3'!P14</f>
        <v>76</v>
      </c>
      <c r="Q14" s="46">
        <f>'G-1'!Q14+'G-2'!Q14+'G-3'!Q14</f>
        <v>193</v>
      </c>
      <c r="R14" s="46">
        <f>'G-1'!R14+'G-2'!R14+'G-3'!R14</f>
        <v>6</v>
      </c>
      <c r="S14" s="46">
        <f>'G-1'!S14+'G-2'!S14+'G-3'!S14</f>
        <v>9</v>
      </c>
      <c r="T14" s="6">
        <f t="shared" si="2"/>
        <v>265.5</v>
      </c>
      <c r="U14" s="2">
        <f t="shared" si="5"/>
        <v>1119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53</v>
      </c>
      <c r="C15" s="46">
        <f>'G-1'!C15+'G-2'!C15+'G-3'!C15</f>
        <v>251</v>
      </c>
      <c r="D15" s="46">
        <f>'G-1'!D15+'G-2'!D15+'G-3'!D15</f>
        <v>9</v>
      </c>
      <c r="E15" s="46">
        <f>'G-1'!E15+'G-2'!E15+'G-3'!E15</f>
        <v>4</v>
      </c>
      <c r="F15" s="6">
        <f t="shared" si="0"/>
        <v>305.5</v>
      </c>
      <c r="G15" s="2">
        <f t="shared" si="3"/>
        <v>1258.5</v>
      </c>
      <c r="H15" s="19" t="s">
        <v>12</v>
      </c>
      <c r="I15" s="46">
        <f>'G-1'!I15+'G-2'!I15+'G-3'!I15</f>
        <v>36</v>
      </c>
      <c r="J15" s="46">
        <f>'G-1'!J15+'G-2'!J15+'G-3'!J15</f>
        <v>247</v>
      </c>
      <c r="K15" s="46">
        <f>'G-1'!K15+'G-2'!K15+'G-3'!K15</f>
        <v>7</v>
      </c>
      <c r="L15" s="46">
        <f>'G-1'!L15+'G-2'!L15+'G-3'!L15</f>
        <v>3</v>
      </c>
      <c r="M15" s="6">
        <f t="shared" si="1"/>
        <v>286.5</v>
      </c>
      <c r="N15" s="2">
        <f t="shared" si="4"/>
        <v>1311.5</v>
      </c>
      <c r="O15" s="18" t="s">
        <v>30</v>
      </c>
      <c r="P15" s="46">
        <f>'G-1'!P15+'G-2'!P15+'G-3'!P15</f>
        <v>63</v>
      </c>
      <c r="Q15" s="46">
        <f>'G-1'!Q15+'G-2'!Q15+'G-3'!Q15</f>
        <v>184</v>
      </c>
      <c r="R15" s="46">
        <f>'G-1'!R15+'G-2'!R15+'G-3'!R15</f>
        <v>6</v>
      </c>
      <c r="S15" s="46">
        <f>'G-1'!S15+'G-2'!S15+'G-3'!S15</f>
        <v>6</v>
      </c>
      <c r="T15" s="6">
        <f t="shared" si="2"/>
        <v>242.5</v>
      </c>
      <c r="U15" s="2">
        <f t="shared" si="5"/>
        <v>1069.5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58</v>
      </c>
      <c r="C16" s="46">
        <f>'G-1'!C16+'G-2'!C16+'G-3'!C16</f>
        <v>215</v>
      </c>
      <c r="D16" s="46">
        <f>'G-1'!D16+'G-2'!D16+'G-3'!D16</f>
        <v>18</v>
      </c>
      <c r="E16" s="46">
        <f>'G-1'!E16+'G-2'!E16+'G-3'!E16</f>
        <v>1</v>
      </c>
      <c r="F16" s="6">
        <f t="shared" si="0"/>
        <v>282.5</v>
      </c>
      <c r="G16" s="2">
        <f t="shared" si="3"/>
        <v>1241</v>
      </c>
      <c r="H16" s="19" t="s">
        <v>15</v>
      </c>
      <c r="I16" s="46">
        <f>'G-1'!I16+'G-2'!I16+'G-3'!I16</f>
        <v>37</v>
      </c>
      <c r="J16" s="46">
        <f>'G-1'!J16+'G-2'!J16+'G-3'!J16</f>
        <v>245</v>
      </c>
      <c r="K16" s="46">
        <f>'G-1'!K16+'G-2'!K16+'G-3'!K16</f>
        <v>4</v>
      </c>
      <c r="L16" s="46">
        <f>'G-1'!L16+'G-2'!L16+'G-3'!L16</f>
        <v>3</v>
      </c>
      <c r="M16" s="6">
        <f t="shared" si="1"/>
        <v>279</v>
      </c>
      <c r="N16" s="2">
        <f t="shared" si="4"/>
        <v>1222</v>
      </c>
      <c r="O16" s="19" t="s">
        <v>8</v>
      </c>
      <c r="P16" s="46">
        <f>'G-1'!P16+'G-2'!P16+'G-3'!P16</f>
        <v>71</v>
      </c>
      <c r="Q16" s="46">
        <f>'G-1'!Q16+'G-2'!Q16+'G-3'!Q16</f>
        <v>226</v>
      </c>
      <c r="R16" s="46">
        <f>'G-1'!R16+'G-2'!R16+'G-3'!R16</f>
        <v>8</v>
      </c>
      <c r="S16" s="46">
        <f>'G-1'!S16+'G-2'!S16+'G-3'!S16</f>
        <v>4</v>
      </c>
      <c r="T16" s="6">
        <f t="shared" si="2"/>
        <v>287.5</v>
      </c>
      <c r="U16" s="2">
        <f t="shared" si="5"/>
        <v>1070.5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66</v>
      </c>
      <c r="C17" s="46">
        <f>'G-1'!C17+'G-2'!C17+'G-3'!C17</f>
        <v>257</v>
      </c>
      <c r="D17" s="46">
        <f>'G-1'!D17+'G-2'!D17+'G-3'!D17</f>
        <v>15</v>
      </c>
      <c r="E17" s="46">
        <f>'G-1'!E17+'G-2'!E17+'G-3'!E17</f>
        <v>5</v>
      </c>
      <c r="F17" s="6">
        <f t="shared" si="0"/>
        <v>332.5</v>
      </c>
      <c r="G17" s="2">
        <f t="shared" si="3"/>
        <v>1235.5</v>
      </c>
      <c r="H17" s="19" t="s">
        <v>18</v>
      </c>
      <c r="I17" s="46">
        <f>'G-1'!I17+'G-2'!I17+'G-3'!I17</f>
        <v>41</v>
      </c>
      <c r="J17" s="46">
        <f>'G-1'!J17+'G-2'!J17+'G-3'!J17</f>
        <v>204</v>
      </c>
      <c r="K17" s="46">
        <f>'G-1'!K17+'G-2'!K17+'G-3'!K17</f>
        <v>10</v>
      </c>
      <c r="L17" s="46">
        <f>'G-1'!L17+'G-2'!L17+'G-3'!L17</f>
        <v>4</v>
      </c>
      <c r="M17" s="6">
        <f t="shared" si="1"/>
        <v>254.5</v>
      </c>
      <c r="N17" s="2">
        <f t="shared" si="4"/>
        <v>1134.5</v>
      </c>
      <c r="O17" s="19" t="s">
        <v>10</v>
      </c>
      <c r="P17" s="46">
        <f>'G-1'!P17+'G-2'!P17+'G-3'!P17</f>
        <v>63</v>
      </c>
      <c r="Q17" s="46">
        <f>'G-1'!Q17+'G-2'!Q17+'G-3'!Q17</f>
        <v>212</v>
      </c>
      <c r="R17" s="46">
        <f>'G-1'!R17+'G-2'!R17+'G-3'!R17</f>
        <v>7</v>
      </c>
      <c r="S17" s="46">
        <f>'G-1'!S17+'G-2'!S17+'G-3'!S17</f>
        <v>6</v>
      </c>
      <c r="T17" s="6">
        <f t="shared" si="2"/>
        <v>272.5</v>
      </c>
      <c r="U17" s="2">
        <f t="shared" si="5"/>
        <v>1068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72</v>
      </c>
      <c r="C18" s="46">
        <f>'G-1'!C18+'G-2'!C18+'G-3'!C18</f>
        <v>214</v>
      </c>
      <c r="D18" s="46">
        <f>'G-1'!D18+'G-2'!D18+'G-3'!D18</f>
        <v>16</v>
      </c>
      <c r="E18" s="46">
        <f>'G-1'!E18+'G-2'!E18+'G-3'!E18</f>
        <v>6</v>
      </c>
      <c r="F18" s="6">
        <f t="shared" si="0"/>
        <v>297</v>
      </c>
      <c r="G18" s="2">
        <f t="shared" si="3"/>
        <v>1217.5</v>
      </c>
      <c r="H18" s="19" t="s">
        <v>20</v>
      </c>
      <c r="I18" s="46">
        <f>'G-1'!I18+'G-2'!I18+'G-3'!I18</f>
        <v>45</v>
      </c>
      <c r="J18" s="46">
        <f>'G-1'!J18+'G-2'!J18+'G-3'!J18</f>
        <v>227</v>
      </c>
      <c r="K18" s="46">
        <f>'G-1'!K18+'G-2'!K18+'G-3'!K18</f>
        <v>11</v>
      </c>
      <c r="L18" s="46">
        <f>'G-1'!L18+'G-2'!L18+'G-3'!L18</f>
        <v>4</v>
      </c>
      <c r="M18" s="6">
        <f t="shared" si="1"/>
        <v>281.5</v>
      </c>
      <c r="N18" s="2">
        <f t="shared" si="4"/>
        <v>1101.5</v>
      </c>
      <c r="O18" s="19" t="s">
        <v>13</v>
      </c>
      <c r="P18" s="46">
        <f>'G-1'!P18+'G-2'!P18+'G-3'!P18</f>
        <v>76</v>
      </c>
      <c r="Q18" s="46">
        <f>'G-1'!Q18+'G-2'!Q18+'G-3'!Q18</f>
        <v>235</v>
      </c>
      <c r="R18" s="46">
        <f>'G-1'!R18+'G-2'!R18+'G-3'!R18</f>
        <v>9</v>
      </c>
      <c r="S18" s="46">
        <f>'G-1'!S18+'G-2'!S18+'G-3'!S18</f>
        <v>2</v>
      </c>
      <c r="T18" s="6">
        <f t="shared" si="2"/>
        <v>296</v>
      </c>
      <c r="U18" s="2">
        <f t="shared" si="5"/>
        <v>1098.5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71</v>
      </c>
      <c r="C19" s="47">
        <f>'G-1'!C19+'G-2'!C19+'G-3'!C19</f>
        <v>213</v>
      </c>
      <c r="D19" s="47">
        <f>'G-1'!D19+'G-2'!D19+'G-3'!D19</f>
        <v>7</v>
      </c>
      <c r="E19" s="47">
        <f>'G-1'!E19+'G-2'!E19+'G-3'!E19</f>
        <v>3</v>
      </c>
      <c r="F19" s="7">
        <f t="shared" si="0"/>
        <v>270</v>
      </c>
      <c r="G19" s="3">
        <f t="shared" si="3"/>
        <v>1182</v>
      </c>
      <c r="H19" s="20" t="s">
        <v>22</v>
      </c>
      <c r="I19" s="46">
        <f>'G-1'!I19+'G-2'!I19+'G-3'!I19</f>
        <v>53</v>
      </c>
      <c r="J19" s="46">
        <f>'G-1'!J19+'G-2'!J19+'G-3'!J19</f>
        <v>261</v>
      </c>
      <c r="K19" s="46">
        <f>'G-1'!K19+'G-2'!K19+'G-3'!K19</f>
        <v>10</v>
      </c>
      <c r="L19" s="46">
        <f>'G-1'!L19+'G-2'!L19+'G-3'!L19</f>
        <v>5</v>
      </c>
      <c r="M19" s="6">
        <f t="shared" si="1"/>
        <v>320</v>
      </c>
      <c r="N19" s="2">
        <f>M16+M17+M18+M19</f>
        <v>1135</v>
      </c>
      <c r="O19" s="19" t="s">
        <v>16</v>
      </c>
      <c r="P19" s="46">
        <f>'G-1'!P19+'G-2'!P19+'G-3'!P19</f>
        <v>65</v>
      </c>
      <c r="Q19" s="46">
        <f>'G-1'!Q19+'G-2'!Q19+'G-3'!Q19</f>
        <v>244</v>
      </c>
      <c r="R19" s="46">
        <f>'G-1'!R19+'G-2'!R19+'G-3'!R19</f>
        <v>7</v>
      </c>
      <c r="S19" s="46">
        <f>'G-1'!S19+'G-2'!S19+'G-3'!S19</f>
        <v>1</v>
      </c>
      <c r="T19" s="6">
        <f t="shared" si="2"/>
        <v>293</v>
      </c>
      <c r="U19" s="2">
        <f t="shared" si="5"/>
        <v>1149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48</v>
      </c>
      <c r="C20" s="45">
        <f>'G-1'!C20+'G-2'!C20+'G-3'!C20</f>
        <v>182</v>
      </c>
      <c r="D20" s="45">
        <f>'G-1'!D20+'G-2'!D20+'G-3'!D20</f>
        <v>12</v>
      </c>
      <c r="E20" s="45">
        <f>'G-1'!E20+'G-2'!E20+'G-3'!E20</f>
        <v>4</v>
      </c>
      <c r="F20" s="8">
        <f t="shared" si="0"/>
        <v>240</v>
      </c>
      <c r="G20" s="35"/>
      <c r="H20" s="19" t="s">
        <v>24</v>
      </c>
      <c r="I20" s="46">
        <f>'G-1'!I20+'G-2'!I20+'G-3'!I20</f>
        <v>71</v>
      </c>
      <c r="J20" s="46">
        <f>'G-1'!J20+'G-2'!J20+'G-3'!J20</f>
        <v>285</v>
      </c>
      <c r="K20" s="46">
        <f>'G-1'!K20+'G-2'!K20+'G-3'!K20</f>
        <v>15</v>
      </c>
      <c r="L20" s="46">
        <f>'G-1'!L20+'G-2'!L20+'G-3'!L20</f>
        <v>11</v>
      </c>
      <c r="M20" s="8">
        <f t="shared" si="1"/>
        <v>378</v>
      </c>
      <c r="N20" s="2">
        <f>M17+M18+M19+M20</f>
        <v>1234</v>
      </c>
      <c r="O20" s="19" t="s">
        <v>45</v>
      </c>
      <c r="P20" s="46">
        <f>'G-1'!P20+'G-2'!P20+'G-3'!P20</f>
        <v>37</v>
      </c>
      <c r="Q20" s="46">
        <f>'G-1'!Q20+'G-2'!Q20+'G-3'!Q20</f>
        <v>227</v>
      </c>
      <c r="R20" s="46">
        <f>'G-1'!R20+'G-2'!R20+'G-3'!R20</f>
        <v>8</v>
      </c>
      <c r="S20" s="46">
        <f>'G-1'!S20+'G-2'!S20+'G-3'!S20</f>
        <v>3</v>
      </c>
      <c r="T20" s="8">
        <f t="shared" si="2"/>
        <v>269</v>
      </c>
      <c r="U20" s="2">
        <f t="shared" si="5"/>
        <v>1130.5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</f>
        <v>55</v>
      </c>
      <c r="C21" s="46">
        <f>'G-1'!C21+'G-2'!C21+'G-3'!C21</f>
        <v>193</v>
      </c>
      <c r="D21" s="46">
        <f>'G-1'!D21+'G-2'!D21+'G-3'!D21</f>
        <v>13</v>
      </c>
      <c r="E21" s="46">
        <f>'G-1'!E21+'G-2'!E21+'G-3'!E21</f>
        <v>7</v>
      </c>
      <c r="F21" s="6">
        <f t="shared" si="0"/>
        <v>264</v>
      </c>
      <c r="G21" s="36"/>
      <c r="H21" s="20" t="s">
        <v>25</v>
      </c>
      <c r="I21" s="46">
        <f>'G-1'!I21+'G-2'!I21+'G-3'!I21</f>
        <v>95</v>
      </c>
      <c r="J21" s="46">
        <f>'G-1'!J21+'G-2'!J21+'G-3'!J21</f>
        <v>274</v>
      </c>
      <c r="K21" s="46">
        <f>'G-1'!K21+'G-2'!K21+'G-3'!K21</f>
        <v>7</v>
      </c>
      <c r="L21" s="46">
        <f>'G-1'!L21+'G-2'!L21+'G-3'!L21</f>
        <v>3</v>
      </c>
      <c r="M21" s="6">
        <f t="shared" si="1"/>
        <v>343</v>
      </c>
      <c r="N21" s="2">
        <f>M18+M19+M20+M21</f>
        <v>1322.5</v>
      </c>
      <c r="O21" s="21" t="s">
        <v>46</v>
      </c>
      <c r="P21" s="47">
        <f>'G-1'!P21+'G-2'!P21+'G-3'!P21</f>
        <v>31</v>
      </c>
      <c r="Q21" s="47">
        <f>'G-1'!Q21+'G-2'!Q21+'G-3'!Q21</f>
        <v>184</v>
      </c>
      <c r="R21" s="47">
        <f>'G-1'!R21+'G-2'!R21+'G-3'!R21</f>
        <v>6</v>
      </c>
      <c r="S21" s="47">
        <f>'G-1'!S21+'G-2'!S21+'G-3'!S21</f>
        <v>2</v>
      </c>
      <c r="T21" s="7">
        <f t="shared" si="2"/>
        <v>216.5</v>
      </c>
      <c r="U21" s="3">
        <f t="shared" si="5"/>
        <v>1074.5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</f>
        <v>77</v>
      </c>
      <c r="C22" s="46">
        <f>'G-1'!C22+'G-2'!C22+'G-3'!C22</f>
        <v>199</v>
      </c>
      <c r="D22" s="46">
        <f>'G-1'!D22+'G-2'!D22+'G-3'!D22</f>
        <v>13</v>
      </c>
      <c r="E22" s="46">
        <f>'G-1'!E22+'G-2'!E22+'G-3'!E22</f>
        <v>5</v>
      </c>
      <c r="F22" s="6">
        <f t="shared" si="0"/>
        <v>276</v>
      </c>
      <c r="G22" s="2"/>
      <c r="H22" s="21" t="s">
        <v>26</v>
      </c>
      <c r="I22" s="46">
        <f>'G-1'!I22+'G-2'!I22+'G-3'!I22</f>
        <v>56</v>
      </c>
      <c r="J22" s="46">
        <f>'G-1'!J22+'G-2'!J22+'G-3'!J22</f>
        <v>190</v>
      </c>
      <c r="K22" s="46">
        <f>'G-1'!K22+'G-2'!K22+'G-3'!K22</f>
        <v>4</v>
      </c>
      <c r="L22" s="46">
        <f>'G-1'!L22+'G-2'!L22+'G-3'!L22</f>
        <v>2</v>
      </c>
      <c r="M22" s="6">
        <f t="shared" si="1"/>
        <v>231</v>
      </c>
      <c r="N22" s="3">
        <f>M19+M20+M21+M22</f>
        <v>1272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1258.5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1407.5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9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111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112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75 - CARRERA 59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113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42908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114</v>
      </c>
      <c r="B8" s="223" t="s">
        <v>115</v>
      </c>
      <c r="C8" s="221" t="s">
        <v>116</v>
      </c>
      <c r="D8" s="223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5" t="s">
        <v>122</v>
      </c>
      <c r="J8" s="227" t="s">
        <v>123</v>
      </c>
    </row>
    <row r="9" spans="1:10" ht="11.25" customHeight="1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124</v>
      </c>
      <c r="B10" s="232">
        <v>1</v>
      </c>
      <c r="C10" s="122"/>
      <c r="D10" s="123" t="s">
        <v>125</v>
      </c>
      <c r="E10" s="75">
        <f>'G-1'!B10+'G-1'!B11</f>
        <v>3</v>
      </c>
      <c r="F10" s="75">
        <f>'G-1'!C10+'G-1'!C11</f>
        <v>11</v>
      </c>
      <c r="G10" s="75">
        <f>'G-1'!D10+'G-1'!D11</f>
        <v>0</v>
      </c>
      <c r="H10" s="75">
        <f>'G-1'!E10+'G-1'!E11</f>
        <v>1</v>
      </c>
      <c r="I10" s="75">
        <f>E10*0.5+F10+G10*2+H10*2.5</f>
        <v>15</v>
      </c>
      <c r="J10" s="124">
        <f>IF(I10=0,"0,00",I10/SUM(I10:I12)*100)</f>
        <v>100</v>
      </c>
    </row>
    <row r="11" spans="1:10" x14ac:dyDescent="0.2">
      <c r="A11" s="230"/>
      <c r="B11" s="233"/>
      <c r="C11" s="122" t="s">
        <v>126</v>
      </c>
      <c r="D11" s="125" t="s">
        <v>127</v>
      </c>
      <c r="E11" s="75">
        <v>0</v>
      </c>
      <c r="F11" s="75">
        <v>0</v>
      </c>
      <c r="G11" s="75">
        <v>0</v>
      </c>
      <c r="H11" s="75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0"/>
      <c r="B12" s="233"/>
      <c r="C12" s="128" t="s">
        <v>136</v>
      </c>
      <c r="D12" s="129" t="s">
        <v>128</v>
      </c>
      <c r="E12" s="75">
        <v>0</v>
      </c>
      <c r="F12" s="75">
        <v>0</v>
      </c>
      <c r="G12" s="75">
        <v>0</v>
      </c>
      <c r="H12" s="75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0"/>
      <c r="B13" s="233"/>
      <c r="C13" s="132"/>
      <c r="D13" s="123" t="s">
        <v>125</v>
      </c>
      <c r="E13" s="75">
        <f>'G-1'!B20+'G-1'!B21</f>
        <v>6</v>
      </c>
      <c r="F13" s="75">
        <f>'G-1'!C20+'G-1'!C21</f>
        <v>24</v>
      </c>
      <c r="G13" s="75">
        <f>'G-1'!D20+'G-1'!D21</f>
        <v>0</v>
      </c>
      <c r="H13" s="75">
        <f>'G-1'!E20+'G-1'!E21</f>
        <v>0</v>
      </c>
      <c r="I13" s="75">
        <f t="shared" si="0"/>
        <v>27</v>
      </c>
      <c r="J13" s="124">
        <f>IF(I13=0,"0,00",I13/SUM(I13:I15)*100)</f>
        <v>100</v>
      </c>
    </row>
    <row r="14" spans="1:10" x14ac:dyDescent="0.2">
      <c r="A14" s="230"/>
      <c r="B14" s="233"/>
      <c r="C14" s="122" t="s">
        <v>129</v>
      </c>
      <c r="D14" s="125" t="s">
        <v>127</v>
      </c>
      <c r="E14" s="75">
        <v>0</v>
      </c>
      <c r="F14" s="75">
        <v>0</v>
      </c>
      <c r="G14" s="75">
        <v>0</v>
      </c>
      <c r="H14" s="75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0"/>
      <c r="B15" s="233"/>
      <c r="C15" s="128" t="s">
        <v>137</v>
      </c>
      <c r="D15" s="129" t="s">
        <v>128</v>
      </c>
      <c r="E15" s="75">
        <v>0</v>
      </c>
      <c r="F15" s="75">
        <v>0</v>
      </c>
      <c r="G15" s="75">
        <v>0</v>
      </c>
      <c r="H15" s="75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0"/>
      <c r="B16" s="233"/>
      <c r="C16" s="132"/>
      <c r="D16" s="123" t="s">
        <v>125</v>
      </c>
      <c r="E16" s="75">
        <f>'G-1'!P14+'G-1'!P15</f>
        <v>4</v>
      </c>
      <c r="F16" s="75">
        <f>'G-1'!Q14+'G-1'!Q15</f>
        <v>24</v>
      </c>
      <c r="G16" s="75">
        <f>'G-1'!R14+'G-1'!R15</f>
        <v>1</v>
      </c>
      <c r="H16" s="75">
        <f>'G-1'!S14+'G-1'!S15</f>
        <v>1</v>
      </c>
      <c r="I16" s="75">
        <f t="shared" si="0"/>
        <v>30.5</v>
      </c>
      <c r="J16" s="124">
        <f>IF(I16=0,"0,00",I16/SUM(I16:I18)*100)</f>
        <v>100</v>
      </c>
    </row>
    <row r="17" spans="1:10" x14ac:dyDescent="0.2">
      <c r="A17" s="230"/>
      <c r="B17" s="233"/>
      <c r="C17" s="122" t="s">
        <v>130</v>
      </c>
      <c r="D17" s="125" t="s">
        <v>127</v>
      </c>
      <c r="E17" s="75">
        <v>0</v>
      </c>
      <c r="F17" s="75">
        <v>0</v>
      </c>
      <c r="G17" s="75">
        <v>0</v>
      </c>
      <c r="H17" s="75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1"/>
      <c r="B18" s="234"/>
      <c r="C18" s="133" t="s">
        <v>138</v>
      </c>
      <c r="D18" s="129" t="s">
        <v>128</v>
      </c>
      <c r="E18" s="75">
        <v>0</v>
      </c>
      <c r="F18" s="75">
        <v>0</v>
      </c>
      <c r="G18" s="75">
        <v>0</v>
      </c>
      <c r="H18" s="75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9" t="s">
        <v>131</v>
      </c>
      <c r="B19" s="232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0"/>
      <c r="B20" s="233"/>
      <c r="C20" s="122" t="s">
        <v>126</v>
      </c>
      <c r="D20" s="125" t="s">
        <v>127</v>
      </c>
      <c r="E20" s="126">
        <v>54</v>
      </c>
      <c r="F20" s="126">
        <v>113</v>
      </c>
      <c r="G20" s="126">
        <v>6</v>
      </c>
      <c r="H20" s="126">
        <v>3</v>
      </c>
      <c r="I20" s="126">
        <f t="shared" si="0"/>
        <v>159.5</v>
      </c>
      <c r="J20" s="127">
        <f>IF(I20=0,"0,00",I20/SUM(I19:I21)*100)</f>
        <v>69.047619047619051</v>
      </c>
    </row>
    <row r="21" spans="1:10" x14ac:dyDescent="0.2">
      <c r="A21" s="230"/>
      <c r="B21" s="233"/>
      <c r="C21" s="128" t="s">
        <v>139</v>
      </c>
      <c r="D21" s="129" t="s">
        <v>128</v>
      </c>
      <c r="E21" s="74">
        <v>9</v>
      </c>
      <c r="F21" s="74">
        <v>46</v>
      </c>
      <c r="G21" s="74">
        <v>8</v>
      </c>
      <c r="H21" s="74">
        <v>2</v>
      </c>
      <c r="I21" s="130">
        <f t="shared" si="0"/>
        <v>71.5</v>
      </c>
      <c r="J21" s="131">
        <f>IF(I21=0,"0,00",I21/SUM(I19:I21)*100)</f>
        <v>30.952380952380953</v>
      </c>
    </row>
    <row r="22" spans="1:10" x14ac:dyDescent="0.2">
      <c r="A22" s="230"/>
      <c r="B22" s="233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0"/>
      <c r="B23" s="233"/>
      <c r="C23" s="122" t="s">
        <v>129</v>
      </c>
      <c r="D23" s="125" t="s">
        <v>127</v>
      </c>
      <c r="E23" s="126">
        <v>62</v>
      </c>
      <c r="F23" s="126">
        <v>118</v>
      </c>
      <c r="G23" s="126">
        <v>2</v>
      </c>
      <c r="H23" s="126">
        <v>3</v>
      </c>
      <c r="I23" s="126">
        <f t="shared" si="0"/>
        <v>160.5</v>
      </c>
      <c r="J23" s="127">
        <f>IF(I23=0,"0,00",I23/SUM(I22:I24)*100)</f>
        <v>68.443496801705763</v>
      </c>
    </row>
    <row r="24" spans="1:10" x14ac:dyDescent="0.2">
      <c r="A24" s="230"/>
      <c r="B24" s="233"/>
      <c r="C24" s="128" t="s">
        <v>140</v>
      </c>
      <c r="D24" s="129" t="s">
        <v>128</v>
      </c>
      <c r="E24" s="74">
        <v>6</v>
      </c>
      <c r="F24" s="74">
        <v>61</v>
      </c>
      <c r="G24" s="74">
        <v>5</v>
      </c>
      <c r="H24" s="74">
        <v>0</v>
      </c>
      <c r="I24" s="130">
        <f t="shared" si="0"/>
        <v>74</v>
      </c>
      <c r="J24" s="131">
        <f>IF(I24=0,"0,00",I24/SUM(I22:I24)*100)</f>
        <v>31.556503198294244</v>
      </c>
    </row>
    <row r="25" spans="1:10" x14ac:dyDescent="0.2">
      <c r="A25" s="230"/>
      <c r="B25" s="233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0"/>
      <c r="B26" s="233"/>
      <c r="C26" s="122" t="s">
        <v>130</v>
      </c>
      <c r="D26" s="125" t="s">
        <v>127</v>
      </c>
      <c r="E26" s="126">
        <v>28</v>
      </c>
      <c r="F26" s="126">
        <v>156</v>
      </c>
      <c r="G26" s="126">
        <v>4</v>
      </c>
      <c r="H26" s="126">
        <v>2</v>
      </c>
      <c r="I26" s="126">
        <f t="shared" si="0"/>
        <v>183</v>
      </c>
      <c r="J26" s="127">
        <f>IF(I26=0,"0,00",I26/SUM(I25:I27)*100)</f>
        <v>72.475247524752476</v>
      </c>
    </row>
    <row r="27" spans="1:10" x14ac:dyDescent="0.2">
      <c r="A27" s="231"/>
      <c r="B27" s="234"/>
      <c r="C27" s="133" t="s">
        <v>141</v>
      </c>
      <c r="D27" s="129" t="s">
        <v>128</v>
      </c>
      <c r="E27" s="74">
        <v>11</v>
      </c>
      <c r="F27" s="74">
        <v>52</v>
      </c>
      <c r="G27" s="74">
        <v>6</v>
      </c>
      <c r="H27" s="74">
        <v>0</v>
      </c>
      <c r="I27" s="130">
        <f t="shared" si="0"/>
        <v>69.5</v>
      </c>
      <c r="J27" s="131">
        <f>IF(I27=0,"0,00",I27/SUM(I25:I27)*100)</f>
        <v>27.524752475247528</v>
      </c>
    </row>
    <row r="28" spans="1:10" x14ac:dyDescent="0.2">
      <c r="A28" s="229" t="s">
        <v>132</v>
      </c>
      <c r="B28" s="232">
        <v>1</v>
      </c>
      <c r="C28" s="134"/>
      <c r="D28" s="123" t="s">
        <v>125</v>
      </c>
      <c r="E28" s="75">
        <v>5</v>
      </c>
      <c r="F28" s="75">
        <v>37</v>
      </c>
      <c r="G28" s="75">
        <v>0</v>
      </c>
      <c r="H28" s="75">
        <v>0</v>
      </c>
      <c r="I28" s="75">
        <f t="shared" si="0"/>
        <v>39.5</v>
      </c>
      <c r="J28" s="124">
        <f>IF(I28=0,"0,00",I28/SUM(I28:I30)*100)</f>
        <v>10.866574965612106</v>
      </c>
    </row>
    <row r="29" spans="1:10" x14ac:dyDescent="0.2">
      <c r="A29" s="230"/>
      <c r="B29" s="233"/>
      <c r="C29" s="122" t="s">
        <v>126</v>
      </c>
      <c r="D29" s="125" t="s">
        <v>127</v>
      </c>
      <c r="E29" s="126">
        <v>63</v>
      </c>
      <c r="F29" s="126">
        <v>264</v>
      </c>
      <c r="G29" s="126">
        <v>8</v>
      </c>
      <c r="H29" s="126">
        <v>5</v>
      </c>
      <c r="I29" s="126">
        <f t="shared" si="0"/>
        <v>324</v>
      </c>
      <c r="J29" s="127">
        <f>IF(I29=0,"0,00",I29/SUM(I28:I30)*100)</f>
        <v>89.133425034387898</v>
      </c>
    </row>
    <row r="30" spans="1:10" x14ac:dyDescent="0.2">
      <c r="A30" s="230"/>
      <c r="B30" s="233"/>
      <c r="C30" s="128" t="s">
        <v>142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0"/>
      <c r="B31" s="233"/>
      <c r="C31" s="132"/>
      <c r="D31" s="123" t="s">
        <v>125</v>
      </c>
      <c r="E31" s="75">
        <v>2</v>
      </c>
      <c r="F31" s="75">
        <v>26</v>
      </c>
      <c r="G31" s="75">
        <v>0</v>
      </c>
      <c r="H31" s="75">
        <v>0</v>
      </c>
      <c r="I31" s="75">
        <f t="shared" si="0"/>
        <v>27</v>
      </c>
      <c r="J31" s="124">
        <f>IF(I31=0,"0,00",I31/SUM(I31:I33)*100)</f>
        <v>8.5714285714285712</v>
      </c>
    </row>
    <row r="32" spans="1:10" x14ac:dyDescent="0.2">
      <c r="A32" s="230"/>
      <c r="B32" s="233"/>
      <c r="C32" s="122" t="s">
        <v>129</v>
      </c>
      <c r="D32" s="125" t="s">
        <v>127</v>
      </c>
      <c r="E32" s="126">
        <v>70</v>
      </c>
      <c r="F32" s="126">
        <v>240</v>
      </c>
      <c r="G32" s="126">
        <v>4</v>
      </c>
      <c r="H32" s="126">
        <v>2</v>
      </c>
      <c r="I32" s="126">
        <f t="shared" si="0"/>
        <v>288</v>
      </c>
      <c r="J32" s="127">
        <f>IF(I32=0,"0,00",I32/SUM(I31:I33)*100)</f>
        <v>91.428571428571431</v>
      </c>
    </row>
    <row r="33" spans="1:10" x14ac:dyDescent="0.2">
      <c r="A33" s="230"/>
      <c r="B33" s="233"/>
      <c r="C33" s="128" t="s">
        <v>143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0"/>
      <c r="B34" s="233"/>
      <c r="C34" s="132"/>
      <c r="D34" s="123" t="s">
        <v>125</v>
      </c>
      <c r="E34" s="75">
        <v>7</v>
      </c>
      <c r="F34" s="75">
        <v>16</v>
      </c>
      <c r="G34" s="75">
        <v>0</v>
      </c>
      <c r="H34" s="75">
        <v>0</v>
      </c>
      <c r="I34" s="75">
        <f t="shared" si="0"/>
        <v>19.5</v>
      </c>
      <c r="J34" s="124">
        <f>IF(I34=0,"0,00",I34/SUM(I34:I36)*100)</f>
        <v>9.4890510948905096</v>
      </c>
    </row>
    <row r="35" spans="1:10" x14ac:dyDescent="0.2">
      <c r="A35" s="230"/>
      <c r="B35" s="233"/>
      <c r="C35" s="122" t="s">
        <v>130</v>
      </c>
      <c r="D35" s="125" t="s">
        <v>127</v>
      </c>
      <c r="E35" s="126">
        <v>20</v>
      </c>
      <c r="F35" s="126">
        <v>163</v>
      </c>
      <c r="G35" s="126">
        <v>4</v>
      </c>
      <c r="H35" s="126">
        <v>2</v>
      </c>
      <c r="I35" s="126">
        <f t="shared" si="0"/>
        <v>186</v>
      </c>
      <c r="J35" s="127">
        <f>IF(I35=0,"0,00",I35/SUM(I34:I36)*100)</f>
        <v>90.510948905109487</v>
      </c>
    </row>
    <row r="36" spans="1:10" x14ac:dyDescent="0.2">
      <c r="A36" s="231"/>
      <c r="B36" s="234"/>
      <c r="C36" s="133" t="s">
        <v>144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9" t="s">
        <v>133</v>
      </c>
      <c r="B37" s="232">
        <v>1</v>
      </c>
      <c r="C37" s="134"/>
      <c r="D37" s="123" t="s">
        <v>125</v>
      </c>
      <c r="E37" s="243">
        <v>0</v>
      </c>
      <c r="F37" s="243">
        <v>0</v>
      </c>
      <c r="G37" s="243">
        <v>0</v>
      </c>
      <c r="H37" s="243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126</v>
      </c>
      <c r="D38" s="125" t="s">
        <v>127</v>
      </c>
      <c r="E38" s="243">
        <v>0</v>
      </c>
      <c r="F38" s="243">
        <v>0</v>
      </c>
      <c r="G38" s="243">
        <v>0</v>
      </c>
      <c r="H38" s="243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0"/>
      <c r="B39" s="233"/>
      <c r="C39" s="128" t="s">
        <v>145</v>
      </c>
      <c r="D39" s="129" t="s">
        <v>128</v>
      </c>
      <c r="E39" s="243">
        <v>0</v>
      </c>
      <c r="F39" s="243">
        <v>0</v>
      </c>
      <c r="G39" s="243">
        <v>0</v>
      </c>
      <c r="H39" s="243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0"/>
      <c r="B40" s="233"/>
      <c r="C40" s="132"/>
      <c r="D40" s="123" t="s">
        <v>125</v>
      </c>
      <c r="E40" s="243">
        <v>0</v>
      </c>
      <c r="F40" s="243">
        <v>0</v>
      </c>
      <c r="G40" s="243">
        <v>0</v>
      </c>
      <c r="H40" s="243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129</v>
      </c>
      <c r="D41" s="125" t="s">
        <v>127</v>
      </c>
      <c r="E41" s="243">
        <v>0</v>
      </c>
      <c r="F41" s="243">
        <v>0</v>
      </c>
      <c r="G41" s="243">
        <v>0</v>
      </c>
      <c r="H41" s="243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0"/>
      <c r="B42" s="233"/>
      <c r="C42" s="128" t="s">
        <v>146</v>
      </c>
      <c r="D42" s="129" t="s">
        <v>128</v>
      </c>
      <c r="E42" s="243">
        <v>0</v>
      </c>
      <c r="F42" s="243">
        <v>0</v>
      </c>
      <c r="G42" s="243">
        <v>0</v>
      </c>
      <c r="H42" s="243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0"/>
      <c r="B43" s="233"/>
      <c r="C43" s="132"/>
      <c r="D43" s="123" t="s">
        <v>125</v>
      </c>
      <c r="E43" s="243">
        <v>0</v>
      </c>
      <c r="F43" s="243">
        <v>0</v>
      </c>
      <c r="G43" s="243">
        <v>0</v>
      </c>
      <c r="H43" s="243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130</v>
      </c>
      <c r="D44" s="125" t="s">
        <v>127</v>
      </c>
      <c r="E44" s="243">
        <v>0</v>
      </c>
      <c r="F44" s="243">
        <v>0</v>
      </c>
      <c r="G44" s="243">
        <v>0</v>
      </c>
      <c r="H44" s="243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1"/>
      <c r="B45" s="234"/>
      <c r="C45" s="133" t="s">
        <v>147</v>
      </c>
      <c r="D45" s="129" t="s">
        <v>128</v>
      </c>
      <c r="E45" s="244">
        <v>0</v>
      </c>
      <c r="F45" s="244">
        <v>0</v>
      </c>
      <c r="G45" s="244">
        <v>0</v>
      </c>
      <c r="H45" s="24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6"/>
  <sheetViews>
    <sheetView tabSelected="1" zoomScale="91" zoomScaleNormal="91" workbookViewId="0">
      <selection activeCell="AS18" sqref="AS18"/>
    </sheetView>
  </sheetViews>
  <sheetFormatPr baseColWidth="10" defaultRowHeight="12.75" x14ac:dyDescent="0.2"/>
  <cols>
    <col min="2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94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95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96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97</v>
      </c>
      <c r="B8" s="237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7" t="s">
        <v>99</v>
      </c>
      <c r="M8" s="237"/>
      <c r="N8" s="237"/>
      <c r="O8" s="238" t="str">
        <f>'G-1'!D5</f>
        <v>CALLE 75 - CARRERA 59</v>
      </c>
      <c r="P8" s="238"/>
      <c r="Q8" s="238"/>
      <c r="R8" s="238"/>
      <c r="S8" s="238"/>
      <c r="T8" s="92"/>
      <c r="U8" s="92"/>
      <c r="V8" s="237" t="s">
        <v>100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101</v>
      </c>
      <c r="AI8" s="237"/>
      <c r="AJ8" s="241">
        <f>'G-1'!S6</f>
        <v>42908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135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41.5</v>
      </c>
      <c r="AV12" s="97">
        <f t="shared" si="0"/>
        <v>41</v>
      </c>
      <c r="AW12" s="97">
        <f t="shared" si="0"/>
        <v>48.5</v>
      </c>
      <c r="AX12" s="97">
        <f t="shared" si="0"/>
        <v>51</v>
      </c>
      <c r="AY12" s="97">
        <f t="shared" si="0"/>
        <v>54</v>
      </c>
      <c r="AZ12" s="97">
        <f t="shared" si="0"/>
        <v>52</v>
      </c>
      <c r="BA12" s="97">
        <f t="shared" si="0"/>
        <v>48</v>
      </c>
      <c r="BB12" s="97"/>
      <c r="BC12" s="97"/>
      <c r="BD12" s="97"/>
      <c r="BE12" s="97">
        <f t="shared" ref="BE12:BQ12" si="1">P14</f>
        <v>49.5</v>
      </c>
      <c r="BF12" s="97">
        <f t="shared" si="1"/>
        <v>48</v>
      </c>
      <c r="BG12" s="97">
        <f t="shared" si="1"/>
        <v>48</v>
      </c>
      <c r="BH12" s="97">
        <f t="shared" si="1"/>
        <v>54.5</v>
      </c>
      <c r="BI12" s="97">
        <f t="shared" si="1"/>
        <v>56</v>
      </c>
      <c r="BJ12" s="97">
        <f t="shared" si="1"/>
        <v>61</v>
      </c>
      <c r="BK12" s="97">
        <f t="shared" si="1"/>
        <v>58</v>
      </c>
      <c r="BL12" s="97">
        <f t="shared" si="1"/>
        <v>50.5</v>
      </c>
      <c r="BM12" s="97">
        <f t="shared" si="1"/>
        <v>51.5</v>
      </c>
      <c r="BN12" s="97">
        <f t="shared" si="1"/>
        <v>54</v>
      </c>
      <c r="BO12" s="97">
        <f t="shared" si="1"/>
        <v>58</v>
      </c>
      <c r="BP12" s="97">
        <f t="shared" si="1"/>
        <v>62.5</v>
      </c>
      <c r="BQ12" s="97">
        <f t="shared" si="1"/>
        <v>58.5</v>
      </c>
      <c r="BR12" s="97"/>
      <c r="BS12" s="97"/>
      <c r="BT12" s="97"/>
      <c r="BU12" s="97">
        <f t="shared" ref="BU12:CC12" si="2">AG14</f>
        <v>43.5</v>
      </c>
      <c r="BV12" s="97">
        <f t="shared" si="2"/>
        <v>51.5</v>
      </c>
      <c r="BW12" s="97">
        <f t="shared" si="2"/>
        <v>50</v>
      </c>
      <c r="BX12" s="97">
        <f t="shared" si="2"/>
        <v>49.5</v>
      </c>
      <c r="BY12" s="97">
        <f t="shared" si="2"/>
        <v>52</v>
      </c>
      <c r="BZ12" s="97">
        <f t="shared" si="2"/>
        <v>44.5</v>
      </c>
      <c r="CA12" s="97">
        <f t="shared" si="2"/>
        <v>46.5</v>
      </c>
      <c r="CB12" s="97">
        <f t="shared" si="2"/>
        <v>50.5</v>
      </c>
      <c r="CC12" s="97">
        <f t="shared" si="2"/>
        <v>52.5</v>
      </c>
    </row>
    <row r="13" spans="1:81" ht="16.5" customHeight="1" x14ac:dyDescent="0.2">
      <c r="A13" s="100" t="s">
        <v>104</v>
      </c>
      <c r="B13" s="149">
        <f>'G-1'!F10</f>
        <v>8.5</v>
      </c>
      <c r="C13" s="149">
        <f>'G-1'!F11</f>
        <v>6.5</v>
      </c>
      <c r="D13" s="149">
        <f>'G-1'!F12</f>
        <v>12.5</v>
      </c>
      <c r="E13" s="149">
        <f>'G-1'!F13</f>
        <v>14</v>
      </c>
      <c r="F13" s="149">
        <f>'G-1'!F14</f>
        <v>8</v>
      </c>
      <c r="G13" s="149">
        <f>'G-1'!F15</f>
        <v>14</v>
      </c>
      <c r="H13" s="149">
        <f>'G-1'!F16</f>
        <v>15</v>
      </c>
      <c r="I13" s="149">
        <f>'G-1'!F17</f>
        <v>17</v>
      </c>
      <c r="J13" s="149">
        <f>'G-1'!F18</f>
        <v>6</v>
      </c>
      <c r="K13" s="149">
        <f>'G-1'!F19</f>
        <v>10</v>
      </c>
      <c r="L13" s="150"/>
      <c r="M13" s="149">
        <f>'G-1'!F20</f>
        <v>11</v>
      </c>
      <c r="N13" s="149">
        <f>'G-1'!F21</f>
        <v>16</v>
      </c>
      <c r="O13" s="149">
        <f>'G-1'!F22</f>
        <v>11</v>
      </c>
      <c r="P13" s="149">
        <f>'G-1'!M10</f>
        <v>11.5</v>
      </c>
      <c r="Q13" s="149">
        <f>'G-1'!M11</f>
        <v>9.5</v>
      </c>
      <c r="R13" s="149">
        <f>'G-1'!M12</f>
        <v>16</v>
      </c>
      <c r="S13" s="149">
        <f>'G-1'!M13</f>
        <v>17.5</v>
      </c>
      <c r="T13" s="149">
        <f>'G-1'!M14</f>
        <v>13</v>
      </c>
      <c r="U13" s="149">
        <f>'G-1'!M15</f>
        <v>14.5</v>
      </c>
      <c r="V13" s="149">
        <f>'G-1'!M16</f>
        <v>13</v>
      </c>
      <c r="W13" s="149">
        <f>'G-1'!M17</f>
        <v>10</v>
      </c>
      <c r="X13" s="149">
        <f>'G-1'!M18</f>
        <v>14</v>
      </c>
      <c r="Y13" s="149">
        <f>'G-1'!M19</f>
        <v>17</v>
      </c>
      <c r="Z13" s="149">
        <f>'G-1'!M20</f>
        <v>17</v>
      </c>
      <c r="AA13" s="149">
        <f>'G-1'!M21</f>
        <v>14.5</v>
      </c>
      <c r="AB13" s="149">
        <f>'G-1'!M22</f>
        <v>10</v>
      </c>
      <c r="AC13" s="150"/>
      <c r="AD13" s="149">
        <f>'G-1'!T10</f>
        <v>12</v>
      </c>
      <c r="AE13" s="149">
        <f>'G-1'!T11</f>
        <v>12</v>
      </c>
      <c r="AF13" s="149">
        <f>'G-1'!T12</f>
        <v>13</v>
      </c>
      <c r="AG13" s="149">
        <f>'G-1'!T13</f>
        <v>6.5</v>
      </c>
      <c r="AH13" s="149">
        <f>'G-1'!T14</f>
        <v>20</v>
      </c>
      <c r="AI13" s="149">
        <f>'G-1'!T15</f>
        <v>10.5</v>
      </c>
      <c r="AJ13" s="149">
        <f>'G-1'!T16</f>
        <v>12.5</v>
      </c>
      <c r="AK13" s="149">
        <f>'G-1'!T17</f>
        <v>9</v>
      </c>
      <c r="AL13" s="149">
        <f>'G-1'!T18</f>
        <v>12.5</v>
      </c>
      <c r="AM13" s="149">
        <f>'G-1'!T19</f>
        <v>12.5</v>
      </c>
      <c r="AN13" s="149">
        <f>'G-1'!T20</f>
        <v>16.5</v>
      </c>
      <c r="AO13" s="149">
        <f>'G-1'!T21</f>
        <v>11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41.5</v>
      </c>
      <c r="F14" s="149">
        <f t="shared" ref="F14:K14" si="3">C13+D13+E13+F13</f>
        <v>41</v>
      </c>
      <c r="G14" s="149">
        <f t="shared" si="3"/>
        <v>48.5</v>
      </c>
      <c r="H14" s="149">
        <f t="shared" si="3"/>
        <v>51</v>
      </c>
      <c r="I14" s="149">
        <f t="shared" si="3"/>
        <v>54</v>
      </c>
      <c r="J14" s="149">
        <f t="shared" si="3"/>
        <v>52</v>
      </c>
      <c r="K14" s="149">
        <f t="shared" si="3"/>
        <v>48</v>
      </c>
      <c r="L14" s="150"/>
      <c r="M14" s="149"/>
      <c r="N14" s="149"/>
      <c r="O14" s="149"/>
      <c r="P14" s="149">
        <f>M13+N13+O13+P13</f>
        <v>49.5</v>
      </c>
      <c r="Q14" s="149">
        <f t="shared" ref="Q14:AB14" si="4">N13+O13+P13+Q13</f>
        <v>48</v>
      </c>
      <c r="R14" s="149">
        <f t="shared" si="4"/>
        <v>48</v>
      </c>
      <c r="S14" s="149">
        <f t="shared" si="4"/>
        <v>54.5</v>
      </c>
      <c r="T14" s="149">
        <f t="shared" si="4"/>
        <v>56</v>
      </c>
      <c r="U14" s="149">
        <f t="shared" si="4"/>
        <v>61</v>
      </c>
      <c r="V14" s="149">
        <f t="shared" si="4"/>
        <v>58</v>
      </c>
      <c r="W14" s="149">
        <f t="shared" si="4"/>
        <v>50.5</v>
      </c>
      <c r="X14" s="149">
        <f t="shared" si="4"/>
        <v>51.5</v>
      </c>
      <c r="Y14" s="149">
        <f t="shared" si="4"/>
        <v>54</v>
      </c>
      <c r="Z14" s="149">
        <f t="shared" si="4"/>
        <v>58</v>
      </c>
      <c r="AA14" s="149">
        <f t="shared" si="4"/>
        <v>62.5</v>
      </c>
      <c r="AB14" s="149">
        <f t="shared" si="4"/>
        <v>58.5</v>
      </c>
      <c r="AC14" s="150"/>
      <c r="AD14" s="149"/>
      <c r="AE14" s="149"/>
      <c r="AF14" s="149"/>
      <c r="AG14" s="149">
        <f>AD13+AE13+AF13+AG13</f>
        <v>43.5</v>
      </c>
      <c r="AH14" s="149">
        <f t="shared" ref="AH14:AO14" si="5">AE13+AF13+AG13+AH13</f>
        <v>51.5</v>
      </c>
      <c r="AI14" s="149">
        <f t="shared" si="5"/>
        <v>50</v>
      </c>
      <c r="AJ14" s="149">
        <f t="shared" si="5"/>
        <v>49.5</v>
      </c>
      <c r="AK14" s="149">
        <f t="shared" si="5"/>
        <v>52</v>
      </c>
      <c r="AL14" s="149">
        <f t="shared" si="5"/>
        <v>44.5</v>
      </c>
      <c r="AM14" s="149">
        <f t="shared" si="5"/>
        <v>46.5</v>
      </c>
      <c r="AN14" s="149">
        <f t="shared" si="5"/>
        <v>50.5</v>
      </c>
      <c r="AO14" s="149">
        <f t="shared" si="5"/>
        <v>52.5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1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1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1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103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161</v>
      </c>
      <c r="C17" s="149">
        <f>'G-2'!F11</f>
        <v>141.5</v>
      </c>
      <c r="D17" s="149">
        <f>'G-2'!F12</f>
        <v>144.5</v>
      </c>
      <c r="E17" s="149">
        <f>'G-2'!F13</f>
        <v>141.5</v>
      </c>
      <c r="F17" s="149">
        <f>'G-2'!F14</f>
        <v>129.5</v>
      </c>
      <c r="G17" s="149">
        <f>'G-2'!F15</f>
        <v>110</v>
      </c>
      <c r="H17" s="149">
        <f>'G-2'!F16</f>
        <v>129</v>
      </c>
      <c r="I17" s="149">
        <f>'G-2'!F17</f>
        <v>136</v>
      </c>
      <c r="J17" s="149">
        <f>'G-2'!F18</f>
        <v>135</v>
      </c>
      <c r="K17" s="149">
        <f>'G-2'!F19</f>
        <v>120</v>
      </c>
      <c r="L17" s="150"/>
      <c r="M17" s="149">
        <f>'G-2'!F20</f>
        <v>102.5</v>
      </c>
      <c r="N17" s="149">
        <f>'G-2'!F21</f>
        <v>102</v>
      </c>
      <c r="O17" s="149">
        <f>'G-2'!F22</f>
        <v>126</v>
      </c>
      <c r="P17" s="149">
        <f>'G-2'!M10</f>
        <v>138</v>
      </c>
      <c r="Q17" s="149">
        <f>'G-2'!M11</f>
        <v>178.5</v>
      </c>
      <c r="R17" s="149">
        <f>'G-2'!M12</f>
        <v>198</v>
      </c>
      <c r="S17" s="149">
        <f>'G-2'!M13</f>
        <v>160.5</v>
      </c>
      <c r="T17" s="149">
        <f>'G-2'!M14</f>
        <v>143.5</v>
      </c>
      <c r="U17" s="149">
        <f>'G-2'!M15</f>
        <v>127.5</v>
      </c>
      <c r="V17" s="149">
        <f>'G-2'!M16</f>
        <v>127.5</v>
      </c>
      <c r="W17" s="149">
        <f>'G-2'!M17</f>
        <v>96.5</v>
      </c>
      <c r="X17" s="149">
        <f>'G-2'!M18</f>
        <v>110.5</v>
      </c>
      <c r="Y17" s="149">
        <f>'G-2'!M19</f>
        <v>123.5</v>
      </c>
      <c r="Z17" s="149">
        <f>'G-2'!M20</f>
        <v>161.5</v>
      </c>
      <c r="AA17" s="149">
        <f>'G-2'!M21</f>
        <v>125</v>
      </c>
      <c r="AB17" s="149">
        <f>'G-2'!M22</f>
        <v>109.5</v>
      </c>
      <c r="AC17" s="150"/>
      <c r="AD17" s="149">
        <f>'G-2'!T10</f>
        <v>131.5</v>
      </c>
      <c r="AE17" s="149">
        <f>'G-2'!T11</f>
        <v>144</v>
      </c>
      <c r="AF17" s="149">
        <f>'G-2'!T12</f>
        <v>120.5</v>
      </c>
      <c r="AG17" s="149">
        <f>'G-2'!T13</f>
        <v>127</v>
      </c>
      <c r="AH17" s="149">
        <f>'G-2'!T14</f>
        <v>128.5</v>
      </c>
      <c r="AI17" s="149">
        <f>'G-2'!T15</f>
        <v>127.5</v>
      </c>
      <c r="AJ17" s="149">
        <f>'G-2'!T16</f>
        <v>152</v>
      </c>
      <c r="AK17" s="149">
        <f>'G-2'!T17</f>
        <v>153.5</v>
      </c>
      <c r="AL17" s="149">
        <f>'G-2'!T18</f>
        <v>131</v>
      </c>
      <c r="AM17" s="149">
        <f>'G-2'!T19</f>
        <v>140.5</v>
      </c>
      <c r="AN17" s="149">
        <f>'G-2'!T20</f>
        <v>142.5</v>
      </c>
      <c r="AO17" s="149">
        <f>'G-2'!T21</f>
        <v>110</v>
      </c>
      <c r="AP17" s="101"/>
      <c r="AQ17" s="101"/>
      <c r="AR17" s="101"/>
      <c r="AS17" s="101"/>
      <c r="AT17" s="101"/>
      <c r="AU17" s="101">
        <f t="shared" ref="AU17:BA17" si="6">E18</f>
        <v>588.5</v>
      </c>
      <c r="AV17" s="101">
        <f t="shared" si="6"/>
        <v>557</v>
      </c>
      <c r="AW17" s="101">
        <f t="shared" si="6"/>
        <v>525.5</v>
      </c>
      <c r="AX17" s="101">
        <f t="shared" si="6"/>
        <v>510</v>
      </c>
      <c r="AY17" s="101">
        <f t="shared" si="6"/>
        <v>504.5</v>
      </c>
      <c r="AZ17" s="101">
        <f t="shared" si="6"/>
        <v>510</v>
      </c>
      <c r="BA17" s="101">
        <f t="shared" si="6"/>
        <v>520</v>
      </c>
      <c r="BB17" s="101"/>
      <c r="BC17" s="101"/>
      <c r="BD17" s="101"/>
      <c r="BE17" s="101">
        <f t="shared" ref="BE17:BQ17" si="7">P18</f>
        <v>468.5</v>
      </c>
      <c r="BF17" s="101">
        <f t="shared" si="7"/>
        <v>544.5</v>
      </c>
      <c r="BG17" s="101">
        <f t="shared" si="7"/>
        <v>640.5</v>
      </c>
      <c r="BH17" s="101">
        <f t="shared" si="7"/>
        <v>675</v>
      </c>
      <c r="BI17" s="101">
        <f t="shared" si="7"/>
        <v>680.5</v>
      </c>
      <c r="BJ17" s="101">
        <f t="shared" si="7"/>
        <v>629.5</v>
      </c>
      <c r="BK17" s="101">
        <f t="shared" si="7"/>
        <v>559</v>
      </c>
      <c r="BL17" s="101">
        <f t="shared" si="7"/>
        <v>495</v>
      </c>
      <c r="BM17" s="101">
        <f t="shared" si="7"/>
        <v>462</v>
      </c>
      <c r="BN17" s="101">
        <f t="shared" si="7"/>
        <v>458</v>
      </c>
      <c r="BO17" s="101">
        <f t="shared" si="7"/>
        <v>492</v>
      </c>
      <c r="BP17" s="101">
        <f t="shared" si="7"/>
        <v>520.5</v>
      </c>
      <c r="BQ17" s="101">
        <f t="shared" si="7"/>
        <v>519.5</v>
      </c>
      <c r="BR17" s="101"/>
      <c r="BS17" s="101"/>
      <c r="BT17" s="101"/>
      <c r="BU17" s="101">
        <f t="shared" ref="BU17:CC17" si="8">AG18</f>
        <v>523</v>
      </c>
      <c r="BV17" s="101">
        <f t="shared" si="8"/>
        <v>520</v>
      </c>
      <c r="BW17" s="101">
        <f t="shared" si="8"/>
        <v>503.5</v>
      </c>
      <c r="BX17" s="101">
        <f t="shared" si="8"/>
        <v>535</v>
      </c>
      <c r="BY17" s="101">
        <f t="shared" si="8"/>
        <v>561.5</v>
      </c>
      <c r="BZ17" s="101">
        <f t="shared" si="8"/>
        <v>564</v>
      </c>
      <c r="CA17" s="101">
        <f t="shared" si="8"/>
        <v>577</v>
      </c>
      <c r="CB17" s="101">
        <f t="shared" si="8"/>
        <v>567.5</v>
      </c>
      <c r="CC17" s="101">
        <f t="shared" si="8"/>
        <v>524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588.5</v>
      </c>
      <c r="F18" s="149">
        <f t="shared" ref="F18:K18" si="9">C17+D17+E17+F17</f>
        <v>557</v>
      </c>
      <c r="G18" s="149">
        <f t="shared" si="9"/>
        <v>525.5</v>
      </c>
      <c r="H18" s="149">
        <f t="shared" si="9"/>
        <v>510</v>
      </c>
      <c r="I18" s="149">
        <f t="shared" si="9"/>
        <v>504.5</v>
      </c>
      <c r="J18" s="149">
        <f t="shared" si="9"/>
        <v>510</v>
      </c>
      <c r="K18" s="149">
        <f t="shared" si="9"/>
        <v>520</v>
      </c>
      <c r="L18" s="150"/>
      <c r="M18" s="149"/>
      <c r="N18" s="149"/>
      <c r="O18" s="149"/>
      <c r="P18" s="149">
        <f>M17+N17+O17+P17</f>
        <v>468.5</v>
      </c>
      <c r="Q18" s="149">
        <f t="shared" ref="Q18:AB18" si="10">N17+O17+P17+Q17</f>
        <v>544.5</v>
      </c>
      <c r="R18" s="149">
        <f t="shared" si="10"/>
        <v>640.5</v>
      </c>
      <c r="S18" s="149">
        <f t="shared" si="10"/>
        <v>675</v>
      </c>
      <c r="T18" s="149">
        <f t="shared" si="10"/>
        <v>680.5</v>
      </c>
      <c r="U18" s="149">
        <f t="shared" si="10"/>
        <v>629.5</v>
      </c>
      <c r="V18" s="149">
        <f t="shared" si="10"/>
        <v>559</v>
      </c>
      <c r="W18" s="149">
        <f t="shared" si="10"/>
        <v>495</v>
      </c>
      <c r="X18" s="149">
        <f t="shared" si="10"/>
        <v>462</v>
      </c>
      <c r="Y18" s="149">
        <f t="shared" si="10"/>
        <v>458</v>
      </c>
      <c r="Z18" s="149">
        <f t="shared" si="10"/>
        <v>492</v>
      </c>
      <c r="AA18" s="149">
        <f t="shared" si="10"/>
        <v>520.5</v>
      </c>
      <c r="AB18" s="149">
        <f t="shared" si="10"/>
        <v>519.5</v>
      </c>
      <c r="AC18" s="150"/>
      <c r="AD18" s="149"/>
      <c r="AE18" s="149"/>
      <c r="AF18" s="149"/>
      <c r="AG18" s="149">
        <f>AD17+AE17+AF17+AG17</f>
        <v>523</v>
      </c>
      <c r="AH18" s="149">
        <f t="shared" ref="AH18:AO18" si="11">AE17+AF17+AG17+AH17</f>
        <v>520</v>
      </c>
      <c r="AI18" s="149">
        <f t="shared" si="11"/>
        <v>503.5</v>
      </c>
      <c r="AJ18" s="149">
        <f t="shared" si="11"/>
        <v>535</v>
      </c>
      <c r="AK18" s="149">
        <f t="shared" si="11"/>
        <v>561.5</v>
      </c>
      <c r="AL18" s="149">
        <f t="shared" si="11"/>
        <v>564</v>
      </c>
      <c r="AM18" s="149">
        <f t="shared" si="11"/>
        <v>577</v>
      </c>
      <c r="AN18" s="149">
        <f t="shared" si="11"/>
        <v>567.5</v>
      </c>
      <c r="AO18" s="149">
        <f t="shared" si="11"/>
        <v>524</v>
      </c>
      <c r="AP18" s="101"/>
      <c r="AQ18" s="101"/>
      <c r="AR18" s="101"/>
      <c r="AS18" s="101"/>
      <c r="AT18" s="101"/>
      <c r="AU18" s="101" t="e">
        <f>#REF!</f>
        <v>#REF!</v>
      </c>
      <c r="AV18" s="101" t="e">
        <f>#REF!</f>
        <v>#REF!</v>
      </c>
      <c r="AW18" s="101" t="e">
        <f>#REF!</f>
        <v>#REF!</v>
      </c>
      <c r="AX18" s="101" t="e">
        <f>#REF!</f>
        <v>#REF!</v>
      </c>
      <c r="AY18" s="101" t="e">
        <f>#REF!</f>
        <v>#REF!</v>
      </c>
      <c r="AZ18" s="101" t="e">
        <f>#REF!</f>
        <v>#REF!</v>
      </c>
      <c r="BA18" s="101" t="e">
        <f>#REF!</f>
        <v>#REF!</v>
      </c>
      <c r="BB18" s="101"/>
      <c r="BC18" s="101"/>
      <c r="BD18" s="101"/>
      <c r="BE18" s="101" t="e">
        <f>#REF!</f>
        <v>#REF!</v>
      </c>
      <c r="BF18" s="101" t="e">
        <f>#REF!</f>
        <v>#REF!</v>
      </c>
      <c r="BG18" s="101" t="e">
        <f>#REF!</f>
        <v>#REF!</v>
      </c>
      <c r="BH18" s="101" t="e">
        <f>#REF!</f>
        <v>#REF!</v>
      </c>
      <c r="BI18" s="101" t="e">
        <f>#REF!</f>
        <v>#REF!</v>
      </c>
      <c r="BJ18" s="101" t="e">
        <f>#REF!</f>
        <v>#REF!</v>
      </c>
      <c r="BK18" s="101" t="e">
        <f>#REF!</f>
        <v>#REF!</v>
      </c>
      <c r="BL18" s="101" t="e">
        <f>#REF!</f>
        <v>#REF!</v>
      </c>
      <c r="BM18" s="101" t="e">
        <f>#REF!</f>
        <v>#REF!</v>
      </c>
      <c r="BN18" s="101" t="e">
        <f>#REF!</f>
        <v>#REF!</v>
      </c>
      <c r="BO18" s="101" t="e">
        <f>#REF!</f>
        <v>#REF!</v>
      </c>
      <c r="BP18" s="101" t="e">
        <f>#REF!</f>
        <v>#REF!</v>
      </c>
      <c r="BQ18" s="101" t="e">
        <f>#REF!</f>
        <v>#REF!</v>
      </c>
      <c r="BR18" s="101"/>
      <c r="BS18" s="101"/>
      <c r="BT18" s="101"/>
      <c r="BU18" s="101" t="e">
        <f>#REF!</f>
        <v>#REF!</v>
      </c>
      <c r="BV18" s="101" t="e">
        <f>#REF!</f>
        <v>#REF!</v>
      </c>
      <c r="BW18" s="101" t="e">
        <f>#REF!</f>
        <v>#REF!</v>
      </c>
      <c r="BX18" s="101" t="e">
        <f>#REF!</f>
        <v>#REF!</v>
      </c>
      <c r="BY18" s="101" t="e">
        <f>#REF!</f>
        <v>#REF!</v>
      </c>
      <c r="BZ18" s="101" t="e">
        <f>#REF!</f>
        <v>#REF!</v>
      </c>
      <c r="CA18" s="101" t="e">
        <f>#REF!</f>
        <v>#REF!</v>
      </c>
      <c r="CB18" s="101" t="e">
        <f>#REF!</f>
        <v>#REF!</v>
      </c>
      <c r="CC18" s="101" t="e">
        <f>#REF!</f>
        <v>#REF!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0.69047619047619047</v>
      </c>
      <c r="H19" s="152"/>
      <c r="I19" s="152" t="s">
        <v>109</v>
      </c>
      <c r="J19" s="153">
        <f>DIRECCIONALIDAD!J21/100</f>
        <v>0.30952380952380953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0.68443496801705761</v>
      </c>
      <c r="V19" s="152"/>
      <c r="W19" s="152"/>
      <c r="X19" s="152"/>
      <c r="Y19" s="152" t="s">
        <v>109</v>
      </c>
      <c r="Z19" s="153">
        <f>DIRECCIONALIDAD!J24/100</f>
        <v>0.31556503198294245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0.72475247524752473</v>
      </c>
      <c r="AL19" s="152"/>
      <c r="AM19" s="152"/>
      <c r="AN19" s="152" t="s">
        <v>109</v>
      </c>
      <c r="AO19" s="155">
        <f>DIRECCIONALIDAD!J27/100</f>
        <v>0.27524752475247527</v>
      </c>
      <c r="AP19" s="92"/>
      <c r="AQ19" s="92"/>
      <c r="AR19" s="92"/>
      <c r="AS19" s="92"/>
      <c r="AT19" s="92"/>
      <c r="AU19" s="92">
        <f t="shared" ref="AU19:BA19" si="12">E22</f>
        <v>604</v>
      </c>
      <c r="AV19" s="92">
        <f t="shared" si="12"/>
        <v>645</v>
      </c>
      <c r="AW19" s="92">
        <f t="shared" si="12"/>
        <v>684.5</v>
      </c>
      <c r="AX19" s="92">
        <f t="shared" si="12"/>
        <v>680</v>
      </c>
      <c r="AY19" s="92">
        <f t="shared" si="12"/>
        <v>677</v>
      </c>
      <c r="AZ19" s="92">
        <f t="shared" si="12"/>
        <v>655.5</v>
      </c>
      <c r="BA19" s="92">
        <f t="shared" si="12"/>
        <v>614</v>
      </c>
      <c r="BB19" s="92"/>
      <c r="BC19" s="92"/>
      <c r="BD19" s="92"/>
      <c r="BE19" s="92">
        <f t="shared" ref="BE19:BQ19" si="13">P22</f>
        <v>582</v>
      </c>
      <c r="BF19" s="92">
        <f t="shared" si="13"/>
        <v>644.5</v>
      </c>
      <c r="BG19" s="92">
        <f t="shared" si="13"/>
        <v>653</v>
      </c>
      <c r="BH19" s="92">
        <f t="shared" si="13"/>
        <v>678</v>
      </c>
      <c r="BI19" s="92">
        <f t="shared" si="13"/>
        <v>665.5</v>
      </c>
      <c r="BJ19" s="92">
        <f t="shared" si="13"/>
        <v>621</v>
      </c>
      <c r="BK19" s="92">
        <f t="shared" si="13"/>
        <v>605</v>
      </c>
      <c r="BL19" s="92">
        <f t="shared" si="13"/>
        <v>589</v>
      </c>
      <c r="BM19" s="92">
        <f t="shared" si="13"/>
        <v>588</v>
      </c>
      <c r="BN19" s="92">
        <f t="shared" si="13"/>
        <v>623</v>
      </c>
      <c r="BO19" s="92">
        <f t="shared" si="13"/>
        <v>684</v>
      </c>
      <c r="BP19" s="92">
        <f t="shared" si="13"/>
        <v>739.5</v>
      </c>
      <c r="BQ19" s="92">
        <f t="shared" si="13"/>
        <v>694</v>
      </c>
      <c r="BR19" s="92"/>
      <c r="BS19" s="92"/>
      <c r="BT19" s="92"/>
      <c r="BU19" s="92">
        <f t="shared" ref="BU19:CC19" si="14">AG22</f>
        <v>549</v>
      </c>
      <c r="BV19" s="92">
        <f t="shared" si="14"/>
        <v>547.5</v>
      </c>
      <c r="BW19" s="92">
        <f t="shared" si="14"/>
        <v>516</v>
      </c>
      <c r="BX19" s="92">
        <f t="shared" si="14"/>
        <v>486</v>
      </c>
      <c r="BY19" s="92">
        <f t="shared" si="14"/>
        <v>454.5</v>
      </c>
      <c r="BZ19" s="92">
        <f t="shared" si="14"/>
        <v>490</v>
      </c>
      <c r="CA19" s="92">
        <f t="shared" si="14"/>
        <v>525.5</v>
      </c>
      <c r="CB19" s="92">
        <f t="shared" si="14"/>
        <v>512.5</v>
      </c>
      <c r="CC19" s="92">
        <f t="shared" si="14"/>
        <v>498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103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5">E27</f>
        <v>1234</v>
      </c>
      <c r="AV20" s="92">
        <f t="shared" si="15"/>
        <v>1243</v>
      </c>
      <c r="AW20" s="92">
        <f t="shared" si="15"/>
        <v>1258.5</v>
      </c>
      <c r="AX20" s="92">
        <f t="shared" si="15"/>
        <v>1241</v>
      </c>
      <c r="AY20" s="92">
        <f t="shared" si="15"/>
        <v>1235.5</v>
      </c>
      <c r="AZ20" s="92">
        <f t="shared" si="15"/>
        <v>1217.5</v>
      </c>
      <c r="BA20" s="92">
        <f t="shared" si="15"/>
        <v>1182</v>
      </c>
      <c r="BB20" s="92"/>
      <c r="BC20" s="92"/>
      <c r="BD20" s="92"/>
      <c r="BE20" s="92">
        <f t="shared" ref="BE20:BQ20" si="16">P27</f>
        <v>1100</v>
      </c>
      <c r="BF20" s="92">
        <f t="shared" si="16"/>
        <v>1237</v>
      </c>
      <c r="BG20" s="92">
        <f t="shared" si="16"/>
        <v>1341.5</v>
      </c>
      <c r="BH20" s="92">
        <f t="shared" si="16"/>
        <v>1407.5</v>
      </c>
      <c r="BI20" s="92">
        <f t="shared" si="16"/>
        <v>1402</v>
      </c>
      <c r="BJ20" s="92">
        <f t="shared" si="16"/>
        <v>1311.5</v>
      </c>
      <c r="BK20" s="92">
        <f t="shared" si="16"/>
        <v>1222</v>
      </c>
      <c r="BL20" s="92">
        <f t="shared" si="16"/>
        <v>1134.5</v>
      </c>
      <c r="BM20" s="92">
        <f t="shared" si="16"/>
        <v>1101.5</v>
      </c>
      <c r="BN20" s="92">
        <f t="shared" si="16"/>
        <v>1135</v>
      </c>
      <c r="BO20" s="92">
        <f t="shared" si="16"/>
        <v>1234</v>
      </c>
      <c r="BP20" s="92">
        <f t="shared" si="16"/>
        <v>1322.5</v>
      </c>
      <c r="BQ20" s="92">
        <f t="shared" si="16"/>
        <v>1272</v>
      </c>
      <c r="BR20" s="92"/>
      <c r="BS20" s="92"/>
      <c r="BT20" s="92"/>
      <c r="BU20" s="92">
        <f t="shared" ref="BU20:CC20" si="17">AG27</f>
        <v>1115.5</v>
      </c>
      <c r="BV20" s="92">
        <f t="shared" si="17"/>
        <v>1119</v>
      </c>
      <c r="BW20" s="92">
        <f t="shared" si="17"/>
        <v>1069.5</v>
      </c>
      <c r="BX20" s="92">
        <f t="shared" si="17"/>
        <v>1070.5</v>
      </c>
      <c r="BY20" s="92">
        <f t="shared" si="17"/>
        <v>1068</v>
      </c>
      <c r="BZ20" s="92">
        <f t="shared" si="17"/>
        <v>1098.5</v>
      </c>
      <c r="CA20" s="92">
        <f t="shared" si="17"/>
        <v>1149</v>
      </c>
      <c r="CB20" s="92">
        <f t="shared" si="17"/>
        <v>1130.5</v>
      </c>
      <c r="CC20" s="92">
        <f t="shared" si="17"/>
        <v>1074.5</v>
      </c>
    </row>
    <row r="21" spans="1:81" ht="16.5" customHeight="1" x14ac:dyDescent="0.2">
      <c r="A21" s="100" t="s">
        <v>104</v>
      </c>
      <c r="B21" s="149">
        <f>'G-3'!F10</f>
        <v>136.5</v>
      </c>
      <c r="C21" s="149">
        <f>'G-3'!F11</f>
        <v>142</v>
      </c>
      <c r="D21" s="149">
        <f>'G-3'!F12</f>
        <v>143</v>
      </c>
      <c r="E21" s="149">
        <f>'G-3'!F13</f>
        <v>182.5</v>
      </c>
      <c r="F21" s="149">
        <f>'G-3'!F14</f>
        <v>177.5</v>
      </c>
      <c r="G21" s="149">
        <f>'G-3'!F15</f>
        <v>181.5</v>
      </c>
      <c r="H21" s="149">
        <f>'G-3'!F16</f>
        <v>138.5</v>
      </c>
      <c r="I21" s="149">
        <f>'G-3'!F17</f>
        <v>179.5</v>
      </c>
      <c r="J21" s="149">
        <f>'G-3'!F18</f>
        <v>156</v>
      </c>
      <c r="K21" s="149">
        <f>'G-3'!F19</f>
        <v>140</v>
      </c>
      <c r="L21" s="150"/>
      <c r="M21" s="149">
        <f>'G-3'!F20</f>
        <v>126.5</v>
      </c>
      <c r="N21" s="149">
        <f>'G-3'!F21</f>
        <v>146</v>
      </c>
      <c r="O21" s="149">
        <f>'G-3'!F22</f>
        <v>139</v>
      </c>
      <c r="P21" s="149">
        <f>'G-3'!M10</f>
        <v>170.5</v>
      </c>
      <c r="Q21" s="149">
        <f>'G-3'!M11</f>
        <v>189</v>
      </c>
      <c r="R21" s="149">
        <f>'G-3'!M12</f>
        <v>154.5</v>
      </c>
      <c r="S21" s="149">
        <f>'G-3'!M13</f>
        <v>164</v>
      </c>
      <c r="T21" s="149">
        <f>'G-3'!M14</f>
        <v>158</v>
      </c>
      <c r="U21" s="149">
        <f>'G-3'!M15</f>
        <v>144.5</v>
      </c>
      <c r="V21" s="149">
        <f>'G-3'!M16</f>
        <v>138.5</v>
      </c>
      <c r="W21" s="149">
        <f>'G-3'!M17</f>
        <v>148</v>
      </c>
      <c r="X21" s="149">
        <f>'G-3'!M18</f>
        <v>157</v>
      </c>
      <c r="Y21" s="149">
        <f>'G-3'!M19</f>
        <v>179.5</v>
      </c>
      <c r="Z21" s="149">
        <f>'G-3'!M20</f>
        <v>199.5</v>
      </c>
      <c r="AA21" s="149">
        <f>'G-3'!M21</f>
        <v>203.5</v>
      </c>
      <c r="AB21" s="149">
        <f>'G-3'!M22</f>
        <v>111.5</v>
      </c>
      <c r="AC21" s="150"/>
      <c r="AD21" s="149">
        <f>'G-3'!T10</f>
        <v>118.5</v>
      </c>
      <c r="AE21" s="149">
        <f>'G-3'!T11</f>
        <v>136</v>
      </c>
      <c r="AF21" s="149">
        <f>'G-3'!T12</f>
        <v>153</v>
      </c>
      <c r="AG21" s="149">
        <f>'G-3'!T13</f>
        <v>141.5</v>
      </c>
      <c r="AH21" s="149">
        <f>'G-3'!T14</f>
        <v>117</v>
      </c>
      <c r="AI21" s="149">
        <f>'G-3'!T15</f>
        <v>104.5</v>
      </c>
      <c r="AJ21" s="149">
        <f>'G-3'!T16</f>
        <v>123</v>
      </c>
      <c r="AK21" s="149">
        <f>'G-3'!T17</f>
        <v>110</v>
      </c>
      <c r="AL21" s="149">
        <f>'G-3'!T18</f>
        <v>152.5</v>
      </c>
      <c r="AM21" s="149">
        <f>'G-3'!T19</f>
        <v>140</v>
      </c>
      <c r="AN21" s="149">
        <f>'G-3'!T20</f>
        <v>110</v>
      </c>
      <c r="AO21" s="149">
        <f>'G-3'!T21</f>
        <v>95.5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604</v>
      </c>
      <c r="F22" s="149">
        <f t="shared" ref="F22:K22" si="18">C21+D21+E21+F21</f>
        <v>645</v>
      </c>
      <c r="G22" s="149">
        <f t="shared" si="18"/>
        <v>684.5</v>
      </c>
      <c r="H22" s="149">
        <f t="shared" si="18"/>
        <v>680</v>
      </c>
      <c r="I22" s="149">
        <f t="shared" si="18"/>
        <v>677</v>
      </c>
      <c r="J22" s="149">
        <f t="shared" si="18"/>
        <v>655.5</v>
      </c>
      <c r="K22" s="149">
        <f t="shared" si="18"/>
        <v>614</v>
      </c>
      <c r="L22" s="150"/>
      <c r="M22" s="149"/>
      <c r="N22" s="149"/>
      <c r="O22" s="149"/>
      <c r="P22" s="149">
        <f>M21+N21+O21+P21</f>
        <v>582</v>
      </c>
      <c r="Q22" s="149">
        <f t="shared" ref="Q22:AB22" si="19">N21+O21+P21+Q21</f>
        <v>644.5</v>
      </c>
      <c r="R22" s="149">
        <f t="shared" si="19"/>
        <v>653</v>
      </c>
      <c r="S22" s="149">
        <f t="shared" si="19"/>
        <v>678</v>
      </c>
      <c r="T22" s="149">
        <f t="shared" si="19"/>
        <v>665.5</v>
      </c>
      <c r="U22" s="149">
        <f t="shared" si="19"/>
        <v>621</v>
      </c>
      <c r="V22" s="149">
        <f t="shared" si="19"/>
        <v>605</v>
      </c>
      <c r="W22" s="149">
        <f t="shared" si="19"/>
        <v>589</v>
      </c>
      <c r="X22" s="149">
        <f t="shared" si="19"/>
        <v>588</v>
      </c>
      <c r="Y22" s="149">
        <f t="shared" si="19"/>
        <v>623</v>
      </c>
      <c r="Z22" s="149">
        <f t="shared" si="19"/>
        <v>684</v>
      </c>
      <c r="AA22" s="149">
        <f t="shared" si="19"/>
        <v>739.5</v>
      </c>
      <c r="AB22" s="149">
        <f t="shared" si="19"/>
        <v>694</v>
      </c>
      <c r="AC22" s="150"/>
      <c r="AD22" s="149"/>
      <c r="AE22" s="149"/>
      <c r="AF22" s="149"/>
      <c r="AG22" s="149">
        <f>AD21+AE21+AF21+AG21</f>
        <v>549</v>
      </c>
      <c r="AH22" s="149">
        <f t="shared" ref="AH22:AO22" si="20">AE21+AF21+AG21+AH21</f>
        <v>547.5</v>
      </c>
      <c r="AI22" s="149">
        <f t="shared" si="20"/>
        <v>516</v>
      </c>
      <c r="AJ22" s="149">
        <f t="shared" si="20"/>
        <v>486</v>
      </c>
      <c r="AK22" s="149">
        <f t="shared" si="20"/>
        <v>454.5</v>
      </c>
      <c r="AL22" s="149">
        <f t="shared" si="20"/>
        <v>490</v>
      </c>
      <c r="AM22" s="149">
        <f t="shared" si="20"/>
        <v>525.5</v>
      </c>
      <c r="AN22" s="149">
        <f t="shared" si="20"/>
        <v>512.5</v>
      </c>
      <c r="AO22" s="149">
        <f t="shared" si="20"/>
        <v>498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0.10866574965612105</v>
      </c>
      <c r="E23" s="152"/>
      <c r="F23" s="152" t="s">
        <v>108</v>
      </c>
      <c r="G23" s="153">
        <f>DIRECCIONALIDAD!J29/100</f>
        <v>0.89133425034387903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8.5714285714285715E-2</v>
      </c>
      <c r="Q23" s="152"/>
      <c r="R23" s="152"/>
      <c r="S23" s="152"/>
      <c r="T23" s="152" t="s">
        <v>108</v>
      </c>
      <c r="U23" s="153">
        <f>DIRECCIONALIDAD!J32/100</f>
        <v>0.91428571428571426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57"/>
      <c r="AD23" s="151"/>
      <c r="AE23" s="152" t="s">
        <v>107</v>
      </c>
      <c r="AF23" s="153">
        <f>DIRECCIONALIDAD!J34/100</f>
        <v>9.4890510948905091E-2</v>
      </c>
      <c r="AG23" s="152"/>
      <c r="AH23" s="152"/>
      <c r="AI23" s="152"/>
      <c r="AJ23" s="152" t="s">
        <v>108</v>
      </c>
      <c r="AK23" s="153">
        <f>DIRECCIONALIDAD!J35/100</f>
        <v>0.9051094890510949</v>
      </c>
      <c r="AL23" s="152"/>
      <c r="AM23" s="152"/>
      <c r="AN23" s="152" t="s">
        <v>109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/>
      <c r="U24" s="239"/>
      <c r="V24" s="156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92"/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239" t="s">
        <v>103</v>
      </c>
      <c r="U25" s="239"/>
      <c r="V25" s="147" t="s">
        <v>110</v>
      </c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00" t="s">
        <v>104</v>
      </c>
      <c r="B26" s="149">
        <f>B13+B17+B21</f>
        <v>306</v>
      </c>
      <c r="C26" s="149">
        <f t="shared" ref="C26:K26" si="21">C13+C17+C21</f>
        <v>290</v>
      </c>
      <c r="D26" s="149">
        <f t="shared" si="21"/>
        <v>300</v>
      </c>
      <c r="E26" s="149">
        <f t="shared" si="21"/>
        <v>338</v>
      </c>
      <c r="F26" s="149">
        <f t="shared" si="21"/>
        <v>315</v>
      </c>
      <c r="G26" s="149">
        <f t="shared" si="21"/>
        <v>305.5</v>
      </c>
      <c r="H26" s="149">
        <f t="shared" si="21"/>
        <v>282.5</v>
      </c>
      <c r="I26" s="149">
        <f t="shared" si="21"/>
        <v>332.5</v>
      </c>
      <c r="J26" s="149">
        <f t="shared" si="21"/>
        <v>297</v>
      </c>
      <c r="K26" s="149">
        <f t="shared" si="21"/>
        <v>270</v>
      </c>
      <c r="L26" s="150"/>
      <c r="M26" s="149">
        <f>M13+M17+M21</f>
        <v>240</v>
      </c>
      <c r="N26" s="149">
        <f t="shared" ref="N26:AB26" si="22">N13+N17+N21</f>
        <v>264</v>
      </c>
      <c r="O26" s="149">
        <f t="shared" si="22"/>
        <v>276</v>
      </c>
      <c r="P26" s="149">
        <f t="shared" si="22"/>
        <v>320</v>
      </c>
      <c r="Q26" s="149">
        <f t="shared" si="22"/>
        <v>377</v>
      </c>
      <c r="R26" s="149">
        <f t="shared" si="22"/>
        <v>368.5</v>
      </c>
      <c r="S26" s="149">
        <f t="shared" si="22"/>
        <v>342</v>
      </c>
      <c r="T26" s="149">
        <f t="shared" si="22"/>
        <v>314.5</v>
      </c>
      <c r="U26" s="149">
        <f t="shared" si="22"/>
        <v>286.5</v>
      </c>
      <c r="V26" s="149">
        <f t="shared" si="22"/>
        <v>279</v>
      </c>
      <c r="W26" s="149">
        <f t="shared" si="22"/>
        <v>254.5</v>
      </c>
      <c r="X26" s="149">
        <f t="shared" si="22"/>
        <v>281.5</v>
      </c>
      <c r="Y26" s="149">
        <f t="shared" si="22"/>
        <v>320</v>
      </c>
      <c r="Z26" s="149">
        <f t="shared" si="22"/>
        <v>378</v>
      </c>
      <c r="AA26" s="149">
        <f t="shared" si="22"/>
        <v>343</v>
      </c>
      <c r="AB26" s="149">
        <f t="shared" si="22"/>
        <v>231</v>
      </c>
      <c r="AC26" s="150"/>
      <c r="AD26" s="149">
        <f>AD13+AD17+AD21</f>
        <v>262</v>
      </c>
      <c r="AE26" s="149">
        <f t="shared" ref="AE26:AO26" si="23">AE13+AE17+AE21</f>
        <v>292</v>
      </c>
      <c r="AF26" s="149">
        <f t="shared" si="23"/>
        <v>286.5</v>
      </c>
      <c r="AG26" s="149">
        <f t="shared" si="23"/>
        <v>275</v>
      </c>
      <c r="AH26" s="149">
        <f t="shared" si="23"/>
        <v>265.5</v>
      </c>
      <c r="AI26" s="149">
        <f t="shared" si="23"/>
        <v>242.5</v>
      </c>
      <c r="AJ26" s="149">
        <f t="shared" si="23"/>
        <v>287.5</v>
      </c>
      <c r="AK26" s="149">
        <f t="shared" si="23"/>
        <v>272.5</v>
      </c>
      <c r="AL26" s="149">
        <f t="shared" si="23"/>
        <v>296</v>
      </c>
      <c r="AM26" s="149">
        <f t="shared" si="23"/>
        <v>293</v>
      </c>
      <c r="AN26" s="149">
        <f t="shared" si="23"/>
        <v>269</v>
      </c>
      <c r="AO26" s="149">
        <f t="shared" si="23"/>
        <v>216.5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100" t="s">
        <v>105</v>
      </c>
      <c r="B27" s="149"/>
      <c r="C27" s="149"/>
      <c r="D27" s="149"/>
      <c r="E27" s="149">
        <f>B26+C26+D26+E26</f>
        <v>1234</v>
      </c>
      <c r="F27" s="149">
        <f t="shared" ref="F27:K27" si="24">C26+D26+E26+F26</f>
        <v>1243</v>
      </c>
      <c r="G27" s="149">
        <f t="shared" si="24"/>
        <v>1258.5</v>
      </c>
      <c r="H27" s="149">
        <f t="shared" si="24"/>
        <v>1241</v>
      </c>
      <c r="I27" s="149">
        <f t="shared" si="24"/>
        <v>1235.5</v>
      </c>
      <c r="J27" s="149">
        <f t="shared" si="24"/>
        <v>1217.5</v>
      </c>
      <c r="K27" s="149">
        <f t="shared" si="24"/>
        <v>1182</v>
      </c>
      <c r="L27" s="150"/>
      <c r="M27" s="149"/>
      <c r="N27" s="149"/>
      <c r="O27" s="149"/>
      <c r="P27" s="149">
        <f>M26+N26+O26+P26</f>
        <v>1100</v>
      </c>
      <c r="Q27" s="149">
        <f t="shared" ref="Q27:AB27" si="25">N26+O26+P26+Q26</f>
        <v>1237</v>
      </c>
      <c r="R27" s="149">
        <f t="shared" si="25"/>
        <v>1341.5</v>
      </c>
      <c r="S27" s="149">
        <f t="shared" si="25"/>
        <v>1407.5</v>
      </c>
      <c r="T27" s="149">
        <f t="shared" si="25"/>
        <v>1402</v>
      </c>
      <c r="U27" s="149">
        <f t="shared" si="25"/>
        <v>1311.5</v>
      </c>
      <c r="V27" s="149">
        <f t="shared" si="25"/>
        <v>1222</v>
      </c>
      <c r="W27" s="149">
        <f t="shared" si="25"/>
        <v>1134.5</v>
      </c>
      <c r="X27" s="149">
        <f t="shared" si="25"/>
        <v>1101.5</v>
      </c>
      <c r="Y27" s="149">
        <f t="shared" si="25"/>
        <v>1135</v>
      </c>
      <c r="Z27" s="149">
        <f t="shared" si="25"/>
        <v>1234</v>
      </c>
      <c r="AA27" s="149">
        <f t="shared" si="25"/>
        <v>1322.5</v>
      </c>
      <c r="AB27" s="149">
        <f t="shared" si="25"/>
        <v>1272</v>
      </c>
      <c r="AC27" s="150"/>
      <c r="AD27" s="149"/>
      <c r="AE27" s="149"/>
      <c r="AF27" s="149"/>
      <c r="AG27" s="149">
        <f>AD26+AE26+AF26+AG26</f>
        <v>1115.5</v>
      </c>
      <c r="AH27" s="149">
        <f t="shared" ref="AH27:AO27" si="26">AE26+AF26+AG26+AH26</f>
        <v>1119</v>
      </c>
      <c r="AI27" s="149">
        <f t="shared" si="26"/>
        <v>1069.5</v>
      </c>
      <c r="AJ27" s="149">
        <f t="shared" si="26"/>
        <v>1070.5</v>
      </c>
      <c r="AK27" s="149">
        <f t="shared" si="26"/>
        <v>1068</v>
      </c>
      <c r="AL27" s="149">
        <f t="shared" si="26"/>
        <v>1098.5</v>
      </c>
      <c r="AM27" s="149">
        <f t="shared" si="26"/>
        <v>1149</v>
      </c>
      <c r="AN27" s="149">
        <f t="shared" si="26"/>
        <v>1130.5</v>
      </c>
      <c r="AO27" s="149">
        <f t="shared" si="26"/>
        <v>1074.5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x14ac:dyDescent="0.2">
      <c r="A28" s="92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240"/>
      <c r="R29" s="240"/>
      <c r="S29" s="240"/>
      <c r="T29" s="240"/>
      <c r="U29" s="240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101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101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101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10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</sheetData>
  <mergeCells count="20">
    <mergeCell ref="T25:U25"/>
    <mergeCell ref="Q29:U29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2017-07-19T15:56:48Z</dcterms:modified>
</cp:coreProperties>
</file>