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6845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X24" i="4678" l="1"/>
  <c r="Y24" i="4678"/>
  <c r="Z24" i="4678"/>
  <c r="W24" i="4678"/>
  <c r="X23" i="4678"/>
  <c r="Y23" i="4678"/>
  <c r="Z23" i="4678"/>
  <c r="W23" i="4678"/>
  <c r="X22" i="4678"/>
  <c r="Y22" i="4678"/>
  <c r="Z22" i="4678"/>
  <c r="W22" i="4678"/>
  <c r="X26" i="4678" l="1"/>
  <c r="Z26" i="4678"/>
  <c r="Y26" i="4678"/>
  <c r="W26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7" i="4689" l="1"/>
  <c r="J43" i="4689"/>
  <c r="AF29" i="4688" s="1"/>
  <c r="J25" i="4689"/>
  <c r="AF20" i="4688" s="1"/>
  <c r="J14" i="4689"/>
  <c r="U15" i="4688" s="1"/>
  <c r="Z24" i="4681"/>
  <c r="W24" i="4681"/>
  <c r="X23" i="4681"/>
  <c r="W23" i="4681"/>
  <c r="Z22" i="4681"/>
  <c r="Y24" i="4681"/>
  <c r="X24" i="4681"/>
  <c r="Y23" i="4681"/>
  <c r="Z23" i="4681"/>
  <c r="W22" i="4681"/>
  <c r="Y22" i="4681"/>
  <c r="X22" i="4681"/>
  <c r="J22" i="4689"/>
  <c r="P20" i="4688" s="1"/>
  <c r="T17" i="4681"/>
  <c r="J40" i="4689"/>
  <c r="P29" i="4688" s="1"/>
  <c r="J26" i="4689"/>
  <c r="AK20" i="4688" s="1"/>
  <c r="J23" i="4689"/>
  <c r="U20" i="4688" s="1"/>
  <c r="J20" i="4689"/>
  <c r="G20" i="4688" s="1"/>
  <c r="AN28" i="4688"/>
  <c r="CB19" i="4688" s="1"/>
  <c r="AL28" i="4688"/>
  <c r="BZ19" i="4688" s="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J42" i="4689"/>
  <c r="J38" i="4689"/>
  <c r="D29" i="4688"/>
  <c r="J39" i="4689"/>
  <c r="AF25" i="4688"/>
  <c r="AO25" i="4688"/>
  <c r="J35" i="4689"/>
  <c r="U25" i="4688"/>
  <c r="P25" i="4688"/>
  <c r="Z25" i="4688"/>
  <c r="D25" i="4688"/>
  <c r="J25" i="4688"/>
  <c r="J29" i="4689"/>
  <c r="J27" i="4689"/>
  <c r="Z20" i="4688"/>
  <c r="J19" i="4689"/>
  <c r="J21" i="4689"/>
  <c r="AF15" i="4688"/>
  <c r="J18" i="4689"/>
  <c r="J17" i="4689"/>
  <c r="P15" i="4688"/>
  <c r="J15" i="4689"/>
  <c r="D15" i="4688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E18" i="4688" l="1"/>
  <c r="M21" i="4688"/>
  <c r="BE19" i="4688"/>
  <c r="M30" i="4688"/>
  <c r="AU18" i="4688"/>
  <c r="B21" i="4688"/>
  <c r="AU19" i="4688"/>
  <c r="B30" i="4688"/>
  <c r="BU19" i="4688"/>
  <c r="AD30" i="4688"/>
  <c r="BU12" i="4688"/>
  <c r="AD16" i="4688"/>
  <c r="AU12" i="4688"/>
  <c r="B16" i="4688"/>
  <c r="BE12" i="4688"/>
  <c r="M16" i="4688"/>
  <c r="BU18" i="4688"/>
  <c r="AD21" i="4688"/>
  <c r="AK33" i="4688"/>
  <c r="BY22" i="4688" s="1"/>
  <c r="Y26" i="4681"/>
  <c r="X26" i="4681"/>
  <c r="W26" i="4681"/>
  <c r="Z26" i="4681"/>
  <c r="U23" i="4684"/>
  <c r="W33" i="4688"/>
  <c r="BL22" i="4688" s="1"/>
  <c r="S33" i="4688"/>
  <c r="BH22" i="4688" s="1"/>
  <c r="AO33" i="4688"/>
  <c r="CC22" i="4688" s="1"/>
  <c r="AL33" i="4688"/>
  <c r="BZ22" i="4688" s="1"/>
  <c r="AJ33" i="4688"/>
  <c r="BX22" i="4688" s="1"/>
  <c r="AI33" i="4688"/>
  <c r="BW22" i="4688" s="1"/>
  <c r="U23" i="4678"/>
  <c r="AA33" i="4688"/>
  <c r="BP22" i="4688" s="1"/>
  <c r="Z33" i="4688"/>
  <c r="BO22" i="4688" s="1"/>
  <c r="V33" i="4688"/>
  <c r="BK22" i="4688" s="1"/>
  <c r="R33" i="4688"/>
  <c r="BG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29" i="4688"/>
  <c r="AK29" i="4688"/>
  <c r="Z29" i="4688"/>
  <c r="U29" i="4688"/>
  <c r="J29" i="4688"/>
  <c r="G29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1" i="4688" l="1"/>
  <c r="AF21" i="4688"/>
  <c r="AK21" i="4688"/>
  <c r="U16" i="4688"/>
  <c r="Z16" i="4688"/>
  <c r="P16" i="4688"/>
  <c r="G16" i="4688"/>
  <c r="J16" i="4688"/>
  <c r="D16" i="4688"/>
  <c r="AK16" i="4688"/>
  <c r="AO16" i="4688"/>
  <c r="AF16" i="4688"/>
  <c r="AK30" i="4688"/>
  <c r="AO30" i="4688"/>
  <c r="AF30" i="4688"/>
  <c r="G30" i="4688"/>
  <c r="J30" i="4688"/>
  <c r="D30" i="4688"/>
  <c r="J21" i="4688"/>
  <c r="D21" i="4688"/>
  <c r="G21" i="4688"/>
  <c r="U30" i="4688"/>
  <c r="Z30" i="4688"/>
  <c r="P30" i="4688"/>
  <c r="Z21" i="4688"/>
  <c r="P21" i="4688"/>
  <c r="U21" i="4688"/>
  <c r="N23" i="4681"/>
  <c r="U23" i="4681"/>
  <c r="G23" i="4681"/>
</calcChain>
</file>

<file path=xl/sharedStrings.xml><?xml version="1.0" encoding="utf-8"?>
<sst xmlns="http://schemas.openxmlformats.org/spreadsheetml/2006/main" count="620" uniqueCount="154">
  <si>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</si>
  <si>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</si>
  <si>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</si>
  <si>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</si>
  <si>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</si>
  <si>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</si>
  <si>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</si>
  <si>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</si>
  <si>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</si>
  <si>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</si>
  <si>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</si>
  <si>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</si>
  <si>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</si>
  <si>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</si>
  <si>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</si>
  <si>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</si>
  <si>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</si>
  <si>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</si>
  <si>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</si>
  <si>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</si>
  <si>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</si>
  <si>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</si>
  <si>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</si>
  <si>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</si>
  <si>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</si>
  <si>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</si>
  <si>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</si>
  <si>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</si>
  <si>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</si>
  <si>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</si>
  <si>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</si>
  <si>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</si>
  <si>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</si>
  <si>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</si>
  <si>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</si>
  <si>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</si>
  <si>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</si>
  <si>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</si>
  <si>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</si>
  <si>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</si>
  <si>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</si>
  <si>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</si>
  <si>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</si>
  <si>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</si>
  <si>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</si>
  <si>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</si>
  <si>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</si>
  <si>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</si>
  <si>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</si>
  <si>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</si>
  <si>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</si>
  <si>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</si>
  <si>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</si>
  <si>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</si>
  <si>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</si>
  <si>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</si>
  <si>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</si>
  <si>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</si>
  <si>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</si>
  <si>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</si>
  <si>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</si>
  <si>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</si>
  <si>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</si>
  <si>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</si>
  <si>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</si>
  <si>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</si>
  <si>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</si>
  <si>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</si>
  <si>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</si>
  <si>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</si>
  <si>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</si>
  <si>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</si>
  <si>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</si>
  <si>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</si>
  <si>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</si>
  <si>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</si>
  <si>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</si>
  <si>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</si>
  <si>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</si>
  <si>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</si>
  <si>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</si>
  <si>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</si>
  <si>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</si>
  <si>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</si>
  <si>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</si>
  <si>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</si>
  <si>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</si>
  <si>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</si>
  <si>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</si>
  <si>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</si>
  <si>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</si>
  <si>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</si>
  <si>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</si>
  <si>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</si>
  <si>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</si>
  <si>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</si>
  <si>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</si>
  <si>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</si>
  <si>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</si>
  <si>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</si>
  <si>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</si>
  <si>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</si>
  <si>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</si>
  <si>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</si>
  <si>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</si>
  <si>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</si>
  <si>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</si>
  <si>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</si>
  <si>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</si>
  <si>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</si>
  <si>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</si>
  <si>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</si>
  <si>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</si>
  <si>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</si>
  <si>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</si>
  <si>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</si>
  <si>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</si>
  <si>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</si>
  <si>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</si>
  <si>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</si>
  <si>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</si>
  <si>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</si>
  <si>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</si>
  <si>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</si>
  <si>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</si>
  <si>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</si>
  <si>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</si>
  <si>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</si>
  <si>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</si>
  <si>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</si>
  <si>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</si>
  <si>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</si>
  <si>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</si>
  <si>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</si>
  <si>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</si>
  <si>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</si>
  <si>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</si>
  <si>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</si>
  <si>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</si>
  <si>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</si>
  <si>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</si>
  <si>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</si>
  <si>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</si>
  <si>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</si>
  <si>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</si>
  <si>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</si>
  <si>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</si>
  <si>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</si>
  <si>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X CARRERA 45</t>
  </si>
  <si>
    <t>ADOLFREDO FLOREZ</t>
  </si>
  <si>
    <t>JULIO VASQUEZ</t>
  </si>
  <si>
    <t xml:space="preserve"> </t>
  </si>
  <si>
    <t xml:space="preserve">VOL MAX 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</si>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</sst>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101</c:v>
                </c:pt>
                <c:pt idx="1">
                  <c:v>116.5</c:v>
                </c:pt>
                <c:pt idx="2">
                  <c:v>114.5</c:v>
                </c:pt>
                <c:pt idx="3">
                  <c:v>146.5</c:v>
                </c:pt>
                <c:pt idx="4">
                  <c:v>125.5</c:v>
                </c:pt>
                <c:pt idx="5">
                  <c:v>118</c:v>
                </c:pt>
                <c:pt idx="6">
                  <c:v>116</c:v>
                </c:pt>
                <c:pt idx="7">
                  <c:v>106</c:v>
                </c:pt>
                <c:pt idx="8">
                  <c:v>118.5</c:v>
                </c:pt>
                <c:pt idx="9">
                  <c:v>113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835528"/>
        <c:axId val="155835920"/>
      </c:barChart>
      <c:catAx>
        <c:axId val="155835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3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835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35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421.5</c:v>
                </c:pt>
                <c:pt idx="1">
                  <c:v>483</c:v>
                </c:pt>
                <c:pt idx="2">
                  <c:v>406.5</c:v>
                </c:pt>
                <c:pt idx="3">
                  <c:v>457</c:v>
                </c:pt>
                <c:pt idx="4">
                  <c:v>414.5</c:v>
                </c:pt>
                <c:pt idx="5">
                  <c:v>407</c:v>
                </c:pt>
                <c:pt idx="6">
                  <c:v>393.5</c:v>
                </c:pt>
                <c:pt idx="7">
                  <c:v>371</c:v>
                </c:pt>
                <c:pt idx="8">
                  <c:v>407</c:v>
                </c:pt>
                <c:pt idx="9">
                  <c:v>382.5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111680"/>
        <c:axId val="158112072"/>
      </c:barChart>
      <c:catAx>
        <c:axId val="15811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12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112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11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427</c:v>
                </c:pt>
                <c:pt idx="1">
                  <c:v>471</c:v>
                </c:pt>
                <c:pt idx="2">
                  <c:v>446.5</c:v>
                </c:pt>
                <c:pt idx="3">
                  <c:v>454</c:v>
                </c:pt>
                <c:pt idx="4">
                  <c:v>470</c:v>
                </c:pt>
                <c:pt idx="5">
                  <c:v>462</c:v>
                </c:pt>
                <c:pt idx="6">
                  <c:v>467.5</c:v>
                </c:pt>
                <c:pt idx="7">
                  <c:v>486.5</c:v>
                </c:pt>
                <c:pt idx="8">
                  <c:v>469.5</c:v>
                </c:pt>
                <c:pt idx="9">
                  <c:v>501.5</c:v>
                </c:pt>
                <c:pt idx="10">
                  <c:v>452.5</c:v>
                </c:pt>
                <c:pt idx="11">
                  <c:v>408.5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674408"/>
        <c:axId val="156674800"/>
      </c:barChart>
      <c:catAx>
        <c:axId val="156674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7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674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74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358.5</c:v>
                </c:pt>
                <c:pt idx="1">
                  <c:v>370</c:v>
                </c:pt>
                <c:pt idx="2">
                  <c:v>407</c:v>
                </c:pt>
                <c:pt idx="3">
                  <c:v>446.5</c:v>
                </c:pt>
                <c:pt idx="4">
                  <c:v>412.5</c:v>
                </c:pt>
                <c:pt idx="5">
                  <c:v>380</c:v>
                </c:pt>
                <c:pt idx="6">
                  <c:v>397</c:v>
                </c:pt>
                <c:pt idx="7">
                  <c:v>351.5</c:v>
                </c:pt>
                <c:pt idx="8">
                  <c:v>324</c:v>
                </c:pt>
                <c:pt idx="9">
                  <c:v>273</c:v>
                </c:pt>
                <c:pt idx="10">
                  <c:v>308</c:v>
                </c:pt>
                <c:pt idx="11">
                  <c:v>340</c:v>
                </c:pt>
                <c:pt idx="12">
                  <c:v>416.5</c:v>
                </c:pt>
                <c:pt idx="13">
                  <c:v>392</c:v>
                </c:pt>
                <c:pt idx="14">
                  <c:v>388</c:v>
                </c:pt>
                <c:pt idx="15">
                  <c:v>362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675584"/>
        <c:axId val="156675976"/>
      </c:barChart>
      <c:catAx>
        <c:axId val="15667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75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675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7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478.5</c:v>
                </c:pt>
                <c:pt idx="4">
                  <c:v>503</c:v>
                </c:pt>
                <c:pt idx="5">
                  <c:v>504.5</c:v>
                </c:pt>
                <c:pt idx="6">
                  <c:v>506</c:v>
                </c:pt>
                <c:pt idx="7">
                  <c:v>465.5</c:v>
                </c:pt>
                <c:pt idx="8">
                  <c:v>458.5</c:v>
                </c:pt>
                <c:pt idx="9">
                  <c:v>453.5</c:v>
                </c:pt>
                <c:pt idx="13">
                  <c:v>528</c:v>
                </c:pt>
                <c:pt idx="14">
                  <c:v>586.5</c:v>
                </c:pt>
                <c:pt idx="15">
                  <c:v>626</c:v>
                </c:pt>
                <c:pt idx="16">
                  <c:v>660</c:v>
                </c:pt>
                <c:pt idx="17">
                  <c:v>633.5</c:v>
                </c:pt>
                <c:pt idx="18">
                  <c:v>603</c:v>
                </c:pt>
                <c:pt idx="19">
                  <c:v>549.5</c:v>
                </c:pt>
                <c:pt idx="20">
                  <c:v>461.5</c:v>
                </c:pt>
                <c:pt idx="21">
                  <c:v>409.5</c:v>
                </c:pt>
                <c:pt idx="22">
                  <c:v>382.5</c:v>
                </c:pt>
                <c:pt idx="23">
                  <c:v>381</c:v>
                </c:pt>
                <c:pt idx="24">
                  <c:v>402.5</c:v>
                </c:pt>
                <c:pt idx="25">
                  <c:v>422.5</c:v>
                </c:pt>
                <c:pt idx="29">
                  <c:v>757.5</c:v>
                </c:pt>
                <c:pt idx="30">
                  <c:v>755.5</c:v>
                </c:pt>
                <c:pt idx="31">
                  <c:v>738</c:v>
                </c:pt>
                <c:pt idx="32">
                  <c:v>763.5</c:v>
                </c:pt>
                <c:pt idx="33">
                  <c:v>792</c:v>
                </c:pt>
                <c:pt idx="34">
                  <c:v>839</c:v>
                </c:pt>
                <c:pt idx="35">
                  <c:v>904.5</c:v>
                </c:pt>
                <c:pt idx="36">
                  <c:v>949</c:v>
                </c:pt>
                <c:pt idx="37">
                  <c:v>935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639</c:v>
                </c:pt>
                <c:pt idx="4">
                  <c:v>576</c:v>
                </c:pt>
                <c:pt idx="5">
                  <c:v>496</c:v>
                </c:pt>
                <c:pt idx="6">
                  <c:v>494.5</c:v>
                </c:pt>
                <c:pt idx="7">
                  <c:v>482.5</c:v>
                </c:pt>
                <c:pt idx="8">
                  <c:v>493</c:v>
                </c:pt>
                <c:pt idx="9">
                  <c:v>491</c:v>
                </c:pt>
                <c:pt idx="13">
                  <c:v>443.5</c:v>
                </c:pt>
                <c:pt idx="14">
                  <c:v>448</c:v>
                </c:pt>
                <c:pt idx="15">
                  <c:v>439</c:v>
                </c:pt>
                <c:pt idx="16">
                  <c:v>407</c:v>
                </c:pt>
                <c:pt idx="17">
                  <c:v>365</c:v>
                </c:pt>
                <c:pt idx="18">
                  <c:v>312.5</c:v>
                </c:pt>
                <c:pt idx="19">
                  <c:v>261</c:v>
                </c:pt>
                <c:pt idx="20">
                  <c:v>284</c:v>
                </c:pt>
                <c:pt idx="21">
                  <c:v>325.5</c:v>
                </c:pt>
                <c:pt idx="22">
                  <c:v>410</c:v>
                </c:pt>
                <c:pt idx="23">
                  <c:v>488.5</c:v>
                </c:pt>
                <c:pt idx="24">
                  <c:v>514.5</c:v>
                </c:pt>
                <c:pt idx="25">
                  <c:v>502</c:v>
                </c:pt>
                <c:pt idx="29">
                  <c:v>423.5</c:v>
                </c:pt>
                <c:pt idx="30">
                  <c:v>438.5</c:v>
                </c:pt>
                <c:pt idx="31">
                  <c:v>430.5</c:v>
                </c:pt>
                <c:pt idx="32">
                  <c:v>412.5</c:v>
                </c:pt>
                <c:pt idx="33">
                  <c:v>383</c:v>
                </c:pt>
                <c:pt idx="34">
                  <c:v>362.5</c:v>
                </c:pt>
                <c:pt idx="35">
                  <c:v>372</c:v>
                </c:pt>
                <c:pt idx="36">
                  <c:v>355</c:v>
                </c:pt>
                <c:pt idx="37">
                  <c:v>354.5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650.5</c:v>
                </c:pt>
                <c:pt idx="4">
                  <c:v>682</c:v>
                </c:pt>
                <c:pt idx="5">
                  <c:v>684.5</c:v>
                </c:pt>
                <c:pt idx="6">
                  <c:v>671.5</c:v>
                </c:pt>
                <c:pt idx="7">
                  <c:v>638</c:v>
                </c:pt>
                <c:pt idx="8">
                  <c:v>627</c:v>
                </c:pt>
                <c:pt idx="9">
                  <c:v>609.5</c:v>
                </c:pt>
                <c:pt idx="13">
                  <c:v>610.5</c:v>
                </c:pt>
                <c:pt idx="14">
                  <c:v>601.5</c:v>
                </c:pt>
                <c:pt idx="15">
                  <c:v>581</c:v>
                </c:pt>
                <c:pt idx="16">
                  <c:v>569</c:v>
                </c:pt>
                <c:pt idx="17">
                  <c:v>542.5</c:v>
                </c:pt>
                <c:pt idx="18">
                  <c:v>537</c:v>
                </c:pt>
                <c:pt idx="19">
                  <c:v>535</c:v>
                </c:pt>
                <c:pt idx="20">
                  <c:v>511</c:v>
                </c:pt>
                <c:pt idx="21">
                  <c:v>510</c:v>
                </c:pt>
                <c:pt idx="22">
                  <c:v>545</c:v>
                </c:pt>
                <c:pt idx="23">
                  <c:v>587</c:v>
                </c:pt>
                <c:pt idx="24">
                  <c:v>619.5</c:v>
                </c:pt>
                <c:pt idx="25">
                  <c:v>634</c:v>
                </c:pt>
                <c:pt idx="29">
                  <c:v>617.5</c:v>
                </c:pt>
                <c:pt idx="30">
                  <c:v>647.5</c:v>
                </c:pt>
                <c:pt idx="31">
                  <c:v>664</c:v>
                </c:pt>
                <c:pt idx="32">
                  <c:v>677.5</c:v>
                </c:pt>
                <c:pt idx="33">
                  <c:v>711</c:v>
                </c:pt>
                <c:pt idx="34">
                  <c:v>684</c:v>
                </c:pt>
                <c:pt idx="35">
                  <c:v>648.5</c:v>
                </c:pt>
                <c:pt idx="36">
                  <c:v>606</c:v>
                </c:pt>
                <c:pt idx="37">
                  <c:v>542.5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1768</c:v>
                </c:pt>
                <c:pt idx="4">
                  <c:v>1761</c:v>
                </c:pt>
                <c:pt idx="5">
                  <c:v>1685</c:v>
                </c:pt>
                <c:pt idx="6">
                  <c:v>1672</c:v>
                </c:pt>
                <c:pt idx="7">
                  <c:v>1586</c:v>
                </c:pt>
                <c:pt idx="8">
                  <c:v>1578.5</c:v>
                </c:pt>
                <c:pt idx="9">
                  <c:v>1554</c:v>
                </c:pt>
                <c:pt idx="13">
                  <c:v>1582</c:v>
                </c:pt>
                <c:pt idx="14">
                  <c:v>1636</c:v>
                </c:pt>
                <c:pt idx="15">
                  <c:v>1646</c:v>
                </c:pt>
                <c:pt idx="16">
                  <c:v>1636</c:v>
                </c:pt>
                <c:pt idx="17">
                  <c:v>1541</c:v>
                </c:pt>
                <c:pt idx="18">
                  <c:v>1452.5</c:v>
                </c:pt>
                <c:pt idx="19">
                  <c:v>1345.5</c:v>
                </c:pt>
                <c:pt idx="20">
                  <c:v>1256.5</c:v>
                </c:pt>
                <c:pt idx="21">
                  <c:v>1245</c:v>
                </c:pt>
                <c:pt idx="22">
                  <c:v>1337.5</c:v>
                </c:pt>
                <c:pt idx="23">
                  <c:v>1456.5</c:v>
                </c:pt>
                <c:pt idx="24">
                  <c:v>1536.5</c:v>
                </c:pt>
                <c:pt idx="25">
                  <c:v>1558.5</c:v>
                </c:pt>
                <c:pt idx="29">
                  <c:v>1798.5</c:v>
                </c:pt>
                <c:pt idx="30">
                  <c:v>1841.5</c:v>
                </c:pt>
                <c:pt idx="31">
                  <c:v>1832.5</c:v>
                </c:pt>
                <c:pt idx="32">
                  <c:v>1853.5</c:v>
                </c:pt>
                <c:pt idx="33">
                  <c:v>1886</c:v>
                </c:pt>
                <c:pt idx="34">
                  <c:v>1885.5</c:v>
                </c:pt>
                <c:pt idx="35">
                  <c:v>1925</c:v>
                </c:pt>
                <c:pt idx="36">
                  <c:v>1910</c:v>
                </c:pt>
                <c:pt idx="37">
                  <c:v>1832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676760"/>
        <c:axId val="156677152"/>
      </c:lineChart>
      <c:catAx>
        <c:axId val="1566767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667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6771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66767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108.5</c:v>
                </c:pt>
                <c:pt idx="1">
                  <c:v>116.5</c:v>
                </c:pt>
                <c:pt idx="2">
                  <c:v>133</c:v>
                </c:pt>
                <c:pt idx="3">
                  <c:v>170</c:v>
                </c:pt>
                <c:pt idx="4">
                  <c:v>167</c:v>
                </c:pt>
                <c:pt idx="5">
                  <c:v>156</c:v>
                </c:pt>
                <c:pt idx="6">
                  <c:v>167</c:v>
                </c:pt>
                <c:pt idx="7">
                  <c:v>143.5</c:v>
                </c:pt>
                <c:pt idx="8">
                  <c:v>136.5</c:v>
                </c:pt>
                <c:pt idx="9">
                  <c:v>102.5</c:v>
                </c:pt>
                <c:pt idx="10">
                  <c:v>79</c:v>
                </c:pt>
                <c:pt idx="11">
                  <c:v>91.5</c:v>
                </c:pt>
                <c:pt idx="12">
                  <c:v>109.5</c:v>
                </c:pt>
                <c:pt idx="13">
                  <c:v>101</c:v>
                </c:pt>
                <c:pt idx="14">
                  <c:v>100.5</c:v>
                </c:pt>
                <c:pt idx="15">
                  <c:v>111.5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836704"/>
        <c:axId val="155837096"/>
      </c:barChart>
      <c:catAx>
        <c:axId val="15583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37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837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36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179</c:v>
                </c:pt>
                <c:pt idx="1">
                  <c:v>213.5</c:v>
                </c:pt>
                <c:pt idx="2">
                  <c:v>176</c:v>
                </c:pt>
                <c:pt idx="3">
                  <c:v>189</c:v>
                </c:pt>
                <c:pt idx="4">
                  <c:v>177</c:v>
                </c:pt>
                <c:pt idx="5">
                  <c:v>196</c:v>
                </c:pt>
                <c:pt idx="6">
                  <c:v>201.5</c:v>
                </c:pt>
                <c:pt idx="7">
                  <c:v>217.5</c:v>
                </c:pt>
                <c:pt idx="8">
                  <c:v>224</c:v>
                </c:pt>
                <c:pt idx="9">
                  <c:v>261.5</c:v>
                </c:pt>
                <c:pt idx="10">
                  <c:v>246</c:v>
                </c:pt>
                <c:pt idx="11">
                  <c:v>203.5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837880"/>
        <c:axId val="155838272"/>
      </c:barChart>
      <c:catAx>
        <c:axId val="155837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3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838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37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182.5</c:v>
                </c:pt>
                <c:pt idx="1">
                  <c:v>191</c:v>
                </c:pt>
                <c:pt idx="2">
                  <c:v>128.5</c:v>
                </c:pt>
                <c:pt idx="3">
                  <c:v>137</c:v>
                </c:pt>
                <c:pt idx="4">
                  <c:v>119.5</c:v>
                </c:pt>
                <c:pt idx="5">
                  <c:v>111</c:v>
                </c:pt>
                <c:pt idx="6">
                  <c:v>127</c:v>
                </c:pt>
                <c:pt idx="7">
                  <c:v>125</c:v>
                </c:pt>
                <c:pt idx="8">
                  <c:v>130</c:v>
                </c:pt>
                <c:pt idx="9">
                  <c:v>109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716416"/>
        <c:axId val="157716808"/>
      </c:barChart>
      <c:catAx>
        <c:axId val="15771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16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716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1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98</c:v>
                </c:pt>
                <c:pt idx="1">
                  <c:v>101</c:v>
                </c:pt>
                <c:pt idx="2">
                  <c:v>111</c:v>
                </c:pt>
                <c:pt idx="3">
                  <c:v>113.5</c:v>
                </c:pt>
                <c:pt idx="4">
                  <c:v>113</c:v>
                </c:pt>
                <c:pt idx="5">
                  <c:v>93</c:v>
                </c:pt>
                <c:pt idx="6">
                  <c:v>93</c:v>
                </c:pt>
                <c:pt idx="7">
                  <c:v>84</c:v>
                </c:pt>
                <c:pt idx="8">
                  <c:v>92.5</c:v>
                </c:pt>
                <c:pt idx="9">
                  <c:v>102.5</c:v>
                </c:pt>
                <c:pt idx="10">
                  <c:v>76</c:v>
                </c:pt>
                <c:pt idx="11">
                  <c:v>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717592"/>
        <c:axId val="157717984"/>
      </c:barChart>
      <c:catAx>
        <c:axId val="157717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1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717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17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108</c:v>
                </c:pt>
                <c:pt idx="1">
                  <c:v>116</c:v>
                </c:pt>
                <c:pt idx="2">
                  <c:v>106.5</c:v>
                </c:pt>
                <c:pt idx="3">
                  <c:v>113</c:v>
                </c:pt>
                <c:pt idx="4">
                  <c:v>112.5</c:v>
                </c:pt>
                <c:pt idx="5">
                  <c:v>107</c:v>
                </c:pt>
                <c:pt idx="6">
                  <c:v>74.5</c:v>
                </c:pt>
                <c:pt idx="7">
                  <c:v>71</c:v>
                </c:pt>
                <c:pt idx="8">
                  <c:v>60</c:v>
                </c:pt>
                <c:pt idx="9">
                  <c:v>55.5</c:v>
                </c:pt>
                <c:pt idx="10">
                  <c:v>97.5</c:v>
                </c:pt>
                <c:pt idx="11">
                  <c:v>112.5</c:v>
                </c:pt>
                <c:pt idx="12">
                  <c:v>144.5</c:v>
                </c:pt>
                <c:pt idx="13">
                  <c:v>134</c:v>
                </c:pt>
                <c:pt idx="14">
                  <c:v>123.5</c:v>
                </c:pt>
                <c:pt idx="15">
                  <c:v>100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718768"/>
        <c:axId val="157719160"/>
      </c:barChart>
      <c:catAx>
        <c:axId val="157718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19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719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18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138</c:v>
                </c:pt>
                <c:pt idx="1">
                  <c:v>175.5</c:v>
                </c:pt>
                <c:pt idx="2">
                  <c:v>163.5</c:v>
                </c:pt>
                <c:pt idx="3">
                  <c:v>173.5</c:v>
                </c:pt>
                <c:pt idx="4">
                  <c:v>169.5</c:v>
                </c:pt>
                <c:pt idx="5">
                  <c:v>178</c:v>
                </c:pt>
                <c:pt idx="6">
                  <c:v>150.5</c:v>
                </c:pt>
                <c:pt idx="7">
                  <c:v>140</c:v>
                </c:pt>
                <c:pt idx="8">
                  <c:v>158.5</c:v>
                </c:pt>
                <c:pt idx="9">
                  <c:v>160.5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719944"/>
        <c:axId val="158108544"/>
      </c:barChart>
      <c:catAx>
        <c:axId val="157719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0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108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19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150</c:v>
                </c:pt>
                <c:pt idx="1">
                  <c:v>156.5</c:v>
                </c:pt>
                <c:pt idx="2">
                  <c:v>159.5</c:v>
                </c:pt>
                <c:pt idx="3">
                  <c:v>151.5</c:v>
                </c:pt>
                <c:pt idx="4">
                  <c:v>180</c:v>
                </c:pt>
                <c:pt idx="5">
                  <c:v>173</c:v>
                </c:pt>
                <c:pt idx="6">
                  <c:v>173</c:v>
                </c:pt>
                <c:pt idx="7">
                  <c:v>185</c:v>
                </c:pt>
                <c:pt idx="8">
                  <c:v>153</c:v>
                </c:pt>
                <c:pt idx="9">
                  <c:v>137.5</c:v>
                </c:pt>
                <c:pt idx="10">
                  <c:v>130.5</c:v>
                </c:pt>
                <c:pt idx="11">
                  <c:v>121.5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109328"/>
        <c:axId val="158109720"/>
      </c:barChart>
      <c:catAx>
        <c:axId val="15810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09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109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09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142</c:v>
                </c:pt>
                <c:pt idx="1">
                  <c:v>137.5</c:v>
                </c:pt>
                <c:pt idx="2">
                  <c:v>167.5</c:v>
                </c:pt>
                <c:pt idx="3">
                  <c:v>163.5</c:v>
                </c:pt>
                <c:pt idx="4">
                  <c:v>133</c:v>
                </c:pt>
                <c:pt idx="5">
                  <c:v>117</c:v>
                </c:pt>
                <c:pt idx="6">
                  <c:v>155.5</c:v>
                </c:pt>
                <c:pt idx="7">
                  <c:v>137</c:v>
                </c:pt>
                <c:pt idx="8">
                  <c:v>127.5</c:v>
                </c:pt>
                <c:pt idx="9">
                  <c:v>115</c:v>
                </c:pt>
                <c:pt idx="10">
                  <c:v>131.5</c:v>
                </c:pt>
                <c:pt idx="11">
                  <c:v>136</c:v>
                </c:pt>
                <c:pt idx="12">
                  <c:v>162.5</c:v>
                </c:pt>
                <c:pt idx="13">
                  <c:v>157</c:v>
                </c:pt>
                <c:pt idx="14">
                  <c:v>164</c:v>
                </c:pt>
                <c:pt idx="15">
                  <c:v>150.5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110504"/>
        <c:axId val="158110896"/>
      </c:barChart>
      <c:catAx>
        <c:axId val="158110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1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110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10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W30" sqref="W3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">
        <v>60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">
        <v>148</v>
      </c>
      <c r="E5" s="144"/>
      <c r="F5" s="144"/>
      <c r="G5" s="144"/>
      <c r="H5" s="144"/>
      <c r="I5" s="134" t="s">
        <v>53</v>
      </c>
      <c r="J5" s="134"/>
      <c r="K5" s="134"/>
      <c r="L5" s="145"/>
      <c r="M5" s="145"/>
      <c r="N5" s="145"/>
      <c r="O5" s="12"/>
      <c r="P5" s="134" t="s">
        <v>57</v>
      </c>
      <c r="Q5" s="134"/>
      <c r="R5" s="134"/>
      <c r="S5" s="143" t="s">
        <v>63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149</v>
      </c>
      <c r="E6" s="141"/>
      <c r="F6" s="141"/>
      <c r="G6" s="141"/>
      <c r="H6" s="141"/>
      <c r="I6" s="134" t="s">
        <v>59</v>
      </c>
      <c r="J6" s="134"/>
      <c r="K6" s="134"/>
      <c r="L6" s="146">
        <v>1</v>
      </c>
      <c r="M6" s="146"/>
      <c r="N6" s="146"/>
      <c r="O6" s="42"/>
      <c r="P6" s="134" t="s">
        <v>58</v>
      </c>
      <c r="Q6" s="134"/>
      <c r="R6" s="134"/>
      <c r="S6" s="139">
        <v>42753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2">
        <v>56</v>
      </c>
      <c r="C10" s="2">
        <v>73</v>
      </c>
      <c r="D10" s="2">
        <v>0</v>
      </c>
      <c r="E10" s="2">
        <v>0</v>
      </c>
      <c r="F10" s="6">
        <f t="shared" ref="F10:F22" si="0">B10*0.5+C10*1+D10*2+E10*2.5</f>
        <v>101</v>
      </c>
      <c r="G10" s="2"/>
      <c r="H10" s="19" t="s">
        <v>4</v>
      </c>
      <c r="I10" s="46">
        <v>65</v>
      </c>
      <c r="J10" s="46">
        <v>130</v>
      </c>
      <c r="K10" s="46">
        <v>0</v>
      </c>
      <c r="L10" s="46">
        <v>3</v>
      </c>
      <c r="M10" s="6">
        <f t="shared" ref="M10:M22" si="1">I10*0.5+J10*1+K10*2+L10*2.5</f>
        <v>170</v>
      </c>
      <c r="N10" s="9">
        <f>F20+F21+F22+M10</f>
        <v>528</v>
      </c>
      <c r="O10" s="19" t="s">
        <v>43</v>
      </c>
      <c r="P10" s="2">
        <v>72</v>
      </c>
      <c r="Q10" s="2">
        <v>143</v>
      </c>
      <c r="R10" s="2">
        <v>0</v>
      </c>
      <c r="S10" s="2">
        <v>0</v>
      </c>
      <c r="T10" s="6">
        <f t="shared" ref="T10:T21" si="2">P10*0.5+Q10*1+R10*2+S10*2.5</f>
        <v>179</v>
      </c>
      <c r="U10" s="10"/>
      <c r="V10" s="126"/>
      <c r="W10" s="126"/>
      <c r="X10" s="126"/>
      <c r="Y10" s="126"/>
      <c r="AB10" s="1"/>
    </row>
    <row r="11" spans="1:28" ht="24" customHeight="1" x14ac:dyDescent="0.2">
      <c r="A11" s="18" t="s">
        <v>14</v>
      </c>
      <c r="B11" s="2">
        <v>61</v>
      </c>
      <c r="C11" s="2">
        <v>86</v>
      </c>
      <c r="D11" s="2">
        <v>0</v>
      </c>
      <c r="E11" s="2">
        <v>0</v>
      </c>
      <c r="F11" s="6">
        <f t="shared" si="0"/>
        <v>116.5</v>
      </c>
      <c r="G11" s="2"/>
      <c r="H11" s="19" t="s">
        <v>5</v>
      </c>
      <c r="I11" s="46">
        <v>72</v>
      </c>
      <c r="J11" s="46">
        <v>126</v>
      </c>
      <c r="K11" s="46">
        <v>0</v>
      </c>
      <c r="L11" s="46">
        <v>2</v>
      </c>
      <c r="M11" s="6">
        <f t="shared" si="1"/>
        <v>167</v>
      </c>
      <c r="N11" s="9">
        <f>F21+F22+M10+M11</f>
        <v>586.5</v>
      </c>
      <c r="O11" s="19" t="s">
        <v>44</v>
      </c>
      <c r="P11" s="2">
        <v>80</v>
      </c>
      <c r="Q11" s="2">
        <v>171</v>
      </c>
      <c r="R11" s="2">
        <v>0</v>
      </c>
      <c r="S11" s="2">
        <v>1</v>
      </c>
      <c r="T11" s="6">
        <f t="shared" si="2"/>
        <v>213.5</v>
      </c>
      <c r="U11" s="2"/>
      <c r="V11" s="126"/>
      <c r="W11" s="126"/>
      <c r="X11" s="126"/>
      <c r="Y11" s="126"/>
      <c r="AB11" s="1"/>
    </row>
    <row r="12" spans="1:28" ht="24" customHeight="1" x14ac:dyDescent="0.2">
      <c r="A12" s="18" t="s">
        <v>17</v>
      </c>
      <c r="B12" s="2">
        <v>58</v>
      </c>
      <c r="C12" s="2">
        <v>83</v>
      </c>
      <c r="D12" s="2">
        <v>0</v>
      </c>
      <c r="E12" s="2">
        <v>1</v>
      </c>
      <c r="F12" s="6">
        <f t="shared" si="0"/>
        <v>114.5</v>
      </c>
      <c r="G12" s="2"/>
      <c r="H12" s="19" t="s">
        <v>6</v>
      </c>
      <c r="I12" s="46">
        <v>93</v>
      </c>
      <c r="J12" s="46">
        <v>97</v>
      </c>
      <c r="K12" s="46">
        <v>0</v>
      </c>
      <c r="L12" s="46">
        <v>5</v>
      </c>
      <c r="M12" s="6">
        <f t="shared" si="1"/>
        <v>156</v>
      </c>
      <c r="N12" s="2">
        <f>F22+M10+M11+M12</f>
        <v>626</v>
      </c>
      <c r="O12" s="19" t="s">
        <v>32</v>
      </c>
      <c r="P12" s="2">
        <v>79</v>
      </c>
      <c r="Q12" s="2">
        <v>129</v>
      </c>
      <c r="R12" s="2">
        <v>0</v>
      </c>
      <c r="S12" s="2">
        <v>3</v>
      </c>
      <c r="T12" s="6">
        <f t="shared" si="2"/>
        <v>176</v>
      </c>
      <c r="U12" s="2"/>
      <c r="V12" s="126"/>
      <c r="W12" s="126"/>
      <c r="X12" s="126"/>
      <c r="Y12" s="126"/>
      <c r="AB12" s="1"/>
    </row>
    <row r="13" spans="1:28" ht="24" customHeight="1" x14ac:dyDescent="0.2">
      <c r="A13" s="18" t="s">
        <v>19</v>
      </c>
      <c r="B13" s="2">
        <v>61</v>
      </c>
      <c r="C13" s="2">
        <v>111</v>
      </c>
      <c r="D13" s="2">
        <v>0</v>
      </c>
      <c r="E13" s="2">
        <v>2</v>
      </c>
      <c r="F13" s="6">
        <f t="shared" si="0"/>
        <v>146.5</v>
      </c>
      <c r="G13" s="2">
        <f t="shared" ref="G13:G19" si="3">F10+F11+F12+F13</f>
        <v>478.5</v>
      </c>
      <c r="H13" s="19" t="s">
        <v>7</v>
      </c>
      <c r="I13" s="46">
        <v>73</v>
      </c>
      <c r="J13" s="46">
        <v>123</v>
      </c>
      <c r="K13" s="46">
        <v>0</v>
      </c>
      <c r="L13" s="46">
        <v>3</v>
      </c>
      <c r="M13" s="6">
        <f t="shared" si="1"/>
        <v>167</v>
      </c>
      <c r="N13" s="2">
        <f t="shared" ref="N13:N18" si="4">M10+M11+M12+M13</f>
        <v>660</v>
      </c>
      <c r="O13" s="19" t="s">
        <v>33</v>
      </c>
      <c r="P13" s="2">
        <v>71</v>
      </c>
      <c r="Q13" s="2">
        <v>151</v>
      </c>
      <c r="R13" s="2">
        <v>0</v>
      </c>
      <c r="S13" s="2">
        <v>1</v>
      </c>
      <c r="T13" s="6">
        <f t="shared" si="2"/>
        <v>189</v>
      </c>
      <c r="U13" s="2">
        <f t="shared" ref="U13:U21" si="5">T10+T11+T12+T13</f>
        <v>757.5</v>
      </c>
      <c r="V13" s="126"/>
      <c r="W13" s="126"/>
      <c r="X13" s="126"/>
      <c r="Y13" s="126"/>
      <c r="AB13" s="51">
        <v>241</v>
      </c>
    </row>
    <row r="14" spans="1:28" ht="24" customHeight="1" x14ac:dyDescent="0.2">
      <c r="A14" s="18" t="s">
        <v>21</v>
      </c>
      <c r="B14" s="2">
        <v>65</v>
      </c>
      <c r="C14" s="2">
        <v>93</v>
      </c>
      <c r="D14" s="2">
        <v>0</v>
      </c>
      <c r="E14" s="2">
        <v>0</v>
      </c>
      <c r="F14" s="6">
        <f t="shared" si="0"/>
        <v>125.5</v>
      </c>
      <c r="G14" s="2">
        <f t="shared" si="3"/>
        <v>503</v>
      </c>
      <c r="H14" s="19" t="s">
        <v>9</v>
      </c>
      <c r="I14" s="46">
        <v>67</v>
      </c>
      <c r="J14" s="46">
        <v>110</v>
      </c>
      <c r="K14" s="46">
        <v>0</v>
      </c>
      <c r="L14" s="46">
        <v>0</v>
      </c>
      <c r="M14" s="6">
        <f t="shared" si="1"/>
        <v>143.5</v>
      </c>
      <c r="N14" s="2">
        <f t="shared" si="4"/>
        <v>633.5</v>
      </c>
      <c r="O14" s="19" t="s">
        <v>29</v>
      </c>
      <c r="P14" s="35">
        <v>78</v>
      </c>
      <c r="Q14" s="35">
        <v>128</v>
      </c>
      <c r="R14" s="35">
        <v>0</v>
      </c>
      <c r="S14" s="35">
        <v>4</v>
      </c>
      <c r="T14" s="6">
        <f t="shared" si="2"/>
        <v>177</v>
      </c>
      <c r="U14" s="2">
        <f t="shared" si="5"/>
        <v>755.5</v>
      </c>
      <c r="V14" s="126"/>
      <c r="W14" s="126"/>
      <c r="X14" s="126"/>
      <c r="Y14" s="126"/>
      <c r="AB14" s="51">
        <v>250</v>
      </c>
    </row>
    <row r="15" spans="1:28" ht="24" customHeight="1" x14ac:dyDescent="0.2">
      <c r="A15" s="18" t="s">
        <v>23</v>
      </c>
      <c r="B15" s="2">
        <v>43</v>
      </c>
      <c r="C15" s="2">
        <v>94</v>
      </c>
      <c r="D15" s="2">
        <v>0</v>
      </c>
      <c r="E15" s="2">
        <v>1</v>
      </c>
      <c r="F15" s="6">
        <f t="shared" si="0"/>
        <v>118</v>
      </c>
      <c r="G15" s="2">
        <f t="shared" si="3"/>
        <v>504.5</v>
      </c>
      <c r="H15" s="19" t="s">
        <v>12</v>
      </c>
      <c r="I15" s="46">
        <v>58</v>
      </c>
      <c r="J15" s="46">
        <v>105</v>
      </c>
      <c r="K15" s="46">
        <v>0</v>
      </c>
      <c r="L15" s="46">
        <v>1</v>
      </c>
      <c r="M15" s="6">
        <f t="shared" si="1"/>
        <v>136.5</v>
      </c>
      <c r="N15" s="2">
        <f t="shared" si="4"/>
        <v>603</v>
      </c>
      <c r="O15" s="18" t="s">
        <v>30</v>
      </c>
      <c r="P15" s="2">
        <v>88</v>
      </c>
      <c r="Q15" s="2">
        <v>145</v>
      </c>
      <c r="R15" s="35">
        <v>1</v>
      </c>
      <c r="S15" s="2">
        <v>2</v>
      </c>
      <c r="T15" s="6">
        <f t="shared" si="2"/>
        <v>196</v>
      </c>
      <c r="U15" s="2">
        <f t="shared" si="5"/>
        <v>738</v>
      </c>
      <c r="V15" s="126"/>
      <c r="W15" s="126"/>
      <c r="X15" s="126"/>
      <c r="Y15" s="126"/>
      <c r="AB15" s="51">
        <v>262</v>
      </c>
    </row>
    <row r="16" spans="1:28" ht="24" customHeight="1" x14ac:dyDescent="0.2">
      <c r="A16" s="18" t="s">
        <v>39</v>
      </c>
      <c r="B16" s="2">
        <v>50</v>
      </c>
      <c r="C16" s="2">
        <v>86</v>
      </c>
      <c r="D16" s="2">
        <v>0</v>
      </c>
      <c r="E16" s="2">
        <v>2</v>
      </c>
      <c r="F16" s="6">
        <f t="shared" si="0"/>
        <v>116</v>
      </c>
      <c r="G16" s="2">
        <f t="shared" si="3"/>
        <v>506</v>
      </c>
      <c r="H16" s="19" t="s">
        <v>15</v>
      </c>
      <c r="I16" s="46">
        <v>50</v>
      </c>
      <c r="J16" s="46">
        <v>75</v>
      </c>
      <c r="K16" s="46">
        <v>0</v>
      </c>
      <c r="L16" s="46">
        <v>1</v>
      </c>
      <c r="M16" s="6">
        <f t="shared" si="1"/>
        <v>102.5</v>
      </c>
      <c r="N16" s="2">
        <f t="shared" si="4"/>
        <v>549.5</v>
      </c>
      <c r="O16" s="19" t="s">
        <v>8</v>
      </c>
      <c r="P16" s="2">
        <v>102</v>
      </c>
      <c r="Q16" s="2">
        <v>146</v>
      </c>
      <c r="R16" s="2">
        <v>1</v>
      </c>
      <c r="S16" s="2">
        <v>1</v>
      </c>
      <c r="T16" s="6">
        <f t="shared" si="2"/>
        <v>201.5</v>
      </c>
      <c r="U16" s="2">
        <f t="shared" si="5"/>
        <v>763.5</v>
      </c>
      <c r="V16" s="126"/>
      <c r="W16" s="126"/>
      <c r="X16" s="126"/>
      <c r="Y16" s="126"/>
      <c r="AB16" s="51">
        <v>270.5</v>
      </c>
    </row>
    <row r="17" spans="1:28" ht="24" customHeight="1" x14ac:dyDescent="0.2">
      <c r="A17" s="18" t="s">
        <v>40</v>
      </c>
      <c r="B17" s="2">
        <v>37</v>
      </c>
      <c r="C17" s="2">
        <v>80</v>
      </c>
      <c r="D17" s="2">
        <v>0</v>
      </c>
      <c r="E17" s="2">
        <v>3</v>
      </c>
      <c r="F17" s="6">
        <f t="shared" si="0"/>
        <v>106</v>
      </c>
      <c r="G17" s="2">
        <f t="shared" si="3"/>
        <v>465.5</v>
      </c>
      <c r="H17" s="19" t="s">
        <v>18</v>
      </c>
      <c r="I17" s="46">
        <v>36</v>
      </c>
      <c r="J17" s="46">
        <v>61</v>
      </c>
      <c r="K17" s="46">
        <v>0</v>
      </c>
      <c r="L17" s="46">
        <v>0</v>
      </c>
      <c r="M17" s="6">
        <f t="shared" si="1"/>
        <v>79</v>
      </c>
      <c r="N17" s="2">
        <f t="shared" si="4"/>
        <v>461.5</v>
      </c>
      <c r="O17" s="19" t="s">
        <v>10</v>
      </c>
      <c r="P17" s="2">
        <v>140</v>
      </c>
      <c r="Q17" s="2">
        <v>145</v>
      </c>
      <c r="R17" s="2">
        <v>0</v>
      </c>
      <c r="S17" s="2">
        <v>1</v>
      </c>
      <c r="T17" s="6">
        <f t="shared" si="2"/>
        <v>217.5</v>
      </c>
      <c r="U17" s="2">
        <f t="shared" si="5"/>
        <v>792</v>
      </c>
      <c r="V17" s="126"/>
      <c r="W17" s="126"/>
      <c r="X17" s="126"/>
      <c r="Y17" s="126"/>
      <c r="AB17" s="51">
        <v>289.5</v>
      </c>
    </row>
    <row r="18" spans="1:28" ht="24" customHeight="1" x14ac:dyDescent="0.2">
      <c r="A18" s="18" t="s">
        <v>41</v>
      </c>
      <c r="B18" s="2">
        <v>45</v>
      </c>
      <c r="C18" s="2">
        <v>96</v>
      </c>
      <c r="D18" s="2">
        <v>0</v>
      </c>
      <c r="E18" s="2">
        <v>0</v>
      </c>
      <c r="F18" s="6">
        <f t="shared" si="0"/>
        <v>118.5</v>
      </c>
      <c r="G18" s="2">
        <f t="shared" si="3"/>
        <v>458.5</v>
      </c>
      <c r="H18" s="19" t="s">
        <v>20</v>
      </c>
      <c r="I18" s="46">
        <v>38</v>
      </c>
      <c r="J18" s="46">
        <v>70</v>
      </c>
      <c r="K18" s="46">
        <v>0</v>
      </c>
      <c r="L18" s="46">
        <v>1</v>
      </c>
      <c r="M18" s="6">
        <f t="shared" si="1"/>
        <v>91.5</v>
      </c>
      <c r="N18" s="2">
        <f t="shared" si="4"/>
        <v>409.5</v>
      </c>
      <c r="O18" s="19" t="s">
        <v>13</v>
      </c>
      <c r="P18" s="2">
        <v>136</v>
      </c>
      <c r="Q18" s="2">
        <v>156</v>
      </c>
      <c r="R18" s="2">
        <v>0</v>
      </c>
      <c r="S18" s="2">
        <v>0</v>
      </c>
      <c r="T18" s="6">
        <f t="shared" si="2"/>
        <v>224</v>
      </c>
      <c r="U18" s="2">
        <f t="shared" si="5"/>
        <v>839</v>
      </c>
      <c r="V18" s="126"/>
      <c r="W18" s="126"/>
      <c r="X18" s="126"/>
      <c r="Y18" s="126"/>
      <c r="AB18" s="51">
        <v>291</v>
      </c>
    </row>
    <row r="19" spans="1:28" ht="24" customHeight="1" thickBot="1" x14ac:dyDescent="0.25">
      <c r="A19" s="21" t="s">
        <v>42</v>
      </c>
      <c r="B19" s="3">
        <v>40</v>
      </c>
      <c r="C19" s="3">
        <v>88</v>
      </c>
      <c r="D19" s="3">
        <v>0</v>
      </c>
      <c r="E19" s="3">
        <v>2</v>
      </c>
      <c r="F19" s="7">
        <f t="shared" si="0"/>
        <v>113</v>
      </c>
      <c r="G19" s="3">
        <f t="shared" si="3"/>
        <v>453.5</v>
      </c>
      <c r="H19" s="20" t="s">
        <v>22</v>
      </c>
      <c r="I19" s="45">
        <v>40</v>
      </c>
      <c r="J19" s="45">
        <v>82</v>
      </c>
      <c r="K19" s="45">
        <v>0</v>
      </c>
      <c r="L19" s="45">
        <v>3</v>
      </c>
      <c r="M19" s="6">
        <f t="shared" si="1"/>
        <v>109.5</v>
      </c>
      <c r="N19" s="2">
        <f>M16+M17+M18+M19</f>
        <v>382.5</v>
      </c>
      <c r="O19" s="19" t="s">
        <v>16</v>
      </c>
      <c r="P19" s="2">
        <v>181</v>
      </c>
      <c r="Q19" s="2">
        <v>171</v>
      </c>
      <c r="R19" s="2">
        <v>0</v>
      </c>
      <c r="S19" s="2">
        <v>0</v>
      </c>
      <c r="T19" s="6">
        <f t="shared" si="2"/>
        <v>261.5</v>
      </c>
      <c r="U19" s="2">
        <f t="shared" si="5"/>
        <v>904.5</v>
      </c>
      <c r="V19" s="126"/>
      <c r="W19" s="126"/>
      <c r="X19" s="126"/>
      <c r="Y19" s="126"/>
      <c r="Z19" s="126"/>
      <c r="AB19" s="51">
        <v>294</v>
      </c>
    </row>
    <row r="20" spans="1:28" ht="24" customHeight="1" x14ac:dyDescent="0.2">
      <c r="A20" s="19" t="s">
        <v>27</v>
      </c>
      <c r="B20" s="35">
        <v>51</v>
      </c>
      <c r="C20" s="35">
        <v>83</v>
      </c>
      <c r="D20" s="35">
        <v>0</v>
      </c>
      <c r="E20" s="35">
        <v>0</v>
      </c>
      <c r="F20" s="8">
        <f t="shared" si="0"/>
        <v>108.5</v>
      </c>
      <c r="G20" s="35"/>
      <c r="H20" s="19" t="s">
        <v>24</v>
      </c>
      <c r="I20" s="46">
        <v>46</v>
      </c>
      <c r="J20" s="46">
        <v>73</v>
      </c>
      <c r="K20" s="46">
        <v>0</v>
      </c>
      <c r="L20" s="46">
        <v>2</v>
      </c>
      <c r="M20" s="8">
        <f t="shared" si="1"/>
        <v>101</v>
      </c>
      <c r="N20" s="2">
        <f>M17+M18+M19+M20</f>
        <v>381</v>
      </c>
      <c r="O20" s="19" t="s">
        <v>45</v>
      </c>
      <c r="P20" s="35">
        <v>160</v>
      </c>
      <c r="Q20" s="35">
        <v>166</v>
      </c>
      <c r="R20" s="2">
        <v>0</v>
      </c>
      <c r="S20" s="35">
        <v>0</v>
      </c>
      <c r="T20" s="8">
        <f t="shared" si="2"/>
        <v>246</v>
      </c>
      <c r="U20" s="2">
        <f t="shared" si="5"/>
        <v>949</v>
      </c>
      <c r="V20" s="126"/>
      <c r="W20" s="126"/>
      <c r="X20" s="126"/>
      <c r="Y20" s="126"/>
      <c r="AB20" s="51">
        <v>299</v>
      </c>
    </row>
    <row r="21" spans="1:28" ht="24" customHeight="1" thickBot="1" x14ac:dyDescent="0.25">
      <c r="A21" s="19" t="s">
        <v>28</v>
      </c>
      <c r="B21" s="2">
        <v>56</v>
      </c>
      <c r="C21" s="2">
        <v>84</v>
      </c>
      <c r="D21" s="2">
        <v>1</v>
      </c>
      <c r="E21" s="2">
        <v>1</v>
      </c>
      <c r="F21" s="6">
        <f t="shared" si="0"/>
        <v>116.5</v>
      </c>
      <c r="G21" s="36"/>
      <c r="H21" s="20" t="s">
        <v>25</v>
      </c>
      <c r="I21" s="46">
        <v>46</v>
      </c>
      <c r="J21" s="46">
        <v>75</v>
      </c>
      <c r="K21" s="46">
        <v>0</v>
      </c>
      <c r="L21" s="46">
        <v>1</v>
      </c>
      <c r="M21" s="6">
        <f t="shared" si="1"/>
        <v>100.5</v>
      </c>
      <c r="N21" s="2">
        <f>M18+M19+M20+M21</f>
        <v>402.5</v>
      </c>
      <c r="O21" s="21" t="s">
        <v>46</v>
      </c>
      <c r="P21" s="3">
        <v>120</v>
      </c>
      <c r="Q21" s="3">
        <v>141</v>
      </c>
      <c r="R21" s="3">
        <v>0</v>
      </c>
      <c r="S21" s="3">
        <v>1</v>
      </c>
      <c r="T21" s="7">
        <f t="shared" si="2"/>
        <v>203.5</v>
      </c>
      <c r="U21" s="3">
        <f t="shared" si="5"/>
        <v>935</v>
      </c>
      <c r="V21" s="126"/>
      <c r="W21" s="126"/>
      <c r="X21" s="126"/>
      <c r="Y21" s="126"/>
      <c r="AB21" s="51">
        <v>299.5</v>
      </c>
    </row>
    <row r="22" spans="1:28" ht="24" customHeight="1" thickBot="1" x14ac:dyDescent="0.25">
      <c r="A22" s="19" t="s">
        <v>1</v>
      </c>
      <c r="B22" s="2">
        <v>58</v>
      </c>
      <c r="C22" s="2">
        <v>97</v>
      </c>
      <c r="D22" s="2">
        <v>1</v>
      </c>
      <c r="E22" s="2">
        <v>2</v>
      </c>
      <c r="F22" s="6">
        <f t="shared" si="0"/>
        <v>133</v>
      </c>
      <c r="G22" s="2"/>
      <c r="H22" s="21" t="s">
        <v>26</v>
      </c>
      <c r="I22" s="47">
        <v>61</v>
      </c>
      <c r="J22" s="47">
        <v>81</v>
      </c>
      <c r="K22" s="47">
        <v>0</v>
      </c>
      <c r="L22" s="47">
        <v>0</v>
      </c>
      <c r="M22" s="6">
        <f t="shared" si="1"/>
        <v>111.5</v>
      </c>
      <c r="N22" s="3">
        <f>M19+M20+M21+M22</f>
        <v>422.5</v>
      </c>
      <c r="O22" s="19"/>
      <c r="P22" s="45"/>
      <c r="Q22" s="45"/>
      <c r="R22" s="45"/>
      <c r="S22" s="45"/>
      <c r="T22" s="8"/>
      <c r="U22" s="34"/>
      <c r="V22" s="126"/>
      <c r="W22" s="126">
        <f>SUM(B10:B22)</f>
        <v>681</v>
      </c>
      <c r="X22" s="126">
        <f t="shared" ref="X22:Z22" si="6">SUM(C10:C22)</f>
        <v>1154</v>
      </c>
      <c r="Y22" s="126">
        <f t="shared" si="6"/>
        <v>2</v>
      </c>
      <c r="Z22" s="126">
        <f t="shared" si="6"/>
        <v>14</v>
      </c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506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660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949</v>
      </c>
      <c r="W23" s="126">
        <f>SUM(I10:I22)</f>
        <v>745</v>
      </c>
      <c r="X23" s="126">
        <f t="shared" ref="X23:Z23" si="7">SUM(J10:J22)</f>
        <v>1208</v>
      </c>
      <c r="Y23" s="126">
        <f t="shared" si="7"/>
        <v>0</v>
      </c>
      <c r="Z23" s="126">
        <f t="shared" si="7"/>
        <v>22</v>
      </c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82</v>
      </c>
      <c r="G24" s="57"/>
      <c r="H24" s="152"/>
      <c r="I24" s="153"/>
      <c r="J24" s="52" t="s">
        <v>73</v>
      </c>
      <c r="K24" s="55"/>
      <c r="L24" s="55"/>
      <c r="M24" s="56" t="s">
        <v>76</v>
      </c>
      <c r="N24" s="57"/>
      <c r="O24" s="152"/>
      <c r="P24" s="153"/>
      <c r="Q24" s="52" t="s">
        <v>73</v>
      </c>
      <c r="R24" s="55"/>
      <c r="S24" s="55"/>
      <c r="T24" s="56" t="s">
        <v>70</v>
      </c>
      <c r="U24" s="57"/>
      <c r="W24" s="126">
        <f>SUM(P10:P21)</f>
        <v>1307</v>
      </c>
      <c r="X24" s="126">
        <f t="shared" ref="X24:Z24" si="8">SUM(Q10:Q21)</f>
        <v>1792</v>
      </c>
      <c r="Y24" s="126">
        <f t="shared" si="8"/>
        <v>2</v>
      </c>
      <c r="Z24" s="126">
        <f t="shared" si="8"/>
        <v>14</v>
      </c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W26" s="126">
        <f>W22+W23+W24</f>
        <v>2733</v>
      </c>
      <c r="X26" s="126">
        <f t="shared" ref="X26:Z26" si="9">X22+X23+X24</f>
        <v>4154</v>
      </c>
      <c r="Y26" s="126">
        <f t="shared" si="9"/>
        <v>4</v>
      </c>
      <c r="Z26" s="126">
        <f t="shared" si="9"/>
        <v>50</v>
      </c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Z21" sqref="Z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68 X CARRERA 45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0</v>
      </c>
      <c r="M5" s="145"/>
      <c r="N5" s="145"/>
      <c r="O5" s="12"/>
      <c r="P5" s="134" t="s">
        <v>57</v>
      </c>
      <c r="Q5" s="134"/>
      <c r="R5" s="134"/>
      <c r="S5" s="143" t="s">
        <v>61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60" t="s">
        <v>153</v>
      </c>
      <c r="E6" s="160"/>
      <c r="F6" s="160"/>
      <c r="G6" s="160"/>
      <c r="H6" s="160"/>
      <c r="I6" s="134" t="s">
        <v>59</v>
      </c>
      <c r="J6" s="134"/>
      <c r="K6" s="134"/>
      <c r="L6" s="146">
        <v>1</v>
      </c>
      <c r="M6" s="146"/>
      <c r="N6" s="146"/>
      <c r="O6" s="42"/>
      <c r="P6" s="134" t="s">
        <v>58</v>
      </c>
      <c r="Q6" s="134"/>
      <c r="R6" s="134"/>
      <c r="S6" s="139">
        <f>'G-1'!S6:U6</f>
        <v>42753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155</v>
      </c>
      <c r="C10" s="46">
        <v>88</v>
      </c>
      <c r="D10" s="46">
        <v>6</v>
      </c>
      <c r="E10" s="46">
        <v>2</v>
      </c>
      <c r="F10" s="6">
        <f t="shared" ref="F10:F22" si="0">B10*0.5+C10*1+D10*2+E10*2.5</f>
        <v>182.5</v>
      </c>
      <c r="G10" s="2"/>
      <c r="H10" s="19" t="s">
        <v>4</v>
      </c>
      <c r="I10" s="46">
        <v>50</v>
      </c>
      <c r="J10" s="46">
        <v>70</v>
      </c>
      <c r="K10" s="46">
        <v>4</v>
      </c>
      <c r="L10" s="46">
        <v>4</v>
      </c>
      <c r="M10" s="6">
        <f t="shared" ref="M10:M22" si="1">I10*0.5+J10*1+K10*2+L10*2.5</f>
        <v>113</v>
      </c>
      <c r="N10" s="9">
        <f>F20+F21+F22+M10</f>
        <v>443.5</v>
      </c>
      <c r="O10" s="19" t="s">
        <v>43</v>
      </c>
      <c r="P10" s="46">
        <v>57</v>
      </c>
      <c r="Q10" s="46">
        <v>59</v>
      </c>
      <c r="R10" s="46">
        <v>4</v>
      </c>
      <c r="S10" s="46">
        <v>1</v>
      </c>
      <c r="T10" s="6">
        <f t="shared" ref="T10:T21" si="2">P10*0.5+Q10*1+R10*2+S10*2.5</f>
        <v>98</v>
      </c>
      <c r="U10" s="10"/>
      <c r="V10" s="126"/>
      <c r="W10" s="126"/>
      <c r="X10" s="126"/>
      <c r="Y10" s="126"/>
      <c r="AB10" s="1"/>
    </row>
    <row r="11" spans="1:28" ht="24" customHeight="1" x14ac:dyDescent="0.2">
      <c r="A11" s="18" t="s">
        <v>14</v>
      </c>
      <c r="B11" s="46">
        <v>182</v>
      </c>
      <c r="C11" s="46">
        <v>87</v>
      </c>
      <c r="D11" s="46">
        <v>4</v>
      </c>
      <c r="E11" s="46">
        <v>2</v>
      </c>
      <c r="F11" s="6">
        <f t="shared" si="0"/>
        <v>191</v>
      </c>
      <c r="G11" s="2"/>
      <c r="H11" s="19" t="s">
        <v>5</v>
      </c>
      <c r="I11" s="46">
        <v>42</v>
      </c>
      <c r="J11" s="46">
        <v>78</v>
      </c>
      <c r="K11" s="46">
        <v>3</v>
      </c>
      <c r="L11" s="46">
        <v>3</v>
      </c>
      <c r="M11" s="6">
        <f t="shared" si="1"/>
        <v>112.5</v>
      </c>
      <c r="N11" s="9">
        <f>F21+F22+M10+M11</f>
        <v>448</v>
      </c>
      <c r="O11" s="19" t="s">
        <v>44</v>
      </c>
      <c r="P11" s="46">
        <v>50</v>
      </c>
      <c r="Q11" s="46">
        <v>68</v>
      </c>
      <c r="R11" s="46">
        <v>4</v>
      </c>
      <c r="S11" s="46">
        <v>0</v>
      </c>
      <c r="T11" s="6">
        <f t="shared" si="2"/>
        <v>101</v>
      </c>
      <c r="U11" s="2"/>
      <c r="V11" s="126"/>
      <c r="W11" s="126"/>
      <c r="X11" s="126"/>
      <c r="Y11" s="126"/>
      <c r="AB11" s="1"/>
    </row>
    <row r="12" spans="1:28" ht="24" customHeight="1" x14ac:dyDescent="0.2">
      <c r="A12" s="18" t="s">
        <v>17</v>
      </c>
      <c r="B12" s="46">
        <v>102</v>
      </c>
      <c r="C12" s="46">
        <v>67</v>
      </c>
      <c r="D12" s="46">
        <v>4</v>
      </c>
      <c r="E12" s="46">
        <v>1</v>
      </c>
      <c r="F12" s="6">
        <f t="shared" si="0"/>
        <v>128.5</v>
      </c>
      <c r="G12" s="2"/>
      <c r="H12" s="19" t="s">
        <v>6</v>
      </c>
      <c r="I12" s="46">
        <v>38</v>
      </c>
      <c r="J12" s="46">
        <v>70</v>
      </c>
      <c r="K12" s="46">
        <v>4</v>
      </c>
      <c r="L12" s="46">
        <v>4</v>
      </c>
      <c r="M12" s="6">
        <f t="shared" si="1"/>
        <v>107</v>
      </c>
      <c r="N12" s="2">
        <f>F22+M10+M11+M12</f>
        <v>439</v>
      </c>
      <c r="O12" s="19" t="s">
        <v>32</v>
      </c>
      <c r="P12" s="46">
        <v>45</v>
      </c>
      <c r="Q12" s="46">
        <v>77</v>
      </c>
      <c r="R12" s="46">
        <v>2</v>
      </c>
      <c r="S12" s="46">
        <v>3</v>
      </c>
      <c r="T12" s="6">
        <f t="shared" si="2"/>
        <v>111</v>
      </c>
      <c r="U12" s="2"/>
      <c r="V12" s="126"/>
      <c r="W12" s="126"/>
      <c r="X12" s="126"/>
      <c r="Y12" s="126"/>
      <c r="AB12" s="1"/>
    </row>
    <row r="13" spans="1:28" ht="24" customHeight="1" x14ac:dyDescent="0.2">
      <c r="A13" s="18" t="s">
        <v>19</v>
      </c>
      <c r="B13" s="46">
        <v>86</v>
      </c>
      <c r="C13" s="46">
        <v>78</v>
      </c>
      <c r="D13" s="46">
        <v>3</v>
      </c>
      <c r="E13" s="46">
        <v>4</v>
      </c>
      <c r="F13" s="6">
        <f t="shared" si="0"/>
        <v>137</v>
      </c>
      <c r="G13" s="2">
        <f t="shared" ref="G13:G19" si="3">F10+F11+F12+F13</f>
        <v>639</v>
      </c>
      <c r="H13" s="19" t="s">
        <v>7</v>
      </c>
      <c r="I13" s="46">
        <v>43</v>
      </c>
      <c r="J13" s="46">
        <v>44</v>
      </c>
      <c r="K13" s="46">
        <v>2</v>
      </c>
      <c r="L13" s="46">
        <v>2</v>
      </c>
      <c r="M13" s="6">
        <f t="shared" si="1"/>
        <v>74.5</v>
      </c>
      <c r="N13" s="2">
        <f t="shared" ref="N13:N18" si="4">M10+M11+M12+M13</f>
        <v>407</v>
      </c>
      <c r="O13" s="19" t="s">
        <v>33</v>
      </c>
      <c r="P13" s="46">
        <v>56</v>
      </c>
      <c r="Q13" s="46">
        <v>79</v>
      </c>
      <c r="R13" s="46">
        <v>2</v>
      </c>
      <c r="S13" s="46">
        <v>1</v>
      </c>
      <c r="T13" s="6">
        <f t="shared" si="2"/>
        <v>113.5</v>
      </c>
      <c r="U13" s="2">
        <f t="shared" ref="U13:U21" si="5">T10+T11+T12+T13</f>
        <v>423.5</v>
      </c>
      <c r="V13" s="126"/>
      <c r="W13" s="126"/>
      <c r="X13" s="126"/>
      <c r="Y13" s="126"/>
      <c r="AB13" s="51">
        <v>212.5</v>
      </c>
    </row>
    <row r="14" spans="1:28" ht="24" customHeight="1" x14ac:dyDescent="0.2">
      <c r="A14" s="18" t="s">
        <v>21</v>
      </c>
      <c r="B14" s="46">
        <v>57</v>
      </c>
      <c r="C14" s="46">
        <v>79</v>
      </c>
      <c r="D14" s="46">
        <v>6</v>
      </c>
      <c r="E14" s="46">
        <v>0</v>
      </c>
      <c r="F14" s="6">
        <f t="shared" si="0"/>
        <v>119.5</v>
      </c>
      <c r="G14" s="2">
        <f t="shared" si="3"/>
        <v>576</v>
      </c>
      <c r="H14" s="19" t="s">
        <v>9</v>
      </c>
      <c r="I14" s="46">
        <v>35</v>
      </c>
      <c r="J14" s="46">
        <v>40</v>
      </c>
      <c r="K14" s="46">
        <v>3</v>
      </c>
      <c r="L14" s="46">
        <v>3</v>
      </c>
      <c r="M14" s="6">
        <f t="shared" si="1"/>
        <v>71</v>
      </c>
      <c r="N14" s="2">
        <f t="shared" si="4"/>
        <v>365</v>
      </c>
      <c r="O14" s="19" t="s">
        <v>29</v>
      </c>
      <c r="P14" s="45">
        <v>52</v>
      </c>
      <c r="Q14" s="45">
        <v>74</v>
      </c>
      <c r="R14" s="45">
        <v>4</v>
      </c>
      <c r="S14" s="45">
        <v>2</v>
      </c>
      <c r="T14" s="6">
        <f t="shared" si="2"/>
        <v>113</v>
      </c>
      <c r="U14" s="2">
        <f t="shared" si="5"/>
        <v>438.5</v>
      </c>
      <c r="V14" s="126"/>
      <c r="W14" s="126"/>
      <c r="X14" s="126"/>
      <c r="Y14" s="126"/>
      <c r="AB14" s="51">
        <v>226</v>
      </c>
    </row>
    <row r="15" spans="1:28" ht="24" customHeight="1" x14ac:dyDescent="0.2">
      <c r="A15" s="18" t="s">
        <v>23</v>
      </c>
      <c r="B15" s="46">
        <v>60</v>
      </c>
      <c r="C15" s="46">
        <v>66</v>
      </c>
      <c r="D15" s="46">
        <v>5</v>
      </c>
      <c r="E15" s="46">
        <v>2</v>
      </c>
      <c r="F15" s="6">
        <f t="shared" si="0"/>
        <v>111</v>
      </c>
      <c r="G15" s="2">
        <f t="shared" si="3"/>
        <v>496</v>
      </c>
      <c r="H15" s="19" t="s">
        <v>12</v>
      </c>
      <c r="I15" s="46">
        <v>32</v>
      </c>
      <c r="J15" s="46">
        <v>35</v>
      </c>
      <c r="K15" s="46">
        <v>2</v>
      </c>
      <c r="L15" s="46">
        <v>2</v>
      </c>
      <c r="M15" s="6">
        <f t="shared" si="1"/>
        <v>60</v>
      </c>
      <c r="N15" s="2">
        <f t="shared" si="4"/>
        <v>312.5</v>
      </c>
      <c r="O15" s="18" t="s">
        <v>30</v>
      </c>
      <c r="P15" s="46">
        <v>48</v>
      </c>
      <c r="Q15" s="46">
        <v>57</v>
      </c>
      <c r="R15" s="46">
        <v>6</v>
      </c>
      <c r="S15" s="46">
        <v>0</v>
      </c>
      <c r="T15" s="6">
        <f t="shared" si="2"/>
        <v>93</v>
      </c>
      <c r="U15" s="2">
        <f t="shared" si="5"/>
        <v>430.5</v>
      </c>
      <c r="V15" s="126"/>
      <c r="W15" s="126"/>
      <c r="X15" s="126"/>
      <c r="Y15" s="126"/>
      <c r="AB15" s="51">
        <v>233.5</v>
      </c>
    </row>
    <row r="16" spans="1:28" ht="24" customHeight="1" x14ac:dyDescent="0.2">
      <c r="A16" s="18" t="s">
        <v>39</v>
      </c>
      <c r="B16" s="46">
        <v>70</v>
      </c>
      <c r="C16" s="46">
        <v>80</v>
      </c>
      <c r="D16" s="46">
        <v>6</v>
      </c>
      <c r="E16" s="46">
        <v>0</v>
      </c>
      <c r="F16" s="6">
        <f t="shared" si="0"/>
        <v>127</v>
      </c>
      <c r="G16" s="2">
        <f t="shared" si="3"/>
        <v>494.5</v>
      </c>
      <c r="H16" s="19" t="s">
        <v>15</v>
      </c>
      <c r="I16" s="46">
        <v>30</v>
      </c>
      <c r="J16" s="46">
        <v>30</v>
      </c>
      <c r="K16" s="46">
        <v>4</v>
      </c>
      <c r="L16" s="46">
        <v>1</v>
      </c>
      <c r="M16" s="6">
        <f t="shared" si="1"/>
        <v>55.5</v>
      </c>
      <c r="N16" s="2">
        <f t="shared" si="4"/>
        <v>261</v>
      </c>
      <c r="O16" s="19" t="s">
        <v>8</v>
      </c>
      <c r="P16" s="46">
        <v>41</v>
      </c>
      <c r="Q16" s="46">
        <v>60</v>
      </c>
      <c r="R16" s="46">
        <v>5</v>
      </c>
      <c r="S16" s="46">
        <v>1</v>
      </c>
      <c r="T16" s="6">
        <f t="shared" si="2"/>
        <v>93</v>
      </c>
      <c r="U16" s="2">
        <f t="shared" si="5"/>
        <v>412.5</v>
      </c>
      <c r="V16" s="126"/>
      <c r="W16" s="126"/>
      <c r="X16" s="126"/>
      <c r="Y16" s="126"/>
      <c r="AB16" s="51">
        <v>234</v>
      </c>
    </row>
    <row r="17" spans="1:28" ht="24" customHeight="1" x14ac:dyDescent="0.2">
      <c r="A17" s="18" t="s">
        <v>40</v>
      </c>
      <c r="B17" s="46">
        <v>60</v>
      </c>
      <c r="C17" s="46">
        <v>75</v>
      </c>
      <c r="D17" s="46">
        <v>5</v>
      </c>
      <c r="E17" s="46">
        <v>4</v>
      </c>
      <c r="F17" s="6">
        <f t="shared" si="0"/>
        <v>125</v>
      </c>
      <c r="G17" s="2">
        <f t="shared" si="3"/>
        <v>482.5</v>
      </c>
      <c r="H17" s="19" t="s">
        <v>18</v>
      </c>
      <c r="I17" s="46">
        <v>58</v>
      </c>
      <c r="J17" s="46">
        <v>55</v>
      </c>
      <c r="K17" s="46">
        <v>3</v>
      </c>
      <c r="L17" s="46">
        <v>3</v>
      </c>
      <c r="M17" s="6">
        <f t="shared" si="1"/>
        <v>97.5</v>
      </c>
      <c r="N17" s="2">
        <f t="shared" si="4"/>
        <v>284</v>
      </c>
      <c r="O17" s="19" t="s">
        <v>10</v>
      </c>
      <c r="P17" s="46">
        <v>51</v>
      </c>
      <c r="Q17" s="46">
        <v>48</v>
      </c>
      <c r="R17" s="46">
        <v>4</v>
      </c>
      <c r="S17" s="46">
        <v>1</v>
      </c>
      <c r="T17" s="6">
        <f t="shared" si="2"/>
        <v>84</v>
      </c>
      <c r="U17" s="2">
        <f t="shared" si="5"/>
        <v>383</v>
      </c>
      <c r="V17" s="126"/>
      <c r="W17" s="126"/>
      <c r="X17" s="126"/>
      <c r="Y17" s="126"/>
      <c r="AB17" s="51">
        <v>248</v>
      </c>
    </row>
    <row r="18" spans="1:28" ht="24" customHeight="1" x14ac:dyDescent="0.2">
      <c r="A18" s="18" t="s">
        <v>41</v>
      </c>
      <c r="B18" s="46">
        <v>61</v>
      </c>
      <c r="C18" s="46">
        <v>82</v>
      </c>
      <c r="D18" s="46">
        <v>5</v>
      </c>
      <c r="E18" s="46">
        <v>3</v>
      </c>
      <c r="F18" s="6">
        <f t="shared" si="0"/>
        <v>130</v>
      </c>
      <c r="G18" s="2">
        <f t="shared" si="3"/>
        <v>493</v>
      </c>
      <c r="H18" s="19" t="s">
        <v>20</v>
      </c>
      <c r="I18" s="46">
        <v>62</v>
      </c>
      <c r="J18" s="46">
        <v>68</v>
      </c>
      <c r="K18" s="46">
        <v>3</v>
      </c>
      <c r="L18" s="46">
        <v>3</v>
      </c>
      <c r="M18" s="6">
        <f t="shared" si="1"/>
        <v>112.5</v>
      </c>
      <c r="N18" s="2">
        <f t="shared" si="4"/>
        <v>325.5</v>
      </c>
      <c r="O18" s="19" t="s">
        <v>13</v>
      </c>
      <c r="P18" s="46">
        <v>60</v>
      </c>
      <c r="Q18" s="46">
        <v>54</v>
      </c>
      <c r="R18" s="46">
        <v>3</v>
      </c>
      <c r="S18" s="46">
        <v>1</v>
      </c>
      <c r="T18" s="6">
        <f t="shared" si="2"/>
        <v>92.5</v>
      </c>
      <c r="U18" s="2">
        <f t="shared" si="5"/>
        <v>362.5</v>
      </c>
      <c r="V18" s="126"/>
      <c r="W18" s="126"/>
      <c r="X18" s="126"/>
      <c r="Y18" s="126"/>
      <c r="AB18" s="51">
        <v>248</v>
      </c>
    </row>
    <row r="19" spans="1:28" ht="24" customHeight="1" thickBot="1" x14ac:dyDescent="0.25">
      <c r="A19" s="21" t="s">
        <v>42</v>
      </c>
      <c r="B19" s="47">
        <v>48</v>
      </c>
      <c r="C19" s="47">
        <v>68</v>
      </c>
      <c r="D19" s="47">
        <v>6</v>
      </c>
      <c r="E19" s="47">
        <v>2</v>
      </c>
      <c r="F19" s="7">
        <f t="shared" si="0"/>
        <v>109</v>
      </c>
      <c r="G19" s="3">
        <f t="shared" si="3"/>
        <v>491</v>
      </c>
      <c r="H19" s="20" t="s">
        <v>22</v>
      </c>
      <c r="I19" s="45">
        <v>69</v>
      </c>
      <c r="J19" s="45">
        <v>92</v>
      </c>
      <c r="K19" s="45">
        <v>4</v>
      </c>
      <c r="L19" s="45">
        <v>4</v>
      </c>
      <c r="M19" s="6">
        <f t="shared" si="1"/>
        <v>144.5</v>
      </c>
      <c r="N19" s="2">
        <f>M16+M17+M18+M19</f>
        <v>410</v>
      </c>
      <c r="O19" s="19" t="s">
        <v>16</v>
      </c>
      <c r="P19" s="46">
        <v>53</v>
      </c>
      <c r="Q19" s="46">
        <v>68</v>
      </c>
      <c r="R19" s="46">
        <v>4</v>
      </c>
      <c r="S19" s="46">
        <v>0</v>
      </c>
      <c r="T19" s="6">
        <f t="shared" si="2"/>
        <v>102.5</v>
      </c>
      <c r="U19" s="2">
        <f t="shared" si="5"/>
        <v>372</v>
      </c>
      <c r="V19" s="126"/>
      <c r="W19" s="126"/>
      <c r="X19" s="126"/>
      <c r="Y19" s="126"/>
      <c r="AB19" s="51">
        <v>262</v>
      </c>
    </row>
    <row r="20" spans="1:28" ht="24" customHeight="1" x14ac:dyDescent="0.2">
      <c r="A20" s="19" t="s">
        <v>27</v>
      </c>
      <c r="B20" s="45">
        <v>50</v>
      </c>
      <c r="C20" s="45">
        <v>65</v>
      </c>
      <c r="D20" s="45">
        <v>4</v>
      </c>
      <c r="E20" s="45">
        <v>4</v>
      </c>
      <c r="F20" s="8">
        <f t="shared" si="0"/>
        <v>108</v>
      </c>
      <c r="G20" s="35"/>
      <c r="H20" s="19" t="s">
        <v>24</v>
      </c>
      <c r="I20" s="46">
        <v>51</v>
      </c>
      <c r="J20" s="46">
        <v>86</v>
      </c>
      <c r="K20" s="46">
        <v>5</v>
      </c>
      <c r="L20" s="46">
        <v>5</v>
      </c>
      <c r="M20" s="8">
        <f t="shared" si="1"/>
        <v>134</v>
      </c>
      <c r="N20" s="2">
        <f>M17+M18+M19+M20</f>
        <v>488.5</v>
      </c>
      <c r="O20" s="19" t="s">
        <v>45</v>
      </c>
      <c r="P20" s="45">
        <v>40</v>
      </c>
      <c r="Q20" s="45">
        <v>52</v>
      </c>
      <c r="R20" s="45">
        <v>2</v>
      </c>
      <c r="S20" s="45">
        <v>0</v>
      </c>
      <c r="T20" s="8">
        <f t="shared" si="2"/>
        <v>76</v>
      </c>
      <c r="U20" s="2">
        <f t="shared" si="5"/>
        <v>355</v>
      </c>
      <c r="V20" s="126"/>
      <c r="W20" s="126"/>
      <c r="X20" s="126"/>
      <c r="Y20" s="126"/>
      <c r="AB20" s="51">
        <v>275</v>
      </c>
    </row>
    <row r="21" spans="1:28" ht="24" customHeight="1" thickBot="1" x14ac:dyDescent="0.25">
      <c r="A21" s="19" t="s">
        <v>28</v>
      </c>
      <c r="B21" s="46">
        <v>56</v>
      </c>
      <c r="C21" s="46">
        <v>79</v>
      </c>
      <c r="D21" s="46">
        <v>2</v>
      </c>
      <c r="E21" s="46">
        <v>2</v>
      </c>
      <c r="F21" s="6">
        <f t="shared" si="0"/>
        <v>116</v>
      </c>
      <c r="G21" s="36"/>
      <c r="H21" s="20" t="s">
        <v>25</v>
      </c>
      <c r="I21" s="46">
        <v>51</v>
      </c>
      <c r="J21" s="46">
        <v>80</v>
      </c>
      <c r="K21" s="46">
        <v>4</v>
      </c>
      <c r="L21" s="46">
        <v>4</v>
      </c>
      <c r="M21" s="6">
        <f t="shared" si="1"/>
        <v>123.5</v>
      </c>
      <c r="N21" s="2">
        <f>M18+M19+M20+M21</f>
        <v>514.5</v>
      </c>
      <c r="O21" s="21" t="s">
        <v>46</v>
      </c>
      <c r="P21" s="47">
        <v>47</v>
      </c>
      <c r="Q21" s="47">
        <v>56</v>
      </c>
      <c r="R21" s="47">
        <v>2</v>
      </c>
      <c r="S21" s="47">
        <v>0</v>
      </c>
      <c r="T21" s="7">
        <f t="shared" si="2"/>
        <v>83.5</v>
      </c>
      <c r="U21" s="3">
        <f t="shared" si="5"/>
        <v>354.5</v>
      </c>
      <c r="V21" s="126"/>
      <c r="W21" s="126"/>
      <c r="X21" s="126"/>
      <c r="Y21" s="126"/>
      <c r="AB21" s="51">
        <v>276</v>
      </c>
    </row>
    <row r="22" spans="1:28" ht="24" customHeight="1" thickBot="1" x14ac:dyDescent="0.25">
      <c r="A22" s="19" t="s">
        <v>1</v>
      </c>
      <c r="B22" s="46">
        <v>50</v>
      </c>
      <c r="C22" s="46">
        <v>59</v>
      </c>
      <c r="D22" s="46">
        <v>5</v>
      </c>
      <c r="E22" s="46">
        <v>5</v>
      </c>
      <c r="F22" s="6">
        <f t="shared" si="0"/>
        <v>106.5</v>
      </c>
      <c r="G22" s="2"/>
      <c r="H22" s="21" t="s">
        <v>26</v>
      </c>
      <c r="I22" s="47">
        <v>46</v>
      </c>
      <c r="J22" s="47">
        <v>59</v>
      </c>
      <c r="K22" s="47">
        <v>4</v>
      </c>
      <c r="L22" s="47">
        <v>4</v>
      </c>
      <c r="M22" s="6">
        <f t="shared" si="1"/>
        <v>100</v>
      </c>
      <c r="N22" s="3">
        <f>M19+M20+M21+M22</f>
        <v>502</v>
      </c>
      <c r="O22" s="19"/>
      <c r="P22" s="45"/>
      <c r="Q22" s="45"/>
      <c r="R22" s="45"/>
      <c r="S22" s="45"/>
      <c r="T22" s="8"/>
      <c r="U22" s="34"/>
      <c r="V22" s="126"/>
      <c r="W22" s="126"/>
      <c r="X22" s="126"/>
      <c r="Y22" s="126"/>
      <c r="Z22" s="126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639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514.5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438.5</v>
      </c>
      <c r="W23" s="126"/>
      <c r="X23" s="126"/>
      <c r="Y23" s="126"/>
      <c r="Z23" s="126"/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65</v>
      </c>
      <c r="G24" s="57"/>
      <c r="H24" s="152"/>
      <c r="I24" s="153"/>
      <c r="J24" s="52" t="s">
        <v>73</v>
      </c>
      <c r="K24" s="55"/>
      <c r="L24" s="55"/>
      <c r="M24" s="56" t="s">
        <v>71</v>
      </c>
      <c r="N24" s="57"/>
      <c r="O24" s="152"/>
      <c r="P24" s="153"/>
      <c r="Q24" s="52" t="s">
        <v>73</v>
      </c>
      <c r="R24" s="55"/>
      <c r="S24" s="55"/>
      <c r="T24" s="56" t="s">
        <v>78</v>
      </c>
      <c r="U24" s="57"/>
      <c r="W24" s="126"/>
      <c r="X24" s="126"/>
      <c r="Y24" s="126"/>
      <c r="Z24" s="12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W26" s="126"/>
      <c r="X26" s="126"/>
      <c r="Y26" s="126"/>
      <c r="Z26" s="126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68 X CARRERA 45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0</v>
      </c>
      <c r="M5" s="145"/>
      <c r="N5" s="145"/>
      <c r="O5" s="12"/>
      <c r="P5" s="134" t="s">
        <v>57</v>
      </c>
      <c r="Q5" s="134"/>
      <c r="R5" s="134"/>
      <c r="S5" s="143" t="s">
        <v>94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150</v>
      </c>
      <c r="E6" s="141"/>
      <c r="F6" s="141"/>
      <c r="G6" s="141"/>
      <c r="H6" s="141"/>
      <c r="I6" s="134" t="s">
        <v>59</v>
      </c>
      <c r="J6" s="134"/>
      <c r="K6" s="134"/>
      <c r="L6" s="146">
        <v>2</v>
      </c>
      <c r="M6" s="146"/>
      <c r="N6" s="146"/>
      <c r="O6" s="42"/>
      <c r="P6" s="134" t="s">
        <v>58</v>
      </c>
      <c r="Q6" s="134"/>
      <c r="R6" s="134"/>
      <c r="S6" s="139">
        <f>'G-1'!S6:U6</f>
        <v>42753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5</v>
      </c>
      <c r="C10" s="46">
        <v>133</v>
      </c>
      <c r="D10" s="46">
        <v>0</v>
      </c>
      <c r="E10" s="46">
        <v>1</v>
      </c>
      <c r="F10" s="48">
        <f>B10*0.5+C10*1+D10*2+E10*2.5</f>
        <v>138</v>
      </c>
      <c r="G10" s="2"/>
      <c r="H10" s="19" t="s">
        <v>4</v>
      </c>
      <c r="I10" s="46">
        <v>43</v>
      </c>
      <c r="J10" s="46">
        <v>132</v>
      </c>
      <c r="K10" s="46">
        <v>0</v>
      </c>
      <c r="L10" s="46">
        <v>4</v>
      </c>
      <c r="M10" s="6">
        <f>I10*0.5+J10*1+K10*2+L10*2.5</f>
        <v>163.5</v>
      </c>
      <c r="N10" s="9">
        <f>F20+F21+F22+M10</f>
        <v>610.5</v>
      </c>
      <c r="O10" s="19" t="s">
        <v>43</v>
      </c>
      <c r="P10" s="2">
        <v>43</v>
      </c>
      <c r="Q10" s="2">
        <v>121</v>
      </c>
      <c r="R10" s="2">
        <v>0</v>
      </c>
      <c r="S10" s="2">
        <v>3</v>
      </c>
      <c r="T10" s="6">
        <f>P10*0.5+Q10*1+R10*2+S10*2.5</f>
        <v>150</v>
      </c>
      <c r="U10" s="10"/>
      <c r="V10" s="126"/>
      <c r="W10" s="126"/>
      <c r="X10" s="126"/>
      <c r="Y10" s="126"/>
      <c r="Z10" s="51"/>
      <c r="AA10" s="1"/>
      <c r="AB10" s="1"/>
    </row>
    <row r="11" spans="1:28" ht="24" customHeight="1" x14ac:dyDescent="0.2">
      <c r="A11" s="18" t="s">
        <v>14</v>
      </c>
      <c r="B11" s="46">
        <v>49</v>
      </c>
      <c r="C11" s="46">
        <v>146</v>
      </c>
      <c r="D11" s="46">
        <v>0</v>
      </c>
      <c r="E11" s="46">
        <v>2</v>
      </c>
      <c r="F11" s="6">
        <f t="shared" ref="F11:F22" si="0">B11*0.5+C11*1+D11*2+E11*2.5</f>
        <v>175.5</v>
      </c>
      <c r="G11" s="2"/>
      <c r="H11" s="19" t="s">
        <v>5</v>
      </c>
      <c r="I11" s="46">
        <v>36</v>
      </c>
      <c r="J11" s="46">
        <v>110</v>
      </c>
      <c r="K11" s="46">
        <v>0</v>
      </c>
      <c r="L11" s="46">
        <v>2</v>
      </c>
      <c r="M11" s="6">
        <f t="shared" ref="M11:M22" si="1">I11*0.5+J11*1+K11*2+L11*2.5</f>
        <v>133</v>
      </c>
      <c r="N11" s="9">
        <f>F21+F22+M10+M11</f>
        <v>601.5</v>
      </c>
      <c r="O11" s="19" t="s">
        <v>44</v>
      </c>
      <c r="P11" s="2">
        <v>48</v>
      </c>
      <c r="Q11" s="2">
        <v>130</v>
      </c>
      <c r="R11" s="2">
        <v>0</v>
      </c>
      <c r="S11" s="2">
        <v>1</v>
      </c>
      <c r="T11" s="6">
        <f t="shared" ref="T11:T21" si="2">P11*0.5+Q11*1+R11*2+S11*2.5</f>
        <v>156.5</v>
      </c>
      <c r="U11" s="2"/>
      <c r="V11" s="126"/>
      <c r="W11" s="126"/>
      <c r="X11" s="126"/>
      <c r="Y11" s="126"/>
      <c r="Z11" s="51"/>
      <c r="AA11" s="1"/>
      <c r="AB11" s="1"/>
    </row>
    <row r="12" spans="1:28" ht="24" customHeight="1" x14ac:dyDescent="0.2">
      <c r="A12" s="18" t="s">
        <v>17</v>
      </c>
      <c r="B12" s="46">
        <v>33</v>
      </c>
      <c r="C12" s="46">
        <v>147</v>
      </c>
      <c r="D12" s="46">
        <v>0</v>
      </c>
      <c r="E12" s="46">
        <v>0</v>
      </c>
      <c r="F12" s="6">
        <f t="shared" si="0"/>
        <v>163.5</v>
      </c>
      <c r="G12" s="2"/>
      <c r="H12" s="19" t="s">
        <v>6</v>
      </c>
      <c r="I12" s="46">
        <v>26</v>
      </c>
      <c r="J12" s="46">
        <v>89</v>
      </c>
      <c r="K12" s="46">
        <v>0</v>
      </c>
      <c r="L12" s="46">
        <v>6</v>
      </c>
      <c r="M12" s="6">
        <f t="shared" si="1"/>
        <v>117</v>
      </c>
      <c r="N12" s="2">
        <f>F22+M10+M11+M12</f>
        <v>581</v>
      </c>
      <c r="O12" s="19" t="s">
        <v>32</v>
      </c>
      <c r="P12" s="2">
        <v>51</v>
      </c>
      <c r="Q12" s="2">
        <v>129</v>
      </c>
      <c r="R12" s="2">
        <v>0</v>
      </c>
      <c r="S12" s="2">
        <v>2</v>
      </c>
      <c r="T12" s="6">
        <f t="shared" si="2"/>
        <v>159.5</v>
      </c>
      <c r="U12" s="2"/>
      <c r="V12" s="126"/>
      <c r="W12" s="126"/>
      <c r="X12" s="126"/>
      <c r="Y12" s="126"/>
      <c r="Z12" s="51"/>
      <c r="AA12" s="1"/>
      <c r="AB12" s="1"/>
    </row>
    <row r="13" spans="1:28" ht="24" customHeight="1" x14ac:dyDescent="0.2">
      <c r="A13" s="18" t="s">
        <v>19</v>
      </c>
      <c r="B13" s="46">
        <v>57</v>
      </c>
      <c r="C13" s="46">
        <v>140</v>
      </c>
      <c r="D13" s="46">
        <v>0</v>
      </c>
      <c r="E13" s="46">
        <v>2</v>
      </c>
      <c r="F13" s="6">
        <f t="shared" si="0"/>
        <v>173.5</v>
      </c>
      <c r="G13" s="2">
        <f>F10+F11+F12+F13</f>
        <v>650.5</v>
      </c>
      <c r="H13" s="19" t="s">
        <v>7</v>
      </c>
      <c r="I13" s="46">
        <v>40</v>
      </c>
      <c r="J13" s="46">
        <v>128</v>
      </c>
      <c r="K13" s="46">
        <v>0</v>
      </c>
      <c r="L13" s="46">
        <v>3</v>
      </c>
      <c r="M13" s="6">
        <f t="shared" si="1"/>
        <v>155.5</v>
      </c>
      <c r="N13" s="2">
        <f t="shared" ref="N13:N18" si="3">M10+M11+M12+M13</f>
        <v>569</v>
      </c>
      <c r="O13" s="19" t="s">
        <v>33</v>
      </c>
      <c r="P13" s="2">
        <v>31</v>
      </c>
      <c r="Q13" s="2">
        <v>131</v>
      </c>
      <c r="R13" s="2">
        <v>0</v>
      </c>
      <c r="S13" s="2">
        <v>2</v>
      </c>
      <c r="T13" s="6">
        <f t="shared" si="2"/>
        <v>151.5</v>
      </c>
      <c r="U13" s="2">
        <f t="shared" ref="U13:U21" si="4">T10+T11+T12+T13</f>
        <v>617.5</v>
      </c>
      <c r="V13" s="126"/>
      <c r="W13" s="126"/>
      <c r="X13" s="126"/>
      <c r="Y13" s="126"/>
      <c r="Z13" s="51"/>
      <c r="AA13" s="1"/>
      <c r="AB13" s="51"/>
    </row>
    <row r="14" spans="1:28" ht="24" customHeight="1" x14ac:dyDescent="0.2">
      <c r="A14" s="18" t="s">
        <v>21</v>
      </c>
      <c r="B14" s="46">
        <v>50</v>
      </c>
      <c r="C14" s="46">
        <v>135</v>
      </c>
      <c r="D14" s="46">
        <v>1</v>
      </c>
      <c r="E14" s="46">
        <v>3</v>
      </c>
      <c r="F14" s="6">
        <f t="shared" si="0"/>
        <v>169.5</v>
      </c>
      <c r="G14" s="2">
        <f t="shared" ref="G14:G19" si="5">F11+F12+F13+F14</f>
        <v>682</v>
      </c>
      <c r="H14" s="19" t="s">
        <v>9</v>
      </c>
      <c r="I14" s="46">
        <v>31</v>
      </c>
      <c r="J14" s="46">
        <v>119</v>
      </c>
      <c r="K14" s="46">
        <v>0</v>
      </c>
      <c r="L14" s="46">
        <v>1</v>
      </c>
      <c r="M14" s="6">
        <f t="shared" si="1"/>
        <v>137</v>
      </c>
      <c r="N14" s="2">
        <f t="shared" si="3"/>
        <v>542.5</v>
      </c>
      <c r="O14" s="19" t="s">
        <v>29</v>
      </c>
      <c r="P14" s="35">
        <v>52</v>
      </c>
      <c r="Q14" s="35">
        <v>139</v>
      </c>
      <c r="R14" s="35">
        <v>0</v>
      </c>
      <c r="S14" s="35">
        <v>6</v>
      </c>
      <c r="T14" s="6">
        <f t="shared" si="2"/>
        <v>180</v>
      </c>
      <c r="U14" s="2">
        <f t="shared" si="4"/>
        <v>647.5</v>
      </c>
      <c r="V14" s="126"/>
      <c r="W14" s="126"/>
      <c r="X14" s="126"/>
      <c r="Y14" s="126"/>
      <c r="Z14" s="51"/>
      <c r="AA14" s="1"/>
      <c r="AB14" s="51"/>
    </row>
    <row r="15" spans="1:28" ht="24" customHeight="1" x14ac:dyDescent="0.2">
      <c r="A15" s="18" t="s">
        <v>23</v>
      </c>
      <c r="B15" s="46">
        <v>49</v>
      </c>
      <c r="C15" s="46">
        <v>126</v>
      </c>
      <c r="D15" s="46">
        <v>0</v>
      </c>
      <c r="E15" s="46">
        <v>11</v>
      </c>
      <c r="F15" s="6">
        <f t="shared" si="0"/>
        <v>178</v>
      </c>
      <c r="G15" s="2">
        <f t="shared" si="5"/>
        <v>684.5</v>
      </c>
      <c r="H15" s="19" t="s">
        <v>12</v>
      </c>
      <c r="I15" s="46">
        <v>30</v>
      </c>
      <c r="J15" s="46">
        <v>110</v>
      </c>
      <c r="K15" s="46">
        <v>0</v>
      </c>
      <c r="L15" s="46">
        <v>1</v>
      </c>
      <c r="M15" s="6">
        <f t="shared" si="1"/>
        <v>127.5</v>
      </c>
      <c r="N15" s="2">
        <f t="shared" si="3"/>
        <v>537</v>
      </c>
      <c r="O15" s="18" t="s">
        <v>30</v>
      </c>
      <c r="P15" s="2">
        <v>49</v>
      </c>
      <c r="Q15" s="2">
        <v>146</v>
      </c>
      <c r="R15" s="2">
        <v>0</v>
      </c>
      <c r="S15" s="2">
        <v>1</v>
      </c>
      <c r="T15" s="6">
        <f t="shared" si="2"/>
        <v>173</v>
      </c>
      <c r="U15" s="2">
        <f t="shared" si="4"/>
        <v>664</v>
      </c>
      <c r="V15" s="126"/>
      <c r="W15" s="126"/>
      <c r="X15" s="126"/>
      <c r="Y15" s="126"/>
      <c r="Z15" s="51"/>
      <c r="AA15" s="1"/>
      <c r="AB15" s="51"/>
    </row>
    <row r="16" spans="1:28" ht="24" customHeight="1" x14ac:dyDescent="0.2">
      <c r="A16" s="18" t="s">
        <v>39</v>
      </c>
      <c r="B16" s="46">
        <v>58</v>
      </c>
      <c r="C16" s="46">
        <v>104</v>
      </c>
      <c r="D16" s="46">
        <v>0</v>
      </c>
      <c r="E16" s="46">
        <v>7</v>
      </c>
      <c r="F16" s="6">
        <f t="shared" si="0"/>
        <v>150.5</v>
      </c>
      <c r="G16" s="2">
        <f t="shared" si="5"/>
        <v>671.5</v>
      </c>
      <c r="H16" s="19" t="s">
        <v>15</v>
      </c>
      <c r="I16" s="46">
        <v>29</v>
      </c>
      <c r="J16" s="46">
        <v>98</v>
      </c>
      <c r="K16" s="46">
        <v>0</v>
      </c>
      <c r="L16" s="46">
        <v>1</v>
      </c>
      <c r="M16" s="6">
        <f t="shared" si="1"/>
        <v>115</v>
      </c>
      <c r="N16" s="2">
        <f t="shared" si="3"/>
        <v>535</v>
      </c>
      <c r="O16" s="19" t="s">
        <v>8</v>
      </c>
      <c r="P16" s="2">
        <v>44</v>
      </c>
      <c r="Q16" s="2">
        <v>151</v>
      </c>
      <c r="R16" s="2">
        <v>0</v>
      </c>
      <c r="S16" s="2">
        <v>0</v>
      </c>
      <c r="T16" s="6">
        <f t="shared" si="2"/>
        <v>173</v>
      </c>
      <c r="U16" s="2">
        <f t="shared" si="4"/>
        <v>677.5</v>
      </c>
      <c r="V16" s="126"/>
      <c r="W16" s="126"/>
      <c r="X16" s="126"/>
      <c r="Y16" s="126"/>
      <c r="Z16" s="51"/>
      <c r="AA16" s="1"/>
      <c r="AB16" s="51"/>
    </row>
    <row r="17" spans="1:28" ht="24" customHeight="1" x14ac:dyDescent="0.2">
      <c r="A17" s="18" t="s">
        <v>40</v>
      </c>
      <c r="B17" s="46">
        <v>47</v>
      </c>
      <c r="C17" s="46">
        <v>109</v>
      </c>
      <c r="D17" s="46">
        <v>0</v>
      </c>
      <c r="E17" s="46">
        <v>3</v>
      </c>
      <c r="F17" s="6">
        <f t="shared" si="0"/>
        <v>140</v>
      </c>
      <c r="G17" s="2">
        <f t="shared" si="5"/>
        <v>638</v>
      </c>
      <c r="H17" s="19" t="s">
        <v>18</v>
      </c>
      <c r="I17" s="46">
        <v>38</v>
      </c>
      <c r="J17" s="46">
        <v>110</v>
      </c>
      <c r="K17" s="46">
        <v>0</v>
      </c>
      <c r="L17" s="46">
        <v>1</v>
      </c>
      <c r="M17" s="6">
        <f t="shared" si="1"/>
        <v>131.5</v>
      </c>
      <c r="N17" s="2">
        <f t="shared" si="3"/>
        <v>511</v>
      </c>
      <c r="O17" s="19" t="s">
        <v>10</v>
      </c>
      <c r="P17" s="2">
        <v>46</v>
      </c>
      <c r="Q17" s="2">
        <v>162</v>
      </c>
      <c r="R17" s="2">
        <v>0</v>
      </c>
      <c r="S17" s="2">
        <v>0</v>
      </c>
      <c r="T17" s="6">
        <f t="shared" si="2"/>
        <v>185</v>
      </c>
      <c r="U17" s="2">
        <f t="shared" si="4"/>
        <v>711</v>
      </c>
      <c r="V17" s="126"/>
      <c r="W17" s="126"/>
      <c r="X17" s="126"/>
      <c r="Y17" s="126"/>
      <c r="Z17" s="51"/>
      <c r="AA17" s="1"/>
      <c r="AB17" s="51"/>
    </row>
    <row r="18" spans="1:28" ht="24" customHeight="1" x14ac:dyDescent="0.2">
      <c r="A18" s="18" t="s">
        <v>41</v>
      </c>
      <c r="B18" s="46">
        <v>45</v>
      </c>
      <c r="C18" s="46">
        <v>126</v>
      </c>
      <c r="D18" s="46">
        <v>0</v>
      </c>
      <c r="E18" s="46">
        <v>4</v>
      </c>
      <c r="F18" s="6">
        <f t="shared" si="0"/>
        <v>158.5</v>
      </c>
      <c r="G18" s="2">
        <f t="shared" si="5"/>
        <v>627</v>
      </c>
      <c r="H18" s="19" t="s">
        <v>20</v>
      </c>
      <c r="I18" s="46">
        <v>34</v>
      </c>
      <c r="J18" s="46">
        <v>104</v>
      </c>
      <c r="K18" s="46">
        <v>0</v>
      </c>
      <c r="L18" s="46">
        <v>6</v>
      </c>
      <c r="M18" s="6">
        <f t="shared" si="1"/>
        <v>136</v>
      </c>
      <c r="N18" s="2">
        <f t="shared" si="3"/>
        <v>510</v>
      </c>
      <c r="O18" s="19" t="s">
        <v>13</v>
      </c>
      <c r="P18" s="2">
        <v>48</v>
      </c>
      <c r="Q18" s="2">
        <v>129</v>
      </c>
      <c r="R18" s="2">
        <v>0</v>
      </c>
      <c r="S18" s="2">
        <v>0</v>
      </c>
      <c r="T18" s="6">
        <f t="shared" si="2"/>
        <v>153</v>
      </c>
      <c r="U18" s="2">
        <f t="shared" si="4"/>
        <v>684</v>
      </c>
      <c r="V18" s="126"/>
      <c r="W18" s="126"/>
      <c r="X18" s="126"/>
      <c r="Y18" s="126"/>
      <c r="Z18" s="51"/>
      <c r="AA18" s="1"/>
      <c r="AB18" s="51"/>
    </row>
    <row r="19" spans="1:28" ht="24" customHeight="1" thickBot="1" x14ac:dyDescent="0.25">
      <c r="A19" s="21" t="s">
        <v>42</v>
      </c>
      <c r="B19" s="47">
        <v>50</v>
      </c>
      <c r="C19" s="47">
        <v>128</v>
      </c>
      <c r="D19" s="47">
        <v>0</v>
      </c>
      <c r="E19" s="47">
        <v>3</v>
      </c>
      <c r="F19" s="7">
        <f t="shared" si="0"/>
        <v>160.5</v>
      </c>
      <c r="G19" s="3">
        <f t="shared" si="5"/>
        <v>609.5</v>
      </c>
      <c r="H19" s="20" t="s">
        <v>22</v>
      </c>
      <c r="I19" s="45">
        <v>48</v>
      </c>
      <c r="J19" s="45">
        <v>136</v>
      </c>
      <c r="K19" s="45">
        <v>0</v>
      </c>
      <c r="L19" s="45">
        <v>1</v>
      </c>
      <c r="M19" s="6">
        <f t="shared" si="1"/>
        <v>162.5</v>
      </c>
      <c r="N19" s="2">
        <f>M16+M17+M18+M19</f>
        <v>545</v>
      </c>
      <c r="O19" s="19" t="s">
        <v>16</v>
      </c>
      <c r="P19" s="2">
        <v>36</v>
      </c>
      <c r="Q19" s="2">
        <v>117</v>
      </c>
      <c r="R19" s="2">
        <v>0</v>
      </c>
      <c r="S19" s="2">
        <v>1</v>
      </c>
      <c r="T19" s="6">
        <f t="shared" si="2"/>
        <v>137.5</v>
      </c>
      <c r="U19" s="2">
        <f t="shared" si="4"/>
        <v>648.5</v>
      </c>
      <c r="V19" s="126"/>
      <c r="W19" s="126"/>
      <c r="X19" s="126"/>
      <c r="Y19" s="126"/>
      <c r="Z19" s="51"/>
      <c r="AA19" s="1"/>
      <c r="AB19" s="51"/>
    </row>
    <row r="20" spans="1:28" ht="24" customHeight="1" x14ac:dyDescent="0.2">
      <c r="A20" s="19" t="s">
        <v>27</v>
      </c>
      <c r="B20" s="45">
        <v>38</v>
      </c>
      <c r="C20" s="45">
        <v>118</v>
      </c>
      <c r="D20" s="45">
        <v>0</v>
      </c>
      <c r="E20" s="45">
        <v>2</v>
      </c>
      <c r="F20" s="8">
        <f t="shared" si="0"/>
        <v>142</v>
      </c>
      <c r="G20" s="35"/>
      <c r="H20" s="19" t="s">
        <v>24</v>
      </c>
      <c r="I20" s="46">
        <v>62</v>
      </c>
      <c r="J20" s="46">
        <v>126</v>
      </c>
      <c r="K20" s="46">
        <v>0</v>
      </c>
      <c r="L20" s="46">
        <v>0</v>
      </c>
      <c r="M20" s="8">
        <f t="shared" si="1"/>
        <v>157</v>
      </c>
      <c r="N20" s="2">
        <f>M17+M18+M19+M20</f>
        <v>587</v>
      </c>
      <c r="O20" s="19" t="s">
        <v>45</v>
      </c>
      <c r="P20" s="35">
        <v>59</v>
      </c>
      <c r="Q20" s="35">
        <v>101</v>
      </c>
      <c r="R20" s="35">
        <v>0</v>
      </c>
      <c r="S20" s="35">
        <v>0</v>
      </c>
      <c r="T20" s="8">
        <f t="shared" si="2"/>
        <v>130.5</v>
      </c>
      <c r="U20" s="2">
        <f t="shared" si="4"/>
        <v>606</v>
      </c>
      <c r="V20" s="126"/>
      <c r="W20" s="126"/>
      <c r="X20" s="126"/>
      <c r="Y20" s="126"/>
      <c r="Z20" s="51"/>
      <c r="AA20" s="1"/>
      <c r="AB20" s="51"/>
    </row>
    <row r="21" spans="1:28" ht="24" customHeight="1" thickBot="1" x14ac:dyDescent="0.25">
      <c r="A21" s="19" t="s">
        <v>28</v>
      </c>
      <c r="B21" s="46">
        <v>35</v>
      </c>
      <c r="C21" s="46">
        <v>110</v>
      </c>
      <c r="D21" s="46">
        <v>0</v>
      </c>
      <c r="E21" s="46">
        <v>4</v>
      </c>
      <c r="F21" s="6">
        <f t="shared" si="0"/>
        <v>137.5</v>
      </c>
      <c r="G21" s="36"/>
      <c r="H21" s="20" t="s">
        <v>25</v>
      </c>
      <c r="I21" s="46">
        <v>51</v>
      </c>
      <c r="J21" s="46">
        <v>131</v>
      </c>
      <c r="K21" s="46">
        <v>0</v>
      </c>
      <c r="L21" s="46">
        <v>3</v>
      </c>
      <c r="M21" s="6">
        <f t="shared" si="1"/>
        <v>164</v>
      </c>
      <c r="N21" s="2">
        <f>M18+M19+M20+M21</f>
        <v>619.5</v>
      </c>
      <c r="O21" s="21" t="s">
        <v>46</v>
      </c>
      <c r="P21" s="3">
        <v>45</v>
      </c>
      <c r="Q21" s="3">
        <v>99</v>
      </c>
      <c r="R21" s="3">
        <v>0</v>
      </c>
      <c r="S21" s="3">
        <v>0</v>
      </c>
      <c r="T21" s="7">
        <f t="shared" si="2"/>
        <v>121.5</v>
      </c>
      <c r="U21" s="3">
        <f t="shared" si="4"/>
        <v>542.5</v>
      </c>
      <c r="V21" s="126"/>
      <c r="W21" s="126"/>
      <c r="X21" s="126"/>
      <c r="Y21" s="126"/>
      <c r="Z21" s="51"/>
      <c r="AA21" s="1"/>
      <c r="AB21" s="51"/>
    </row>
    <row r="22" spans="1:28" ht="24" customHeight="1" thickBot="1" x14ac:dyDescent="0.25">
      <c r="A22" s="19" t="s">
        <v>1</v>
      </c>
      <c r="B22" s="46">
        <v>43</v>
      </c>
      <c r="C22" s="46">
        <v>136</v>
      </c>
      <c r="D22" s="46">
        <v>0</v>
      </c>
      <c r="E22" s="46">
        <v>4</v>
      </c>
      <c r="F22" s="6">
        <f t="shared" si="0"/>
        <v>167.5</v>
      </c>
      <c r="G22" s="2"/>
      <c r="H22" s="21" t="s">
        <v>26</v>
      </c>
      <c r="I22" s="47">
        <v>34</v>
      </c>
      <c r="J22" s="47">
        <v>126</v>
      </c>
      <c r="K22" s="47">
        <v>0</v>
      </c>
      <c r="L22" s="47">
        <v>3</v>
      </c>
      <c r="M22" s="6">
        <f t="shared" si="1"/>
        <v>150.5</v>
      </c>
      <c r="N22" s="3">
        <f>M19+M20+M21+M22</f>
        <v>634</v>
      </c>
      <c r="O22" s="19"/>
      <c r="P22" s="45"/>
      <c r="Q22" s="45"/>
      <c r="R22" s="45"/>
      <c r="S22" s="45"/>
      <c r="T22" s="8"/>
      <c r="U22" s="34"/>
      <c r="V22" s="126"/>
      <c r="W22" s="126"/>
      <c r="X22" s="126"/>
      <c r="Y22" s="126"/>
      <c r="Z22" s="126"/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684.5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634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711</v>
      </c>
      <c r="W23" s="126"/>
      <c r="X23" s="126"/>
      <c r="Y23" s="126"/>
      <c r="Z23" s="126"/>
      <c r="AA23" s="1"/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79</v>
      </c>
      <c r="G24" s="57"/>
      <c r="H24" s="152"/>
      <c r="I24" s="153"/>
      <c r="J24" s="52" t="s">
        <v>73</v>
      </c>
      <c r="K24" s="55"/>
      <c r="L24" s="55"/>
      <c r="M24" s="56" t="s">
        <v>93</v>
      </c>
      <c r="N24" s="57"/>
      <c r="O24" s="152"/>
      <c r="P24" s="153"/>
      <c r="Q24" s="52" t="s">
        <v>73</v>
      </c>
      <c r="R24" s="55"/>
      <c r="S24" s="55"/>
      <c r="T24" s="56" t="s">
        <v>86</v>
      </c>
      <c r="U24" s="57"/>
      <c r="W24" s="126"/>
      <c r="X24" s="126"/>
      <c r="Y24" s="126"/>
      <c r="Z24" s="126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W26" s="126"/>
      <c r="X26" s="126"/>
      <c r="Y26" s="126"/>
      <c r="Z26" s="126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2" t="s">
        <v>62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4" t="str">
        <f>'G-1'!E4:H4</f>
        <v>DE OBRA</v>
      </c>
      <c r="F5" s="144"/>
      <c r="G5" s="144"/>
      <c r="H5" s="14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4" t="s">
        <v>56</v>
      </c>
      <c r="B6" s="134"/>
      <c r="C6" s="134"/>
      <c r="D6" s="144" t="str">
        <f>'G-1'!D5:H5</f>
        <v>CALLE 68 X CARRERA 45</v>
      </c>
      <c r="E6" s="144"/>
      <c r="F6" s="144"/>
      <c r="G6" s="144"/>
      <c r="H6" s="144"/>
      <c r="I6" s="134" t="s">
        <v>53</v>
      </c>
      <c r="J6" s="134"/>
      <c r="K6" s="134"/>
      <c r="L6" s="145">
        <f>'G-1'!L5:N5</f>
        <v>0</v>
      </c>
      <c r="M6" s="145"/>
      <c r="N6" s="145"/>
      <c r="O6" s="12"/>
      <c r="P6" s="134" t="s">
        <v>58</v>
      </c>
      <c r="Q6" s="134"/>
      <c r="R6" s="134"/>
      <c r="S6" s="161">
        <f>'G-1'!S6:U6</f>
        <v>42753</v>
      </c>
      <c r="T6" s="161"/>
      <c r="U6" s="161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f>'G-1'!B10+'G-2'!B10+'G-4'!B10</f>
        <v>216</v>
      </c>
      <c r="C10" s="46">
        <f>'G-1'!C10+'G-2'!C10+'G-4'!C10</f>
        <v>294</v>
      </c>
      <c r="D10" s="46">
        <f>'G-1'!D10+'G-2'!D10+'G-4'!D10</f>
        <v>6</v>
      </c>
      <c r="E10" s="46">
        <f>'G-1'!E10+'G-2'!E10+'G-4'!E10</f>
        <v>3</v>
      </c>
      <c r="F10" s="6">
        <f t="shared" ref="F10:F22" si="0">B10*0.5+C10*1+D10*2+E10*2.5</f>
        <v>421.5</v>
      </c>
      <c r="G10" s="2"/>
      <c r="H10" s="19" t="s">
        <v>4</v>
      </c>
      <c r="I10" s="46">
        <f>'G-1'!I10+'G-2'!I10+'G-4'!I10</f>
        <v>158</v>
      </c>
      <c r="J10" s="46">
        <f>'G-1'!J10+'G-2'!J10+'G-4'!J10</f>
        <v>332</v>
      </c>
      <c r="K10" s="46">
        <f>'G-1'!K10+'G-2'!K10+'G-4'!K10</f>
        <v>4</v>
      </c>
      <c r="L10" s="46">
        <f>'G-1'!L10+'G-2'!L10+'G-4'!L10</f>
        <v>11</v>
      </c>
      <c r="M10" s="6">
        <f t="shared" ref="M10:M22" si="1">I10*0.5+J10*1+K10*2+L10*2.5</f>
        <v>446.5</v>
      </c>
      <c r="N10" s="9">
        <f>F20+F21+F22+M10</f>
        <v>1582</v>
      </c>
      <c r="O10" s="19" t="s">
        <v>43</v>
      </c>
      <c r="P10" s="46">
        <f>'G-1'!P10+'G-2'!P10+'G-4'!P10</f>
        <v>172</v>
      </c>
      <c r="Q10" s="46">
        <f>'G-1'!Q10+'G-2'!Q10+'G-4'!Q10</f>
        <v>323</v>
      </c>
      <c r="R10" s="46">
        <f>'G-1'!R10+'G-2'!R10+'G-4'!R10</f>
        <v>4</v>
      </c>
      <c r="S10" s="46">
        <f>'G-1'!S10+'G-2'!S10+'G-4'!S10</f>
        <v>4</v>
      </c>
      <c r="T10" s="6">
        <f t="shared" ref="T10:T21" si="2">P10*0.5+Q10*1+R10*2+S10*2.5</f>
        <v>427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292</v>
      </c>
      <c r="C11" s="46">
        <f>'G-1'!C11+'G-2'!C11+'G-4'!C11</f>
        <v>319</v>
      </c>
      <c r="D11" s="46">
        <f>'G-1'!D11+'G-2'!D11+'G-4'!D11</f>
        <v>4</v>
      </c>
      <c r="E11" s="46">
        <f>'G-1'!E11+'G-2'!E11+'G-4'!E11</f>
        <v>4</v>
      </c>
      <c r="F11" s="6">
        <f t="shared" si="0"/>
        <v>483</v>
      </c>
      <c r="G11" s="2"/>
      <c r="H11" s="19" t="s">
        <v>5</v>
      </c>
      <c r="I11" s="46">
        <f>'G-1'!I11+'G-2'!I11+'G-4'!I11</f>
        <v>150</v>
      </c>
      <c r="J11" s="46">
        <f>'G-1'!J11+'G-2'!J11+'G-4'!J11</f>
        <v>314</v>
      </c>
      <c r="K11" s="46">
        <f>'G-1'!K11+'G-2'!K11+'G-4'!K11</f>
        <v>3</v>
      </c>
      <c r="L11" s="46">
        <f>'G-1'!L11+'G-2'!L11+'G-4'!L11</f>
        <v>7</v>
      </c>
      <c r="M11" s="6">
        <f t="shared" si="1"/>
        <v>412.5</v>
      </c>
      <c r="N11" s="9">
        <f>F21+F22+M10+M11</f>
        <v>1636</v>
      </c>
      <c r="O11" s="19" t="s">
        <v>44</v>
      </c>
      <c r="P11" s="46">
        <f>'G-1'!P11+'G-2'!P11+'G-4'!P11</f>
        <v>178</v>
      </c>
      <c r="Q11" s="46">
        <f>'G-1'!Q11+'G-2'!Q11+'G-4'!Q11</f>
        <v>369</v>
      </c>
      <c r="R11" s="46">
        <f>'G-1'!R11+'G-2'!R11+'G-4'!R11</f>
        <v>4</v>
      </c>
      <c r="S11" s="46">
        <f>'G-1'!S11+'G-2'!S11+'G-4'!S11</f>
        <v>2</v>
      </c>
      <c r="T11" s="6">
        <f t="shared" si="2"/>
        <v>471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193</v>
      </c>
      <c r="C12" s="46">
        <f>'G-1'!C12+'G-2'!C12+'G-4'!C12</f>
        <v>297</v>
      </c>
      <c r="D12" s="46">
        <f>'G-1'!D12+'G-2'!D12+'G-4'!D12</f>
        <v>4</v>
      </c>
      <c r="E12" s="46">
        <f>'G-1'!E12+'G-2'!E12+'G-4'!E12</f>
        <v>2</v>
      </c>
      <c r="F12" s="6">
        <f t="shared" si="0"/>
        <v>406.5</v>
      </c>
      <c r="G12" s="2"/>
      <c r="H12" s="19" t="s">
        <v>6</v>
      </c>
      <c r="I12" s="46">
        <f>'G-1'!I12+'G-2'!I12+'G-4'!I12</f>
        <v>157</v>
      </c>
      <c r="J12" s="46">
        <f>'G-1'!J12+'G-2'!J12+'G-4'!J12</f>
        <v>256</v>
      </c>
      <c r="K12" s="46">
        <f>'G-1'!K12+'G-2'!K12+'G-4'!K12</f>
        <v>4</v>
      </c>
      <c r="L12" s="46">
        <f>'G-1'!L12+'G-2'!L12+'G-4'!L12</f>
        <v>15</v>
      </c>
      <c r="M12" s="6">
        <f t="shared" si="1"/>
        <v>380</v>
      </c>
      <c r="N12" s="2">
        <f>F22+M10+M11+M12</f>
        <v>1646</v>
      </c>
      <c r="O12" s="19" t="s">
        <v>32</v>
      </c>
      <c r="P12" s="46">
        <f>'G-1'!P12+'G-2'!P12+'G-4'!P12</f>
        <v>175</v>
      </c>
      <c r="Q12" s="46">
        <f>'G-1'!Q12+'G-2'!Q12+'G-4'!Q12</f>
        <v>335</v>
      </c>
      <c r="R12" s="46">
        <f>'G-1'!R12+'G-2'!R12+'G-4'!R12</f>
        <v>2</v>
      </c>
      <c r="S12" s="46">
        <f>'G-1'!S12+'G-2'!S12+'G-4'!S12</f>
        <v>8</v>
      </c>
      <c r="T12" s="6">
        <f t="shared" si="2"/>
        <v>446.5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204</v>
      </c>
      <c r="C13" s="46">
        <f>'G-1'!C13+'G-2'!C13+'G-4'!C13</f>
        <v>329</v>
      </c>
      <c r="D13" s="46">
        <f>'G-1'!D13+'G-2'!D13+'G-4'!D13</f>
        <v>3</v>
      </c>
      <c r="E13" s="46">
        <f>'G-1'!E13+'G-2'!E13+'G-4'!E13</f>
        <v>8</v>
      </c>
      <c r="F13" s="6">
        <f t="shared" si="0"/>
        <v>457</v>
      </c>
      <c r="G13" s="2">
        <f t="shared" ref="G13:G19" si="3">F10+F11+F12+F13</f>
        <v>1768</v>
      </c>
      <c r="H13" s="19" t="s">
        <v>7</v>
      </c>
      <c r="I13" s="46">
        <f>'G-1'!I13+'G-2'!I13+'G-4'!I13</f>
        <v>156</v>
      </c>
      <c r="J13" s="46">
        <f>'G-1'!J13+'G-2'!J13+'G-4'!J13</f>
        <v>295</v>
      </c>
      <c r="K13" s="46">
        <f>'G-1'!K13+'G-2'!K13+'G-4'!K13</f>
        <v>2</v>
      </c>
      <c r="L13" s="46">
        <f>'G-1'!L13+'G-2'!L13+'G-4'!L13</f>
        <v>8</v>
      </c>
      <c r="M13" s="6">
        <f t="shared" si="1"/>
        <v>397</v>
      </c>
      <c r="N13" s="2">
        <f t="shared" ref="N13:N18" si="4">M10+M11+M12+M13</f>
        <v>1636</v>
      </c>
      <c r="O13" s="19" t="s">
        <v>33</v>
      </c>
      <c r="P13" s="46">
        <f>'G-1'!P13+'G-2'!P13+'G-4'!P13</f>
        <v>158</v>
      </c>
      <c r="Q13" s="46">
        <f>'G-1'!Q13+'G-2'!Q13+'G-4'!Q13</f>
        <v>361</v>
      </c>
      <c r="R13" s="46">
        <f>'G-1'!R13+'G-2'!R13+'G-4'!R13</f>
        <v>2</v>
      </c>
      <c r="S13" s="46">
        <f>'G-1'!S13+'G-2'!S13+'G-4'!S13</f>
        <v>4</v>
      </c>
      <c r="T13" s="6">
        <f t="shared" si="2"/>
        <v>454</v>
      </c>
      <c r="U13" s="2">
        <f t="shared" ref="U13:U21" si="5">T10+T11+T12+T13</f>
        <v>1798.5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172</v>
      </c>
      <c r="C14" s="46">
        <f>'G-1'!C14+'G-2'!C14+'G-4'!C14</f>
        <v>307</v>
      </c>
      <c r="D14" s="46">
        <f>'G-1'!D14+'G-2'!D14+'G-4'!D14</f>
        <v>7</v>
      </c>
      <c r="E14" s="46">
        <f>'G-1'!E14+'G-2'!E14+'G-4'!E14</f>
        <v>3</v>
      </c>
      <c r="F14" s="6">
        <f t="shared" si="0"/>
        <v>414.5</v>
      </c>
      <c r="G14" s="2">
        <f t="shared" si="3"/>
        <v>1761</v>
      </c>
      <c r="H14" s="19" t="s">
        <v>9</v>
      </c>
      <c r="I14" s="46">
        <f>'G-1'!I14+'G-2'!I14+'G-4'!I14</f>
        <v>133</v>
      </c>
      <c r="J14" s="46">
        <f>'G-1'!J14+'G-2'!J14+'G-4'!J14</f>
        <v>269</v>
      </c>
      <c r="K14" s="46">
        <f>'G-1'!K14+'G-2'!K14+'G-4'!K14</f>
        <v>3</v>
      </c>
      <c r="L14" s="46">
        <f>'G-1'!L14+'G-2'!L14+'G-4'!L14</f>
        <v>4</v>
      </c>
      <c r="M14" s="6">
        <f t="shared" si="1"/>
        <v>351.5</v>
      </c>
      <c r="N14" s="2">
        <f t="shared" si="4"/>
        <v>1541</v>
      </c>
      <c r="O14" s="19" t="s">
        <v>29</v>
      </c>
      <c r="P14" s="46">
        <f>'G-1'!P14+'G-2'!P14+'G-4'!P14</f>
        <v>182</v>
      </c>
      <c r="Q14" s="46">
        <f>'G-1'!Q14+'G-2'!Q14+'G-4'!Q14</f>
        <v>341</v>
      </c>
      <c r="R14" s="46">
        <f>'G-1'!R14+'G-2'!R14+'G-4'!R14</f>
        <v>4</v>
      </c>
      <c r="S14" s="46">
        <f>'G-1'!S14+'G-2'!S14+'G-4'!S14</f>
        <v>12</v>
      </c>
      <c r="T14" s="6">
        <f t="shared" si="2"/>
        <v>470</v>
      </c>
      <c r="U14" s="2">
        <f t="shared" si="5"/>
        <v>1841.5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152</v>
      </c>
      <c r="C15" s="46">
        <f>'G-1'!C15+'G-2'!C15+'G-4'!C15</f>
        <v>286</v>
      </c>
      <c r="D15" s="46">
        <f>'G-1'!D15+'G-2'!D15+'G-4'!D15</f>
        <v>5</v>
      </c>
      <c r="E15" s="46">
        <f>'G-1'!E15+'G-2'!E15+'G-4'!E15</f>
        <v>14</v>
      </c>
      <c r="F15" s="6">
        <f t="shared" si="0"/>
        <v>407</v>
      </c>
      <c r="G15" s="2">
        <f t="shared" si="3"/>
        <v>1685</v>
      </c>
      <c r="H15" s="19" t="s">
        <v>12</v>
      </c>
      <c r="I15" s="46">
        <f>'G-1'!I15+'G-2'!I15+'G-4'!I15</f>
        <v>120</v>
      </c>
      <c r="J15" s="46">
        <f>'G-1'!J15+'G-2'!J15+'G-4'!J15</f>
        <v>250</v>
      </c>
      <c r="K15" s="46">
        <f>'G-1'!K15+'G-2'!K15+'G-4'!K15</f>
        <v>2</v>
      </c>
      <c r="L15" s="46">
        <f>'G-1'!L15+'G-2'!L15+'G-4'!L15</f>
        <v>4</v>
      </c>
      <c r="M15" s="6">
        <f t="shared" si="1"/>
        <v>324</v>
      </c>
      <c r="N15" s="2">
        <f t="shared" si="4"/>
        <v>1452.5</v>
      </c>
      <c r="O15" s="18" t="s">
        <v>30</v>
      </c>
      <c r="P15" s="46">
        <f>'G-1'!P15+'G-2'!P15+'G-4'!P15</f>
        <v>185</v>
      </c>
      <c r="Q15" s="46">
        <f>'G-1'!Q15+'G-2'!Q15+'G-4'!Q15</f>
        <v>348</v>
      </c>
      <c r="R15" s="46">
        <f>'G-1'!R15+'G-2'!R15+'G-4'!R15</f>
        <v>7</v>
      </c>
      <c r="S15" s="46">
        <f>'G-1'!S15+'G-2'!S15+'G-4'!S15</f>
        <v>3</v>
      </c>
      <c r="T15" s="6">
        <f t="shared" si="2"/>
        <v>462</v>
      </c>
      <c r="U15" s="2">
        <f t="shared" si="5"/>
        <v>1832.5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178</v>
      </c>
      <c r="C16" s="46">
        <f>'G-1'!C16+'G-2'!C16+'G-4'!C16</f>
        <v>270</v>
      </c>
      <c r="D16" s="46">
        <f>'G-1'!D16+'G-2'!D16+'G-4'!D16</f>
        <v>6</v>
      </c>
      <c r="E16" s="46">
        <f>'G-1'!E16+'G-2'!E16+'G-4'!E16</f>
        <v>9</v>
      </c>
      <c r="F16" s="6">
        <f t="shared" si="0"/>
        <v>393.5</v>
      </c>
      <c r="G16" s="2">
        <f t="shared" si="3"/>
        <v>1672</v>
      </c>
      <c r="H16" s="19" t="s">
        <v>15</v>
      </c>
      <c r="I16" s="46">
        <f>'G-1'!I16+'G-2'!I16+'G-4'!I16</f>
        <v>109</v>
      </c>
      <c r="J16" s="46">
        <f>'G-1'!J16+'G-2'!J16+'G-4'!J16</f>
        <v>203</v>
      </c>
      <c r="K16" s="46">
        <f>'G-1'!K16+'G-2'!K16+'G-4'!K16</f>
        <v>4</v>
      </c>
      <c r="L16" s="46">
        <f>'G-1'!L16+'G-2'!L16+'G-4'!L16</f>
        <v>3</v>
      </c>
      <c r="M16" s="6">
        <f t="shared" si="1"/>
        <v>273</v>
      </c>
      <c r="N16" s="2">
        <f t="shared" si="4"/>
        <v>1345.5</v>
      </c>
      <c r="O16" s="19" t="s">
        <v>8</v>
      </c>
      <c r="P16" s="46">
        <f>'G-1'!P16+'G-2'!P16+'G-4'!P16</f>
        <v>187</v>
      </c>
      <c r="Q16" s="46">
        <f>'G-1'!Q16+'G-2'!Q16+'G-4'!Q16</f>
        <v>357</v>
      </c>
      <c r="R16" s="46">
        <f>'G-1'!R16+'G-2'!R16+'G-4'!R16</f>
        <v>6</v>
      </c>
      <c r="S16" s="46">
        <f>'G-1'!S16+'G-2'!S16+'G-4'!S16</f>
        <v>2</v>
      </c>
      <c r="T16" s="6">
        <f t="shared" si="2"/>
        <v>467.5</v>
      </c>
      <c r="U16" s="2">
        <f t="shared" si="5"/>
        <v>1853.5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144</v>
      </c>
      <c r="C17" s="46">
        <f>'G-1'!C17+'G-2'!C17+'G-4'!C17</f>
        <v>264</v>
      </c>
      <c r="D17" s="46">
        <f>'G-1'!D17+'G-2'!D17+'G-4'!D17</f>
        <v>5</v>
      </c>
      <c r="E17" s="46">
        <f>'G-1'!E17+'G-2'!E17+'G-4'!E17</f>
        <v>10</v>
      </c>
      <c r="F17" s="6">
        <f t="shared" si="0"/>
        <v>371</v>
      </c>
      <c r="G17" s="2">
        <f t="shared" si="3"/>
        <v>1586</v>
      </c>
      <c r="H17" s="19" t="s">
        <v>18</v>
      </c>
      <c r="I17" s="46">
        <f>'G-1'!I17+'G-2'!I17+'G-4'!I17</f>
        <v>132</v>
      </c>
      <c r="J17" s="46">
        <f>'G-1'!J17+'G-2'!J17+'G-4'!J17</f>
        <v>226</v>
      </c>
      <c r="K17" s="46">
        <f>'G-1'!K17+'G-2'!K17+'G-4'!K17</f>
        <v>3</v>
      </c>
      <c r="L17" s="46">
        <f>'G-1'!L17+'G-2'!L17+'G-4'!L17</f>
        <v>4</v>
      </c>
      <c r="M17" s="6">
        <f t="shared" si="1"/>
        <v>308</v>
      </c>
      <c r="N17" s="2">
        <f t="shared" si="4"/>
        <v>1256.5</v>
      </c>
      <c r="O17" s="19" t="s">
        <v>10</v>
      </c>
      <c r="P17" s="46">
        <f>'G-1'!P17+'G-2'!P17+'G-4'!P17</f>
        <v>237</v>
      </c>
      <c r="Q17" s="46">
        <f>'G-1'!Q17+'G-2'!Q17+'G-4'!Q17</f>
        <v>355</v>
      </c>
      <c r="R17" s="46">
        <f>'G-1'!R17+'G-2'!R17+'G-4'!R17</f>
        <v>4</v>
      </c>
      <c r="S17" s="46">
        <f>'G-1'!S17+'G-2'!S17+'G-4'!S17</f>
        <v>2</v>
      </c>
      <c r="T17" s="6">
        <f t="shared" si="2"/>
        <v>486.5</v>
      </c>
      <c r="U17" s="2">
        <f t="shared" si="5"/>
        <v>1886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151</v>
      </c>
      <c r="C18" s="46">
        <f>'G-1'!C18+'G-2'!C18+'G-4'!C18</f>
        <v>304</v>
      </c>
      <c r="D18" s="46">
        <f>'G-1'!D18+'G-2'!D18+'G-4'!D18</f>
        <v>5</v>
      </c>
      <c r="E18" s="46">
        <f>'G-1'!E18+'G-2'!E18+'G-4'!E18</f>
        <v>7</v>
      </c>
      <c r="F18" s="6">
        <f t="shared" si="0"/>
        <v>407</v>
      </c>
      <c r="G18" s="2">
        <f t="shared" si="3"/>
        <v>1578.5</v>
      </c>
      <c r="H18" s="19" t="s">
        <v>20</v>
      </c>
      <c r="I18" s="46">
        <f>'G-1'!I18+'G-2'!I18+'G-4'!I18</f>
        <v>134</v>
      </c>
      <c r="J18" s="46">
        <f>'G-1'!J18+'G-2'!J18+'G-4'!J18</f>
        <v>242</v>
      </c>
      <c r="K18" s="46">
        <f>'G-1'!K18+'G-2'!K18+'G-4'!K18</f>
        <v>3</v>
      </c>
      <c r="L18" s="46">
        <f>'G-1'!L18+'G-2'!L18+'G-4'!L18</f>
        <v>10</v>
      </c>
      <c r="M18" s="6">
        <f t="shared" si="1"/>
        <v>340</v>
      </c>
      <c r="N18" s="2">
        <f t="shared" si="4"/>
        <v>1245</v>
      </c>
      <c r="O18" s="19" t="s">
        <v>13</v>
      </c>
      <c r="P18" s="46">
        <f>'G-1'!P18+'G-2'!P18+'G-4'!P18</f>
        <v>244</v>
      </c>
      <c r="Q18" s="46">
        <f>'G-1'!Q18+'G-2'!Q18+'G-4'!Q18</f>
        <v>339</v>
      </c>
      <c r="R18" s="46">
        <f>'G-1'!R18+'G-2'!R18+'G-4'!R18</f>
        <v>3</v>
      </c>
      <c r="S18" s="46">
        <f>'G-1'!S18+'G-2'!S18+'G-4'!S18</f>
        <v>1</v>
      </c>
      <c r="T18" s="6">
        <f t="shared" si="2"/>
        <v>469.5</v>
      </c>
      <c r="U18" s="2">
        <f t="shared" si="5"/>
        <v>1885.5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138</v>
      </c>
      <c r="C19" s="47">
        <f>'G-1'!C19+'G-2'!C19+'G-4'!C19</f>
        <v>284</v>
      </c>
      <c r="D19" s="47">
        <f>'G-1'!D19+'G-2'!D19+'G-4'!D19</f>
        <v>6</v>
      </c>
      <c r="E19" s="47">
        <f>'G-1'!E19+'G-2'!E19+'G-4'!E19</f>
        <v>7</v>
      </c>
      <c r="F19" s="7">
        <f t="shared" si="0"/>
        <v>382.5</v>
      </c>
      <c r="G19" s="3">
        <f t="shared" si="3"/>
        <v>1554</v>
      </c>
      <c r="H19" s="20" t="s">
        <v>22</v>
      </c>
      <c r="I19" s="46">
        <f>'G-1'!I19+'G-2'!I19+'G-4'!I19</f>
        <v>157</v>
      </c>
      <c r="J19" s="46">
        <f>'G-1'!J19+'G-2'!J19+'G-4'!J19</f>
        <v>310</v>
      </c>
      <c r="K19" s="46">
        <f>'G-1'!K19+'G-2'!K19+'G-4'!K19</f>
        <v>4</v>
      </c>
      <c r="L19" s="46">
        <f>'G-1'!L19+'G-2'!L19+'G-4'!L19</f>
        <v>8</v>
      </c>
      <c r="M19" s="6">
        <f t="shared" si="1"/>
        <v>416.5</v>
      </c>
      <c r="N19" s="2">
        <f>M16+M17+M18+M19</f>
        <v>1337.5</v>
      </c>
      <c r="O19" s="19" t="s">
        <v>16</v>
      </c>
      <c r="P19" s="46">
        <f>'G-1'!P19+'G-2'!P19+'G-4'!P19</f>
        <v>270</v>
      </c>
      <c r="Q19" s="46">
        <f>'G-1'!Q19+'G-2'!Q19+'G-4'!Q19</f>
        <v>356</v>
      </c>
      <c r="R19" s="46">
        <f>'G-1'!R19+'G-2'!R19+'G-4'!R19</f>
        <v>4</v>
      </c>
      <c r="S19" s="46">
        <f>'G-1'!S19+'G-2'!S19+'G-4'!S19</f>
        <v>1</v>
      </c>
      <c r="T19" s="6">
        <f t="shared" si="2"/>
        <v>501.5</v>
      </c>
      <c r="U19" s="2">
        <f t="shared" si="5"/>
        <v>1925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139</v>
      </c>
      <c r="C20" s="45">
        <f>'G-1'!C20+'G-2'!C20+'G-4'!C20</f>
        <v>266</v>
      </c>
      <c r="D20" s="45">
        <f>'G-1'!D20+'G-2'!D20+'G-4'!D20</f>
        <v>4</v>
      </c>
      <c r="E20" s="45">
        <f>'G-1'!E20+'G-2'!E20+'G-4'!E20</f>
        <v>6</v>
      </c>
      <c r="F20" s="8">
        <f t="shared" si="0"/>
        <v>358.5</v>
      </c>
      <c r="G20" s="35"/>
      <c r="H20" s="19" t="s">
        <v>24</v>
      </c>
      <c r="I20" s="46">
        <f>'G-1'!I20+'G-2'!I20+'G-4'!I20</f>
        <v>159</v>
      </c>
      <c r="J20" s="46">
        <f>'G-1'!J20+'G-2'!J20+'G-4'!J20</f>
        <v>285</v>
      </c>
      <c r="K20" s="46">
        <f>'G-1'!K20+'G-2'!K20+'G-4'!K20</f>
        <v>5</v>
      </c>
      <c r="L20" s="46">
        <f>'G-1'!L20+'G-2'!L20+'G-4'!L20</f>
        <v>7</v>
      </c>
      <c r="M20" s="8">
        <f t="shared" si="1"/>
        <v>392</v>
      </c>
      <c r="N20" s="2">
        <f>M17+M18+M19+M20</f>
        <v>1456.5</v>
      </c>
      <c r="O20" s="19" t="s">
        <v>45</v>
      </c>
      <c r="P20" s="46">
        <f>'G-1'!P20+'G-2'!P20+'G-4'!P20</f>
        <v>259</v>
      </c>
      <c r="Q20" s="46">
        <f>'G-1'!Q20+'G-2'!Q20+'G-4'!Q20</f>
        <v>319</v>
      </c>
      <c r="R20" s="46">
        <f>'G-1'!R20+'G-2'!R20+'G-4'!R20</f>
        <v>2</v>
      </c>
      <c r="S20" s="46">
        <f>'G-1'!S20+'G-2'!S20+'G-4'!S20</f>
        <v>0</v>
      </c>
      <c r="T20" s="8">
        <f t="shared" si="2"/>
        <v>452.5</v>
      </c>
      <c r="U20" s="2">
        <f t="shared" si="5"/>
        <v>1910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147</v>
      </c>
      <c r="C21" s="45">
        <f>'G-1'!C21+'G-2'!C21+'G-4'!C21</f>
        <v>273</v>
      </c>
      <c r="D21" s="45">
        <f>'G-1'!D21+'G-2'!D21+'G-4'!D21</f>
        <v>3</v>
      </c>
      <c r="E21" s="45">
        <f>'G-1'!E21+'G-2'!E21+'G-4'!E21</f>
        <v>7</v>
      </c>
      <c r="F21" s="6">
        <f t="shared" si="0"/>
        <v>370</v>
      </c>
      <c r="G21" s="36"/>
      <c r="H21" s="20" t="s">
        <v>25</v>
      </c>
      <c r="I21" s="46">
        <f>'G-1'!I21+'G-2'!I21+'G-4'!I21</f>
        <v>148</v>
      </c>
      <c r="J21" s="46">
        <f>'G-1'!J21+'G-2'!J21+'G-4'!J21</f>
        <v>286</v>
      </c>
      <c r="K21" s="46">
        <f>'G-1'!K21+'G-2'!K21+'G-4'!K21</f>
        <v>4</v>
      </c>
      <c r="L21" s="46">
        <f>'G-1'!L21+'G-2'!L21+'G-4'!L21</f>
        <v>8</v>
      </c>
      <c r="M21" s="6">
        <f t="shared" si="1"/>
        <v>388</v>
      </c>
      <c r="N21" s="2">
        <f>M18+M19+M20+M21</f>
        <v>1536.5</v>
      </c>
      <c r="O21" s="21" t="s">
        <v>46</v>
      </c>
      <c r="P21" s="47">
        <f>'G-1'!P21+'G-2'!P21+'G-4'!P21</f>
        <v>212</v>
      </c>
      <c r="Q21" s="47">
        <f>'G-1'!Q21+'G-2'!Q21+'G-4'!Q21</f>
        <v>296</v>
      </c>
      <c r="R21" s="47">
        <f>'G-1'!R21+'G-2'!R21+'G-4'!R21</f>
        <v>2</v>
      </c>
      <c r="S21" s="47">
        <f>'G-1'!S21+'G-2'!S21+'G-4'!S21</f>
        <v>1</v>
      </c>
      <c r="T21" s="7">
        <f t="shared" si="2"/>
        <v>408.5</v>
      </c>
      <c r="U21" s="3">
        <f t="shared" si="5"/>
        <v>1832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151</v>
      </c>
      <c r="C22" s="45">
        <f>'G-1'!C22+'G-2'!C22+'G-4'!C22</f>
        <v>292</v>
      </c>
      <c r="D22" s="45">
        <f>'G-1'!D22+'G-2'!D22+'G-4'!D22</f>
        <v>6</v>
      </c>
      <c r="E22" s="45">
        <f>'G-1'!E22+'G-2'!E22+'G-4'!E22</f>
        <v>11</v>
      </c>
      <c r="F22" s="6">
        <f t="shared" si="0"/>
        <v>407</v>
      </c>
      <c r="G22" s="2"/>
      <c r="H22" s="21" t="s">
        <v>26</v>
      </c>
      <c r="I22" s="46">
        <f>'G-1'!I22+'G-2'!I22+'G-4'!I22</f>
        <v>141</v>
      </c>
      <c r="J22" s="46">
        <f>'G-1'!J22+'G-2'!J22+'G-4'!J22</f>
        <v>266</v>
      </c>
      <c r="K22" s="46">
        <f>'G-1'!K22+'G-2'!K22+'G-4'!K22</f>
        <v>4</v>
      </c>
      <c r="L22" s="46">
        <f>'G-1'!L22+'G-2'!L22+'G-4'!L22</f>
        <v>7</v>
      </c>
      <c r="M22" s="6">
        <f t="shared" si="1"/>
        <v>362</v>
      </c>
      <c r="N22" s="3">
        <f>M19+M20+M21+M22</f>
        <v>1558.5</v>
      </c>
      <c r="O22" s="19"/>
      <c r="P22" s="45"/>
      <c r="Q22" s="45"/>
      <c r="R22" s="45"/>
      <c r="S22" s="45"/>
      <c r="T22" s="8"/>
      <c r="U22" s="34"/>
      <c r="W22" s="126">
        <f>SUM(B10:B22)</f>
        <v>2277</v>
      </c>
      <c r="X22" s="126">
        <f t="shared" ref="X22:Z22" si="6">SUM(C10:C22)</f>
        <v>3785</v>
      </c>
      <c r="Y22" s="126">
        <f t="shared" si="6"/>
        <v>64</v>
      </c>
      <c r="Z22" s="126">
        <f t="shared" si="6"/>
        <v>91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1768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1646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1925</v>
      </c>
      <c r="W23" s="126">
        <f>SUM(I10:I22)</f>
        <v>1854</v>
      </c>
      <c r="X23" s="126">
        <f t="shared" ref="X23:Z23" si="7">SUM(J10:J22)</f>
        <v>3534</v>
      </c>
      <c r="Y23" s="126">
        <f t="shared" si="7"/>
        <v>45</v>
      </c>
      <c r="Z23" s="126">
        <f t="shared" si="7"/>
        <v>96</v>
      </c>
      <c r="AA23" s="1"/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65</v>
      </c>
      <c r="G24" s="57"/>
      <c r="H24" s="152"/>
      <c r="I24" s="153"/>
      <c r="J24" s="52" t="s">
        <v>73</v>
      </c>
      <c r="K24" s="55"/>
      <c r="L24" s="55"/>
      <c r="M24" s="56" t="s">
        <v>75</v>
      </c>
      <c r="N24" s="57"/>
      <c r="O24" s="152"/>
      <c r="P24" s="153"/>
      <c r="Q24" s="52" t="s">
        <v>73</v>
      </c>
      <c r="R24" s="55"/>
      <c r="S24" s="55"/>
      <c r="T24" s="56" t="s">
        <v>91</v>
      </c>
      <c r="U24" s="57"/>
      <c r="W24" s="126">
        <f>SUM(P10:P21)</f>
        <v>2459</v>
      </c>
      <c r="X24" s="126">
        <f t="shared" ref="X24:Z24" si="8">SUM(Q10:Q21)</f>
        <v>4099</v>
      </c>
      <c r="Y24" s="126">
        <f t="shared" si="8"/>
        <v>44</v>
      </c>
      <c r="Z24" s="126">
        <f t="shared" si="8"/>
        <v>40</v>
      </c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W26" s="126">
        <f>W22+W23+W24</f>
        <v>6590</v>
      </c>
      <c r="X26" s="126">
        <f t="shared" ref="X26:Z26" si="9">X22+X23+X24</f>
        <v>11418</v>
      </c>
      <c r="Y26" s="126">
        <f t="shared" si="9"/>
        <v>153</v>
      </c>
      <c r="Z26" s="126">
        <f t="shared" si="9"/>
        <v>227</v>
      </c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topLeftCell="A28" workbookViewId="0">
      <selection activeCell="M40" sqref="M4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1" t="s">
        <v>31</v>
      </c>
      <c r="B1" s="71"/>
      <c r="C1" s="71"/>
      <c r="D1" s="71"/>
      <c r="E1" s="71"/>
      <c r="F1" s="72"/>
      <c r="G1" s="72"/>
      <c r="H1" s="72"/>
      <c r="I1" s="72"/>
      <c r="J1" s="72"/>
    </row>
    <row r="2" spans="1:10" ht="18.75" x14ac:dyDescent="0.2">
      <c r="A2" s="179" t="s">
        <v>112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ht="15" x14ac:dyDescent="0.2">
      <c r="A3" s="73"/>
      <c r="B3" s="73"/>
      <c r="C3" s="72"/>
      <c r="D3" s="72"/>
      <c r="E3" s="72"/>
      <c r="F3" s="72"/>
      <c r="G3" s="72"/>
      <c r="H3" s="72"/>
      <c r="I3" s="74"/>
      <c r="J3" s="75"/>
    </row>
    <row r="4" spans="1:10" x14ac:dyDescent="0.2">
      <c r="A4" s="180" t="s">
        <v>113</v>
      </c>
      <c r="B4" s="180"/>
      <c r="C4" s="181" t="s">
        <v>60</v>
      </c>
      <c r="D4" s="181"/>
      <c r="E4" s="181"/>
      <c r="F4" s="76"/>
      <c r="G4" s="72"/>
      <c r="H4" s="72"/>
      <c r="I4" s="72"/>
      <c r="J4" s="72"/>
    </row>
    <row r="5" spans="1:10" x14ac:dyDescent="0.2">
      <c r="A5" s="134" t="s">
        <v>56</v>
      </c>
      <c r="B5" s="134"/>
      <c r="C5" s="182" t="str">
        <f>'G-1'!D5</f>
        <v>CALLE 68 X CARRERA 45</v>
      </c>
      <c r="D5" s="182"/>
      <c r="E5" s="182"/>
      <c r="F5" s="77"/>
      <c r="G5" s="78"/>
      <c r="H5" s="69" t="s">
        <v>53</v>
      </c>
      <c r="I5" s="183">
        <f>'G-1'!L5</f>
        <v>0</v>
      </c>
      <c r="J5" s="183"/>
    </row>
    <row r="6" spans="1:10" x14ac:dyDescent="0.2">
      <c r="A6" s="134" t="s">
        <v>114</v>
      </c>
      <c r="B6" s="134"/>
      <c r="C6" s="168" t="s">
        <v>149</v>
      </c>
      <c r="D6" s="168"/>
      <c r="E6" s="168"/>
      <c r="F6" s="77"/>
      <c r="G6" s="78"/>
      <c r="H6" s="69" t="s">
        <v>58</v>
      </c>
      <c r="I6" s="169">
        <f>'G-1'!S6</f>
        <v>42753</v>
      </c>
      <c r="J6" s="169"/>
    </row>
    <row r="7" spans="1:10" x14ac:dyDescent="0.2">
      <c r="A7" s="79"/>
      <c r="B7" s="79"/>
      <c r="C7" s="170"/>
      <c r="D7" s="170"/>
      <c r="E7" s="170"/>
      <c r="F7" s="170"/>
      <c r="G7" s="76"/>
      <c r="H7" s="80"/>
      <c r="I7" s="81"/>
      <c r="J7" s="72"/>
    </row>
    <row r="8" spans="1:10" x14ac:dyDescent="0.2">
      <c r="A8" s="171" t="s">
        <v>115</v>
      </c>
      <c r="B8" s="173" t="s">
        <v>116</v>
      </c>
      <c r="C8" s="171" t="s">
        <v>117</v>
      </c>
      <c r="D8" s="173" t="s">
        <v>118</v>
      </c>
      <c r="E8" s="82" t="s">
        <v>119</v>
      </c>
      <c r="F8" s="83" t="s">
        <v>120</v>
      </c>
      <c r="G8" s="84" t="s">
        <v>121</v>
      </c>
      <c r="H8" s="83" t="s">
        <v>122</v>
      </c>
      <c r="I8" s="175" t="s">
        <v>123</v>
      </c>
      <c r="J8" s="177" t="s">
        <v>124</v>
      </c>
    </row>
    <row r="9" spans="1:10" x14ac:dyDescent="0.2">
      <c r="A9" s="172"/>
      <c r="B9" s="174"/>
      <c r="C9" s="172"/>
      <c r="D9" s="174"/>
      <c r="E9" s="85" t="s">
        <v>52</v>
      </c>
      <c r="F9" s="86" t="s">
        <v>0</v>
      </c>
      <c r="G9" s="87" t="s">
        <v>2</v>
      </c>
      <c r="H9" s="86" t="s">
        <v>3</v>
      </c>
      <c r="I9" s="176"/>
      <c r="J9" s="178"/>
    </row>
    <row r="10" spans="1:10" x14ac:dyDescent="0.2">
      <c r="A10" s="162" t="s">
        <v>125</v>
      </c>
      <c r="B10" s="165">
        <v>1</v>
      </c>
      <c r="C10" s="88"/>
      <c r="D10" s="89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0" t="str">
        <f>IF(I10=0,"0,00",I10/SUM(I10:I12)*100)</f>
        <v>0,00</v>
      </c>
    </row>
    <row r="11" spans="1:10" x14ac:dyDescent="0.2">
      <c r="A11" s="163"/>
      <c r="B11" s="166"/>
      <c r="C11" s="88" t="s">
        <v>127</v>
      </c>
      <c r="D11" s="91" t="s">
        <v>128</v>
      </c>
      <c r="E11" s="92">
        <v>91</v>
      </c>
      <c r="F11" s="92">
        <v>136</v>
      </c>
      <c r="G11" s="92">
        <v>0</v>
      </c>
      <c r="H11" s="92">
        <v>3</v>
      </c>
      <c r="I11" s="92">
        <f t="shared" ref="I11:I45" si="0">E11*0.5+F11+G11*2+H11*2.5</f>
        <v>189</v>
      </c>
      <c r="J11" s="93">
        <f>IF(I11=0,"0,00",I11/SUM(I10:I12)*100)</f>
        <v>89.15094339622641</v>
      </c>
    </row>
    <row r="12" spans="1:10" x14ac:dyDescent="0.2">
      <c r="A12" s="163"/>
      <c r="B12" s="166"/>
      <c r="C12" s="94" t="s">
        <v>136</v>
      </c>
      <c r="D12" s="95" t="s">
        <v>129</v>
      </c>
      <c r="E12" s="49">
        <v>11</v>
      </c>
      <c r="F12" s="49">
        <v>15</v>
      </c>
      <c r="G12" s="49">
        <v>0</v>
      </c>
      <c r="H12" s="49">
        <v>1</v>
      </c>
      <c r="I12" s="96">
        <f t="shared" si="0"/>
        <v>23</v>
      </c>
      <c r="J12" s="97">
        <f>IF(I12=0,"0,00",I12/SUM(I10:I12)*100)</f>
        <v>10.849056603773585</v>
      </c>
    </row>
    <row r="13" spans="1:10" x14ac:dyDescent="0.2">
      <c r="A13" s="163"/>
      <c r="B13" s="166"/>
      <c r="C13" s="98"/>
      <c r="D13" s="89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0" t="str">
        <f>IF(I13=0,"0,00",I13/SUM(I13:I15)*100)</f>
        <v>0,00</v>
      </c>
    </row>
    <row r="14" spans="1:10" x14ac:dyDescent="0.2">
      <c r="A14" s="163"/>
      <c r="B14" s="166"/>
      <c r="C14" s="88" t="s">
        <v>130</v>
      </c>
      <c r="D14" s="91" t="s">
        <v>128</v>
      </c>
      <c r="E14" s="92">
        <v>101</v>
      </c>
      <c r="F14" s="92">
        <v>138</v>
      </c>
      <c r="G14" s="92">
        <v>0</v>
      </c>
      <c r="H14" s="92">
        <v>1</v>
      </c>
      <c r="I14" s="92">
        <f t="shared" si="0"/>
        <v>191</v>
      </c>
      <c r="J14" s="93">
        <f>IF(I14=0,"0,00",I14/SUM(I13:I15)*100)</f>
        <v>90.094339622641513</v>
      </c>
    </row>
    <row r="15" spans="1:10" x14ac:dyDescent="0.2">
      <c r="A15" s="163"/>
      <c r="B15" s="166"/>
      <c r="C15" s="94" t="s">
        <v>137</v>
      </c>
      <c r="D15" s="95" t="s">
        <v>129</v>
      </c>
      <c r="E15" s="49">
        <v>6</v>
      </c>
      <c r="F15" s="49">
        <v>18</v>
      </c>
      <c r="G15" s="49">
        <v>0</v>
      </c>
      <c r="H15" s="49">
        <v>0</v>
      </c>
      <c r="I15" s="96">
        <f t="shared" si="0"/>
        <v>21</v>
      </c>
      <c r="J15" s="97">
        <f>IF(I15=0,"0,00",I15/SUM(I13:I15)*100)</f>
        <v>9.9056603773584904</v>
      </c>
    </row>
    <row r="16" spans="1:10" x14ac:dyDescent="0.2">
      <c r="A16" s="163"/>
      <c r="B16" s="166"/>
      <c r="C16" s="98"/>
      <c r="D16" s="89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0" t="str">
        <f>IF(I16=0,"0,00",I16/SUM(I16:I18)*100)</f>
        <v>0,00</v>
      </c>
    </row>
    <row r="17" spans="1:10" x14ac:dyDescent="0.2">
      <c r="A17" s="163"/>
      <c r="B17" s="166"/>
      <c r="C17" s="88" t="s">
        <v>131</v>
      </c>
      <c r="D17" s="91" t="s">
        <v>128</v>
      </c>
      <c r="E17" s="92">
        <v>260</v>
      </c>
      <c r="F17" s="92">
        <v>261</v>
      </c>
      <c r="G17" s="92">
        <v>0</v>
      </c>
      <c r="H17" s="92">
        <v>1</v>
      </c>
      <c r="I17" s="92">
        <f t="shared" si="0"/>
        <v>393.5</v>
      </c>
      <c r="J17" s="93">
        <f>IF(I17=0,"0,00",I17/SUM(I16:I18)*100)</f>
        <v>87.541713014460512</v>
      </c>
    </row>
    <row r="18" spans="1:10" x14ac:dyDescent="0.2">
      <c r="A18" s="164"/>
      <c r="B18" s="167"/>
      <c r="C18" s="99" t="s">
        <v>138</v>
      </c>
      <c r="D18" s="95" t="s">
        <v>129</v>
      </c>
      <c r="E18" s="49">
        <v>20</v>
      </c>
      <c r="F18" s="49">
        <v>46</v>
      </c>
      <c r="G18" s="49">
        <v>0</v>
      </c>
      <c r="H18" s="49">
        <v>0</v>
      </c>
      <c r="I18" s="96">
        <f t="shared" si="0"/>
        <v>56</v>
      </c>
      <c r="J18" s="97">
        <f>IF(I18=0,"0,00",I18/SUM(I16:I18)*100)</f>
        <v>12.458286985539488</v>
      </c>
    </row>
    <row r="19" spans="1:10" x14ac:dyDescent="0.2">
      <c r="A19" s="162" t="s">
        <v>132</v>
      </c>
      <c r="B19" s="165">
        <v>1</v>
      </c>
      <c r="C19" s="100"/>
      <c r="D19" s="89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0" t="str">
        <f>IF(I19=0,"0,00",I19/SUM(I19:I21)*100)</f>
        <v>0,00</v>
      </c>
    </row>
    <row r="20" spans="1:10" x14ac:dyDescent="0.2">
      <c r="A20" s="163"/>
      <c r="B20" s="166"/>
      <c r="C20" s="88" t="s">
        <v>127</v>
      </c>
      <c r="D20" s="91" t="s">
        <v>128</v>
      </c>
      <c r="E20" s="92">
        <v>123</v>
      </c>
      <c r="F20" s="92">
        <v>118</v>
      </c>
      <c r="G20" s="92">
        <v>7</v>
      </c>
      <c r="H20" s="92">
        <v>3</v>
      </c>
      <c r="I20" s="92">
        <f t="shared" si="0"/>
        <v>201</v>
      </c>
      <c r="J20" s="93">
        <f>IF(I20=0,"0,00",I20/SUM(I19:I21)*100)</f>
        <v>100</v>
      </c>
    </row>
    <row r="21" spans="1:10" x14ac:dyDescent="0.2">
      <c r="A21" s="163"/>
      <c r="B21" s="166"/>
      <c r="C21" s="94" t="s">
        <v>139</v>
      </c>
      <c r="D21" s="95" t="s">
        <v>129</v>
      </c>
      <c r="E21" s="49">
        <v>0</v>
      </c>
      <c r="F21" s="49">
        <v>0</v>
      </c>
      <c r="G21" s="49">
        <v>0</v>
      </c>
      <c r="H21" s="49">
        <v>0</v>
      </c>
      <c r="I21" s="96">
        <f t="shared" si="0"/>
        <v>0</v>
      </c>
      <c r="J21" s="97" t="str">
        <f>IF(I21=0,"0,00",I21/SUM(I19:I21)*100)</f>
        <v>0,00</v>
      </c>
    </row>
    <row r="22" spans="1:10" x14ac:dyDescent="0.2">
      <c r="A22" s="163"/>
      <c r="B22" s="166"/>
      <c r="C22" s="98"/>
      <c r="D22" s="89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0" t="str">
        <f>IF(I22=0,"0,00",I22/SUM(I22:I24)*100)</f>
        <v>0,00</v>
      </c>
    </row>
    <row r="23" spans="1:10" x14ac:dyDescent="0.2">
      <c r="A23" s="163"/>
      <c r="B23" s="166"/>
      <c r="C23" s="88" t="s">
        <v>130</v>
      </c>
      <c r="D23" s="91" t="s">
        <v>128</v>
      </c>
      <c r="E23" s="92">
        <v>97</v>
      </c>
      <c r="F23" s="92">
        <v>139</v>
      </c>
      <c r="G23" s="92">
        <v>8</v>
      </c>
      <c r="H23" s="92">
        <v>3</v>
      </c>
      <c r="I23" s="92">
        <f t="shared" si="0"/>
        <v>211</v>
      </c>
      <c r="J23" s="93">
        <f>IF(I23=0,"0,00",I23/SUM(I22:I24)*100)</f>
        <v>100</v>
      </c>
    </row>
    <row r="24" spans="1:10" x14ac:dyDescent="0.2">
      <c r="A24" s="163"/>
      <c r="B24" s="166"/>
      <c r="C24" s="94" t="s">
        <v>140</v>
      </c>
      <c r="D24" s="95" t="s">
        <v>129</v>
      </c>
      <c r="E24" s="49">
        <v>0</v>
      </c>
      <c r="F24" s="49">
        <v>0</v>
      </c>
      <c r="G24" s="49">
        <v>0</v>
      </c>
      <c r="H24" s="49">
        <v>0</v>
      </c>
      <c r="I24" s="96">
        <f t="shared" si="0"/>
        <v>0</v>
      </c>
      <c r="J24" s="97" t="str">
        <f>IF(I24=0,"0,00",I24/SUM(I22:I24)*100)</f>
        <v>0,00</v>
      </c>
    </row>
    <row r="25" spans="1:10" x14ac:dyDescent="0.2">
      <c r="A25" s="163"/>
      <c r="B25" s="166"/>
      <c r="C25" s="98"/>
      <c r="D25" s="89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0" t="str">
        <f>IF(I25=0,"0,00",I25/SUM(I25:I27)*100)</f>
        <v>0,00</v>
      </c>
    </row>
    <row r="26" spans="1:10" x14ac:dyDescent="0.2">
      <c r="A26" s="163"/>
      <c r="B26" s="166"/>
      <c r="C26" s="88" t="s">
        <v>131</v>
      </c>
      <c r="D26" s="91" t="s">
        <v>128</v>
      </c>
      <c r="E26" s="92">
        <v>87</v>
      </c>
      <c r="F26" s="92">
        <v>108</v>
      </c>
      <c r="G26" s="92">
        <v>4</v>
      </c>
      <c r="H26" s="92">
        <v>0</v>
      </c>
      <c r="I26" s="92">
        <f t="shared" si="0"/>
        <v>159.5</v>
      </c>
      <c r="J26" s="93">
        <f>IF(I26=0,"0,00",I26/SUM(I25:I27)*100)</f>
        <v>100</v>
      </c>
    </row>
    <row r="27" spans="1:10" x14ac:dyDescent="0.2">
      <c r="A27" s="164"/>
      <c r="B27" s="167"/>
      <c r="C27" s="99" t="s">
        <v>141</v>
      </c>
      <c r="D27" s="95" t="s">
        <v>129</v>
      </c>
      <c r="E27" s="49">
        <v>0</v>
      </c>
      <c r="F27" s="49">
        <v>0</v>
      </c>
      <c r="G27" s="49">
        <v>0</v>
      </c>
      <c r="H27" s="49">
        <v>0</v>
      </c>
      <c r="I27" s="96">
        <f t="shared" si="0"/>
        <v>0</v>
      </c>
      <c r="J27" s="97" t="str">
        <f>IF(I27=0,"0,00",I27/SUM(I25:I27)*100)</f>
        <v>0,00</v>
      </c>
    </row>
    <row r="28" spans="1:10" x14ac:dyDescent="0.2">
      <c r="A28" s="162" t="s">
        <v>133</v>
      </c>
      <c r="B28" s="165"/>
      <c r="C28" s="100"/>
      <c r="D28" s="89" t="s">
        <v>126</v>
      </c>
      <c r="E28" s="123">
        <v>0</v>
      </c>
      <c r="F28" s="123">
        <v>0</v>
      </c>
      <c r="G28" s="123">
        <v>0</v>
      </c>
      <c r="H28" s="123">
        <v>0</v>
      </c>
      <c r="I28" s="50">
        <f t="shared" si="0"/>
        <v>0</v>
      </c>
      <c r="J28" s="90" t="str">
        <f>IF(I28=0,"0,00",I28/SUM(I28:I30)*100)</f>
        <v>0,00</v>
      </c>
    </row>
    <row r="29" spans="1:10" x14ac:dyDescent="0.2">
      <c r="A29" s="163"/>
      <c r="B29" s="166"/>
      <c r="C29" s="88" t="s">
        <v>127</v>
      </c>
      <c r="D29" s="91" t="s">
        <v>128</v>
      </c>
      <c r="E29" s="125">
        <v>0</v>
      </c>
      <c r="F29" s="125">
        <v>0</v>
      </c>
      <c r="G29" s="125">
        <v>0</v>
      </c>
      <c r="H29" s="125">
        <v>0</v>
      </c>
      <c r="I29" s="92">
        <f t="shared" si="0"/>
        <v>0</v>
      </c>
      <c r="J29" s="93" t="str">
        <f>IF(I29=0,"0,00",I29/SUM(I28:I30)*100)</f>
        <v>0,00</v>
      </c>
    </row>
    <row r="30" spans="1:10" x14ac:dyDescent="0.2">
      <c r="A30" s="163"/>
      <c r="B30" s="166"/>
      <c r="C30" s="94" t="s">
        <v>142</v>
      </c>
      <c r="D30" s="95" t="s">
        <v>129</v>
      </c>
      <c r="E30" s="124">
        <v>0</v>
      </c>
      <c r="F30" s="124">
        <v>0</v>
      </c>
      <c r="G30" s="124">
        <v>0</v>
      </c>
      <c r="H30" s="124">
        <v>0</v>
      </c>
      <c r="I30" s="96">
        <f t="shared" si="0"/>
        <v>0</v>
      </c>
      <c r="J30" s="97" t="str">
        <f>IF(I30=0,"0,00",I30/SUM(I28:I30)*100)</f>
        <v>0,00</v>
      </c>
    </row>
    <row r="31" spans="1:10" x14ac:dyDescent="0.2">
      <c r="A31" s="163"/>
      <c r="B31" s="166"/>
      <c r="C31" s="98"/>
      <c r="D31" s="89" t="s">
        <v>126</v>
      </c>
      <c r="E31" s="123">
        <v>0</v>
      </c>
      <c r="F31" s="123">
        <v>0</v>
      </c>
      <c r="G31" s="123">
        <v>0</v>
      </c>
      <c r="H31" s="123">
        <v>0</v>
      </c>
      <c r="I31" s="50">
        <f t="shared" si="0"/>
        <v>0</v>
      </c>
      <c r="J31" s="90" t="str">
        <f>IF(I31=0,"0,00",I31/SUM(I31:I33)*100)</f>
        <v>0,00</v>
      </c>
    </row>
    <row r="32" spans="1:10" x14ac:dyDescent="0.2">
      <c r="A32" s="163"/>
      <c r="B32" s="166"/>
      <c r="C32" s="88" t="s">
        <v>130</v>
      </c>
      <c r="D32" s="91" t="s">
        <v>128</v>
      </c>
      <c r="E32" s="125">
        <v>0</v>
      </c>
      <c r="F32" s="125">
        <v>0</v>
      </c>
      <c r="G32" s="125">
        <v>0</v>
      </c>
      <c r="H32" s="125">
        <v>0</v>
      </c>
      <c r="I32" s="92">
        <f t="shared" si="0"/>
        <v>0</v>
      </c>
      <c r="J32" s="93" t="str">
        <f>IF(I32=0,"0,00",I32/SUM(I31:I33)*100)</f>
        <v>0,00</v>
      </c>
    </row>
    <row r="33" spans="1:15" x14ac:dyDescent="0.2">
      <c r="A33" s="163"/>
      <c r="B33" s="166"/>
      <c r="C33" s="94" t="s">
        <v>143</v>
      </c>
      <c r="D33" s="95" t="s">
        <v>129</v>
      </c>
      <c r="E33" s="124">
        <v>0</v>
      </c>
      <c r="F33" s="124">
        <v>0</v>
      </c>
      <c r="G33" s="124">
        <v>0</v>
      </c>
      <c r="H33" s="124">
        <v>0</v>
      </c>
      <c r="I33" s="96">
        <f t="shared" si="0"/>
        <v>0</v>
      </c>
      <c r="J33" s="97" t="str">
        <f>IF(I33=0,"0,00",I33/SUM(I31:I33)*100)</f>
        <v>0,00</v>
      </c>
    </row>
    <row r="34" spans="1:15" x14ac:dyDescent="0.2">
      <c r="A34" s="163"/>
      <c r="B34" s="166"/>
      <c r="C34" s="98"/>
      <c r="D34" s="89" t="s">
        <v>126</v>
      </c>
      <c r="E34" s="123">
        <v>0</v>
      </c>
      <c r="F34" s="123">
        <v>0</v>
      </c>
      <c r="G34" s="123">
        <v>0</v>
      </c>
      <c r="H34" s="123">
        <v>0</v>
      </c>
      <c r="I34" s="50">
        <f t="shared" si="0"/>
        <v>0</v>
      </c>
      <c r="J34" s="90" t="str">
        <f>IF(I34=0,"0,00",I34/SUM(I34:I36)*100)</f>
        <v>0,00</v>
      </c>
    </row>
    <row r="35" spans="1:15" x14ac:dyDescent="0.2">
      <c r="A35" s="163"/>
      <c r="B35" s="166"/>
      <c r="C35" s="88" t="s">
        <v>131</v>
      </c>
      <c r="D35" s="91" t="s">
        <v>128</v>
      </c>
      <c r="E35" s="125">
        <v>0</v>
      </c>
      <c r="F35" s="125">
        <v>0</v>
      </c>
      <c r="G35" s="125">
        <v>0</v>
      </c>
      <c r="H35" s="125">
        <v>0</v>
      </c>
      <c r="I35" s="92">
        <f t="shared" si="0"/>
        <v>0</v>
      </c>
      <c r="J35" s="93" t="str">
        <f>IF(I35=0,"0,00",I35/SUM(I34:I36)*100)</f>
        <v>0,00</v>
      </c>
    </row>
    <row r="36" spans="1:15" x14ac:dyDescent="0.2">
      <c r="A36" s="164"/>
      <c r="B36" s="167"/>
      <c r="C36" s="99" t="s">
        <v>144</v>
      </c>
      <c r="D36" s="95" t="s">
        <v>129</v>
      </c>
      <c r="E36" s="124">
        <v>0</v>
      </c>
      <c r="F36" s="124">
        <v>0</v>
      </c>
      <c r="G36" s="124">
        <v>0</v>
      </c>
      <c r="H36" s="124">
        <v>0</v>
      </c>
      <c r="I36" s="96">
        <f t="shared" si="0"/>
        <v>0</v>
      </c>
      <c r="J36" s="97" t="str">
        <f>IF(I36=0,"0,00",I36/SUM(I34:I36)*100)</f>
        <v>0,00</v>
      </c>
    </row>
    <row r="37" spans="1:15" x14ac:dyDescent="0.2">
      <c r="A37" s="162" t="s">
        <v>134</v>
      </c>
      <c r="B37" s="165">
        <v>2</v>
      </c>
      <c r="C37" s="100"/>
      <c r="D37" s="89" t="s">
        <v>126</v>
      </c>
      <c r="E37" s="50">
        <v>11</v>
      </c>
      <c r="F37" s="50">
        <v>26</v>
      </c>
      <c r="G37" s="50">
        <v>0</v>
      </c>
      <c r="H37" s="50">
        <v>3</v>
      </c>
      <c r="I37" s="50">
        <f t="shared" si="0"/>
        <v>39</v>
      </c>
      <c r="J37" s="90">
        <f>IF(I37=0,"0,00",I37/SUM(I37:I39)*100)</f>
        <v>12.580645161290322</v>
      </c>
    </row>
    <row r="38" spans="1:15" x14ac:dyDescent="0.2">
      <c r="A38" s="163"/>
      <c r="B38" s="166"/>
      <c r="C38" s="88" t="s">
        <v>127</v>
      </c>
      <c r="D38" s="91" t="s">
        <v>128</v>
      </c>
      <c r="E38" s="92">
        <v>56</v>
      </c>
      <c r="F38" s="92">
        <v>86</v>
      </c>
      <c r="G38" s="92">
        <v>0</v>
      </c>
      <c r="H38" s="92">
        <v>5</v>
      </c>
      <c r="I38" s="92">
        <f t="shared" si="0"/>
        <v>126.5</v>
      </c>
      <c r="J38" s="93">
        <f>IF(I38=0,"0,00",I38/SUM(I37:I39)*100)</f>
        <v>40.806451612903224</v>
      </c>
    </row>
    <row r="39" spans="1:15" x14ac:dyDescent="0.2">
      <c r="A39" s="163"/>
      <c r="B39" s="166"/>
      <c r="C39" s="94" t="s">
        <v>145</v>
      </c>
      <c r="D39" s="95" t="s">
        <v>129</v>
      </c>
      <c r="E39" s="49">
        <v>64</v>
      </c>
      <c r="F39" s="49">
        <v>105</v>
      </c>
      <c r="G39" s="49">
        <v>0</v>
      </c>
      <c r="H39" s="49">
        <v>3</v>
      </c>
      <c r="I39" s="96">
        <f t="shared" si="0"/>
        <v>144.5</v>
      </c>
      <c r="J39" s="97">
        <f>IF(I39=0,"0,00",I39/SUM(I37:I39)*100)</f>
        <v>46.612903225806448</v>
      </c>
      <c r="O39" t="s">
        <v>151</v>
      </c>
    </row>
    <row r="40" spans="1:15" x14ac:dyDescent="0.2">
      <c r="A40" s="163"/>
      <c r="B40" s="166"/>
      <c r="C40" s="98"/>
      <c r="D40" s="89" t="s">
        <v>126</v>
      </c>
      <c r="E40" s="50">
        <v>3</v>
      </c>
      <c r="F40" s="50">
        <v>10</v>
      </c>
      <c r="G40" s="50">
        <v>0</v>
      </c>
      <c r="H40" s="50">
        <v>0</v>
      </c>
      <c r="I40" s="50">
        <f t="shared" si="0"/>
        <v>11.5</v>
      </c>
      <c r="J40" s="90">
        <f>IF(I40=0,"0,00",I40/SUM(I40:I42)*100)</f>
        <v>3.6565977742448332</v>
      </c>
    </row>
    <row r="41" spans="1:15" x14ac:dyDescent="0.2">
      <c r="A41" s="163"/>
      <c r="B41" s="166"/>
      <c r="C41" s="88" t="s">
        <v>130</v>
      </c>
      <c r="D41" s="91" t="s">
        <v>128</v>
      </c>
      <c r="E41" s="92">
        <v>37</v>
      </c>
      <c r="F41" s="92">
        <v>99</v>
      </c>
      <c r="G41" s="92">
        <v>0</v>
      </c>
      <c r="H41" s="92">
        <v>4</v>
      </c>
      <c r="I41" s="92">
        <f t="shared" si="0"/>
        <v>127.5</v>
      </c>
      <c r="J41" s="93">
        <f>IF(I41=0,"0,00",I41/SUM(I40:I42)*100)</f>
        <v>40.54054054054054</v>
      </c>
    </row>
    <row r="42" spans="1:15" x14ac:dyDescent="0.2">
      <c r="A42" s="163"/>
      <c r="B42" s="166"/>
      <c r="C42" s="94" t="s">
        <v>146</v>
      </c>
      <c r="D42" s="95" t="s">
        <v>129</v>
      </c>
      <c r="E42" s="49">
        <v>45</v>
      </c>
      <c r="F42" s="49">
        <v>148</v>
      </c>
      <c r="G42" s="49">
        <v>0</v>
      </c>
      <c r="H42" s="49">
        <v>2</v>
      </c>
      <c r="I42" s="96">
        <f t="shared" si="0"/>
        <v>175.5</v>
      </c>
      <c r="J42" s="97">
        <f>IF(I42=0,"0,00",I42/SUM(I40:I42)*100)</f>
        <v>55.802861685214623</v>
      </c>
    </row>
    <row r="43" spans="1:15" x14ac:dyDescent="0.2">
      <c r="A43" s="163"/>
      <c r="B43" s="166"/>
      <c r="C43" s="98"/>
      <c r="D43" s="89" t="s">
        <v>126</v>
      </c>
      <c r="E43" s="50">
        <v>9</v>
      </c>
      <c r="F43" s="50">
        <v>18</v>
      </c>
      <c r="G43" s="50">
        <v>0</v>
      </c>
      <c r="H43" s="50">
        <v>0</v>
      </c>
      <c r="I43" s="50">
        <f t="shared" si="0"/>
        <v>22.5</v>
      </c>
      <c r="J43" s="90">
        <f>IF(I43=0,"0,00",I43/SUM(I43:I45)*100)</f>
        <v>8.9285714285714288</v>
      </c>
    </row>
    <row r="44" spans="1:15" x14ac:dyDescent="0.2">
      <c r="A44" s="163"/>
      <c r="B44" s="166"/>
      <c r="C44" s="88" t="s">
        <v>131</v>
      </c>
      <c r="D44" s="91" t="s">
        <v>128</v>
      </c>
      <c r="E44" s="92">
        <v>58</v>
      </c>
      <c r="F44" s="92">
        <v>86</v>
      </c>
      <c r="G44" s="92">
        <v>0</v>
      </c>
      <c r="H44" s="92">
        <v>0</v>
      </c>
      <c r="I44" s="92">
        <f t="shared" si="0"/>
        <v>115</v>
      </c>
      <c r="J44" s="93">
        <f>IF(I44=0,"0,00",I44/SUM(I43:I45)*100)</f>
        <v>45.634920634920633</v>
      </c>
    </row>
    <row r="45" spans="1:15" x14ac:dyDescent="0.2">
      <c r="A45" s="164"/>
      <c r="B45" s="167"/>
      <c r="C45" s="99" t="s">
        <v>147</v>
      </c>
      <c r="D45" s="95" t="s">
        <v>129</v>
      </c>
      <c r="E45" s="49">
        <v>37</v>
      </c>
      <c r="F45" s="49">
        <v>96</v>
      </c>
      <c r="G45" s="49">
        <v>0</v>
      </c>
      <c r="H45" s="49">
        <v>0</v>
      </c>
      <c r="I45" s="101">
        <f t="shared" si="0"/>
        <v>114.5</v>
      </c>
      <c r="J45" s="97">
        <f>IF(I45=0,"0,00",I45/SUM(I43:I45)*100)</f>
        <v>45.436507936507937</v>
      </c>
    </row>
    <row r="46" spans="1:15" x14ac:dyDescent="0.2">
      <c r="A46" s="102"/>
      <c r="B46" s="103"/>
      <c r="C46" s="104"/>
      <c r="D46" s="105"/>
      <c r="E46" s="105"/>
      <c r="F46" s="106"/>
      <c r="G46" s="106"/>
      <c r="H46" s="106"/>
      <c r="I46" s="106"/>
      <c r="J46" s="107"/>
    </row>
    <row r="47" spans="1:15" x14ac:dyDescent="0.2">
      <c r="A47" s="70" t="s">
        <v>51</v>
      </c>
      <c r="B47" s="70"/>
      <c r="C47" s="108"/>
      <c r="D47" s="108"/>
      <c r="E47" s="108"/>
      <c r="F47" s="108"/>
      <c r="G47" s="109"/>
      <c r="H47" s="109"/>
      <c r="I47" s="109"/>
      <c r="J47" s="109"/>
    </row>
    <row r="48" spans="1:15" x14ac:dyDescent="0.2">
      <c r="A48" s="29"/>
      <c r="B48" s="29"/>
      <c r="C48" s="29"/>
      <c r="D48" s="29"/>
      <c r="E48" s="29"/>
      <c r="F48" s="29"/>
      <c r="G48" s="110"/>
      <c r="H48" s="110"/>
      <c r="I48" s="110"/>
      <c r="J48" s="110"/>
    </row>
    <row r="49" spans="1:10" x14ac:dyDescent="0.2">
      <c r="A49" s="29"/>
      <c r="B49" s="29"/>
      <c r="C49" s="29"/>
      <c r="D49" s="29"/>
      <c r="E49" s="29"/>
      <c r="F49" s="29"/>
      <c r="G49" s="110"/>
      <c r="H49" s="110"/>
      <c r="I49" s="110"/>
      <c r="J49" s="110"/>
    </row>
    <row r="50" spans="1:10" x14ac:dyDescent="0.2">
      <c r="A50" s="111"/>
      <c r="B50" s="111"/>
      <c r="C50" s="111"/>
      <c r="D50" s="111"/>
      <c r="E50" s="111"/>
      <c r="F50" s="111"/>
      <c r="G50" s="111"/>
      <c r="H50" s="111"/>
      <c r="I50" s="111"/>
      <c r="J50" s="11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8"/>
      <c r="B1" s="59"/>
      <c r="C1" s="59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</row>
    <row r="2" spans="1:81" ht="15.75" x14ac:dyDescent="0.25">
      <c r="A2" s="60"/>
      <c r="B2" s="60"/>
      <c r="C2" s="60"/>
      <c r="D2" s="60"/>
      <c r="E2" s="60"/>
      <c r="F2" s="60"/>
      <c r="G2" s="60"/>
      <c r="H2" s="60"/>
      <c r="I2" s="58"/>
      <c r="J2" s="58"/>
      <c r="K2" s="58"/>
      <c r="L2" s="58"/>
      <c r="M2" s="191" t="s">
        <v>95</v>
      </c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</row>
    <row r="3" spans="1:81" ht="15.75" x14ac:dyDescent="0.25">
      <c r="A3" s="60"/>
      <c r="B3" s="60"/>
      <c r="C3" s="60"/>
      <c r="D3" s="60"/>
      <c r="E3" s="60"/>
      <c r="F3" s="60"/>
      <c r="G3" s="60"/>
      <c r="H3" s="60"/>
      <c r="I3" s="58"/>
      <c r="J3" s="58"/>
      <c r="K3" s="58"/>
      <c r="L3" s="58"/>
      <c r="M3" s="191" t="s">
        <v>96</v>
      </c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</row>
    <row r="4" spans="1:81" ht="15.75" x14ac:dyDescent="0.25">
      <c r="A4" s="60"/>
      <c r="B4" s="60"/>
      <c r="C4" s="60"/>
      <c r="D4" s="60"/>
      <c r="E4" s="60"/>
      <c r="F4" s="60"/>
      <c r="G4" s="60"/>
      <c r="H4" s="60"/>
      <c r="I4" s="58"/>
      <c r="J4" s="58"/>
      <c r="K4" s="58"/>
      <c r="L4" s="58"/>
      <c r="M4" s="191" t="s">
        <v>97</v>
      </c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</row>
    <row r="5" spans="1:81" x14ac:dyDescent="0.2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</row>
    <row r="6" spans="1:81" x14ac:dyDescent="0.2">
      <c r="A6" s="61"/>
      <c r="B6" s="61"/>
      <c r="C6" s="62"/>
      <c r="D6" s="62"/>
      <c r="E6" s="62"/>
      <c r="F6" s="62"/>
      <c r="G6" s="62"/>
      <c r="H6" s="62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</row>
    <row r="7" spans="1:8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</row>
    <row r="8" spans="1:81" x14ac:dyDescent="0.2">
      <c r="A8" s="187" t="s">
        <v>98</v>
      </c>
      <c r="B8" s="187"/>
      <c r="C8" s="186" t="s">
        <v>99</v>
      </c>
      <c r="D8" s="186"/>
      <c r="E8" s="186"/>
      <c r="F8" s="186"/>
      <c r="G8" s="186"/>
      <c r="H8" s="186"/>
      <c r="I8" s="58"/>
      <c r="J8" s="58"/>
      <c r="K8" s="58"/>
      <c r="L8" s="187" t="s">
        <v>100</v>
      </c>
      <c r="M8" s="187"/>
      <c r="N8" s="187"/>
      <c r="O8" s="186" t="str">
        <f>'G-1'!D5</f>
        <v>CALLE 68 X CARRERA 45</v>
      </c>
      <c r="P8" s="186"/>
      <c r="Q8" s="186"/>
      <c r="R8" s="186"/>
      <c r="S8" s="186"/>
      <c r="T8" s="58"/>
      <c r="U8" s="58"/>
      <c r="V8" s="187" t="s">
        <v>101</v>
      </c>
      <c r="W8" s="187"/>
      <c r="X8" s="187"/>
      <c r="Y8" s="186">
        <v>6845</v>
      </c>
      <c r="Z8" s="186"/>
      <c r="AA8" s="186"/>
      <c r="AB8" s="58"/>
      <c r="AC8" s="58"/>
      <c r="AD8" s="58"/>
      <c r="AE8" s="58"/>
      <c r="AF8" s="58"/>
      <c r="AG8" s="58"/>
      <c r="AH8" s="187" t="s">
        <v>102</v>
      </c>
      <c r="AI8" s="187"/>
      <c r="AJ8" s="188">
        <f>'G-1'!S6</f>
        <v>42753</v>
      </c>
      <c r="AK8" s="188"/>
      <c r="AL8" s="188"/>
      <c r="AM8" s="18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</row>
    <row r="9" spans="1:8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</row>
    <row r="10" spans="1:81" x14ac:dyDescent="0.2">
      <c r="A10" s="58"/>
      <c r="B10" s="58"/>
      <c r="C10" s="58"/>
      <c r="D10" s="190" t="s">
        <v>47</v>
      </c>
      <c r="E10" s="190"/>
      <c r="F10" s="190"/>
      <c r="G10" s="190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190" t="s">
        <v>135</v>
      </c>
      <c r="T10" s="190"/>
      <c r="U10" s="190"/>
      <c r="V10" s="190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190" t="s">
        <v>49</v>
      </c>
      <c r="AI10" s="190"/>
      <c r="AJ10" s="190"/>
      <c r="AK10" s="190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</row>
    <row r="11" spans="1:81" ht="16.5" customHeight="1" x14ac:dyDescent="0.2">
      <c r="A11" s="63" t="s">
        <v>103</v>
      </c>
      <c r="B11" s="64">
        <v>0.32291666666666669</v>
      </c>
      <c r="C11" s="64">
        <v>0.33333333333333331</v>
      </c>
      <c r="D11" s="64">
        <v>0.34375</v>
      </c>
      <c r="E11" s="64">
        <v>0.35416666666666669</v>
      </c>
      <c r="F11" s="64">
        <v>0.36458333333333331</v>
      </c>
      <c r="G11" s="64">
        <v>0.375</v>
      </c>
      <c r="H11" s="64">
        <v>0.38541666666666669</v>
      </c>
      <c r="I11" s="64">
        <v>0.39583333333333331</v>
      </c>
      <c r="J11" s="64">
        <v>0.40625</v>
      </c>
      <c r="K11" s="64">
        <v>0.41666666666666669</v>
      </c>
      <c r="L11" s="58"/>
      <c r="M11" s="64">
        <v>0.46875</v>
      </c>
      <c r="N11" s="64">
        <v>0.47916666666666669</v>
      </c>
      <c r="O11" s="64">
        <v>0.48958333333333331</v>
      </c>
      <c r="P11" s="64">
        <v>0.5</v>
      </c>
      <c r="Q11" s="64">
        <v>0.51041666666666663</v>
      </c>
      <c r="R11" s="64">
        <v>0.52083333333333337</v>
      </c>
      <c r="S11" s="64">
        <v>0.53125</v>
      </c>
      <c r="T11" s="64">
        <v>0.54166666666666663</v>
      </c>
      <c r="U11" s="64">
        <v>0.55208333333333337</v>
      </c>
      <c r="V11" s="64">
        <v>0.5625</v>
      </c>
      <c r="W11" s="64">
        <v>0.57291666666666663</v>
      </c>
      <c r="X11" s="64">
        <v>0.58333333333333337</v>
      </c>
      <c r="Y11" s="64">
        <v>0.59375</v>
      </c>
      <c r="Z11" s="64">
        <v>0.60416666666666663</v>
      </c>
      <c r="AA11" s="64">
        <v>0.61458333333333337</v>
      </c>
      <c r="AB11" s="64">
        <v>0.625</v>
      </c>
      <c r="AC11" s="58"/>
      <c r="AD11" s="64">
        <v>0.67708333333333337</v>
      </c>
      <c r="AE11" s="64">
        <v>0.6875</v>
      </c>
      <c r="AF11" s="64">
        <v>0.69791666666666663</v>
      </c>
      <c r="AG11" s="64">
        <v>0.70833333333333337</v>
      </c>
      <c r="AH11" s="64">
        <v>0.71875</v>
      </c>
      <c r="AI11" s="64">
        <v>0.72916666666666663</v>
      </c>
      <c r="AJ11" s="64">
        <v>0.73958333333333337</v>
      </c>
      <c r="AK11" s="64">
        <v>0.75</v>
      </c>
      <c r="AL11" s="64">
        <v>0.76041666666666663</v>
      </c>
      <c r="AM11" s="64">
        <v>0.77083333333333337</v>
      </c>
      <c r="AN11" s="64">
        <v>0.78125</v>
      </c>
      <c r="AO11" s="64">
        <v>0.79166666666666663</v>
      </c>
      <c r="AP11" s="65"/>
      <c r="AQ11" s="58"/>
      <c r="AR11" s="64">
        <v>0.32291666666666669</v>
      </c>
      <c r="AS11" s="64">
        <v>0.33333333333333331</v>
      </c>
      <c r="AT11" s="64">
        <v>0.34375</v>
      </c>
      <c r="AU11" s="64">
        <v>0.35416666666666669</v>
      </c>
      <c r="AV11" s="64">
        <v>0.36458333333333331</v>
      </c>
      <c r="AW11" s="64">
        <v>0.375</v>
      </c>
      <c r="AX11" s="64">
        <v>0.38541666666666669</v>
      </c>
      <c r="AY11" s="64">
        <v>0.39583333333333331</v>
      </c>
      <c r="AZ11" s="64">
        <v>0.40625</v>
      </c>
      <c r="BA11" s="64">
        <v>0.41666666666666669</v>
      </c>
      <c r="BB11" s="64">
        <v>0.46875</v>
      </c>
      <c r="BC11" s="64">
        <v>0.47916666666666669</v>
      </c>
      <c r="BD11" s="64">
        <v>0.48958333333333331</v>
      </c>
      <c r="BE11" s="64">
        <v>0.5</v>
      </c>
      <c r="BF11" s="64">
        <v>0.51041666666666663</v>
      </c>
      <c r="BG11" s="64">
        <v>0.52083333333333337</v>
      </c>
      <c r="BH11" s="64">
        <v>0.53125</v>
      </c>
      <c r="BI11" s="64">
        <v>0.54166666666666663</v>
      </c>
      <c r="BJ11" s="64">
        <v>0.55208333333333337</v>
      </c>
      <c r="BK11" s="64">
        <v>0.5625</v>
      </c>
      <c r="BL11" s="64">
        <v>0.57291666666666663</v>
      </c>
      <c r="BM11" s="64">
        <v>0.58333333333333337</v>
      </c>
      <c r="BN11" s="64">
        <v>0.59375</v>
      </c>
      <c r="BO11" s="64">
        <v>0.60416666666666663</v>
      </c>
      <c r="BP11" s="64">
        <v>0.61458333333333337</v>
      </c>
      <c r="BQ11" s="64">
        <v>0.625</v>
      </c>
      <c r="BR11" s="64">
        <v>0.67708333333333337</v>
      </c>
      <c r="BS11" s="64">
        <v>0.6875</v>
      </c>
      <c r="BT11" s="64">
        <v>0.69791666666666663</v>
      </c>
      <c r="BU11" s="64">
        <v>0.70833333333333337</v>
      </c>
      <c r="BV11" s="64">
        <v>0.71875</v>
      </c>
      <c r="BW11" s="64">
        <v>0.72916666666666663</v>
      </c>
      <c r="BX11" s="64">
        <v>0.73958333333333337</v>
      </c>
      <c r="BY11" s="64">
        <v>0.75</v>
      </c>
      <c r="BZ11" s="64">
        <v>0.76041666666666663</v>
      </c>
      <c r="CA11" s="64">
        <v>0.77083333333333337</v>
      </c>
      <c r="CB11" s="64">
        <v>0.78125</v>
      </c>
      <c r="CC11" s="64">
        <v>0.79166666666666663</v>
      </c>
    </row>
    <row r="12" spans="1:81" x14ac:dyDescent="0.2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189" t="s">
        <v>104</v>
      </c>
      <c r="U12" s="189"/>
      <c r="V12" s="112">
        <v>1</v>
      </c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63"/>
      <c r="AS12" s="63"/>
      <c r="AT12" s="63"/>
      <c r="AU12" s="63">
        <f t="shared" ref="AU12:BA12" si="0">E14</f>
        <v>478.5</v>
      </c>
      <c r="AV12" s="63">
        <f t="shared" si="0"/>
        <v>503</v>
      </c>
      <c r="AW12" s="63">
        <f t="shared" si="0"/>
        <v>504.5</v>
      </c>
      <c r="AX12" s="63">
        <f t="shared" si="0"/>
        <v>506</v>
      </c>
      <c r="AY12" s="63">
        <f t="shared" si="0"/>
        <v>465.5</v>
      </c>
      <c r="AZ12" s="63">
        <f t="shared" si="0"/>
        <v>458.5</v>
      </c>
      <c r="BA12" s="63">
        <f t="shared" si="0"/>
        <v>453.5</v>
      </c>
      <c r="BB12" s="63"/>
      <c r="BC12" s="63"/>
      <c r="BD12" s="63"/>
      <c r="BE12" s="63">
        <f t="shared" ref="BE12:BQ12" si="1">P14</f>
        <v>528</v>
      </c>
      <c r="BF12" s="63">
        <f t="shared" si="1"/>
        <v>586.5</v>
      </c>
      <c r="BG12" s="63">
        <f t="shared" si="1"/>
        <v>626</v>
      </c>
      <c r="BH12" s="63">
        <f t="shared" si="1"/>
        <v>660</v>
      </c>
      <c r="BI12" s="63">
        <f t="shared" si="1"/>
        <v>633.5</v>
      </c>
      <c r="BJ12" s="63">
        <f t="shared" si="1"/>
        <v>603</v>
      </c>
      <c r="BK12" s="63">
        <f t="shared" si="1"/>
        <v>549.5</v>
      </c>
      <c r="BL12" s="63">
        <f t="shared" si="1"/>
        <v>461.5</v>
      </c>
      <c r="BM12" s="63">
        <f t="shared" si="1"/>
        <v>409.5</v>
      </c>
      <c r="BN12" s="63">
        <f t="shared" si="1"/>
        <v>382.5</v>
      </c>
      <c r="BO12" s="63">
        <f t="shared" si="1"/>
        <v>381</v>
      </c>
      <c r="BP12" s="63">
        <f t="shared" si="1"/>
        <v>402.5</v>
      </c>
      <c r="BQ12" s="63">
        <f t="shared" si="1"/>
        <v>422.5</v>
      </c>
      <c r="BR12" s="63"/>
      <c r="BS12" s="63"/>
      <c r="BT12" s="63"/>
      <c r="BU12" s="63">
        <f t="shared" ref="BU12:CC12" si="2">AG14</f>
        <v>757.5</v>
      </c>
      <c r="BV12" s="63">
        <f t="shared" si="2"/>
        <v>755.5</v>
      </c>
      <c r="BW12" s="63">
        <f t="shared" si="2"/>
        <v>738</v>
      </c>
      <c r="BX12" s="63">
        <f t="shared" si="2"/>
        <v>763.5</v>
      </c>
      <c r="BY12" s="63">
        <f t="shared" si="2"/>
        <v>792</v>
      </c>
      <c r="BZ12" s="63">
        <f t="shared" si="2"/>
        <v>839</v>
      </c>
      <c r="CA12" s="63">
        <f t="shared" si="2"/>
        <v>904.5</v>
      </c>
      <c r="CB12" s="63">
        <f t="shared" si="2"/>
        <v>949</v>
      </c>
      <c r="CC12" s="63">
        <f t="shared" si="2"/>
        <v>935</v>
      </c>
    </row>
    <row r="13" spans="1:81" ht="16.5" customHeight="1" x14ac:dyDescent="0.2">
      <c r="A13" s="66" t="s">
        <v>105</v>
      </c>
      <c r="B13" s="115">
        <f>'G-1'!F10</f>
        <v>101</v>
      </c>
      <c r="C13" s="115">
        <f>'G-1'!F11</f>
        <v>116.5</v>
      </c>
      <c r="D13" s="115">
        <f>'G-1'!F12</f>
        <v>114.5</v>
      </c>
      <c r="E13" s="115">
        <f>'G-1'!F13</f>
        <v>146.5</v>
      </c>
      <c r="F13" s="115">
        <f>'G-1'!F14</f>
        <v>125.5</v>
      </c>
      <c r="G13" s="115">
        <f>'G-1'!F15</f>
        <v>118</v>
      </c>
      <c r="H13" s="115">
        <f>'G-1'!F16</f>
        <v>116</v>
      </c>
      <c r="I13" s="115">
        <f>'G-1'!F17</f>
        <v>106</v>
      </c>
      <c r="J13" s="115">
        <f>'G-1'!F18</f>
        <v>118.5</v>
      </c>
      <c r="K13" s="115">
        <f>'G-1'!F19</f>
        <v>113</v>
      </c>
      <c r="L13" s="116"/>
      <c r="M13" s="115">
        <f>'G-1'!F20</f>
        <v>108.5</v>
      </c>
      <c r="N13" s="115">
        <f>'G-1'!F21</f>
        <v>116.5</v>
      </c>
      <c r="O13" s="115">
        <f>'G-1'!F22</f>
        <v>133</v>
      </c>
      <c r="P13" s="115">
        <f>'G-1'!M10</f>
        <v>170</v>
      </c>
      <c r="Q13" s="115">
        <f>'G-1'!M11</f>
        <v>167</v>
      </c>
      <c r="R13" s="115">
        <f>'G-1'!M12</f>
        <v>156</v>
      </c>
      <c r="S13" s="115">
        <f>'G-1'!M13</f>
        <v>167</v>
      </c>
      <c r="T13" s="115">
        <f>'G-1'!M14</f>
        <v>143.5</v>
      </c>
      <c r="U13" s="115">
        <f>'G-1'!M15</f>
        <v>136.5</v>
      </c>
      <c r="V13" s="115">
        <f>'G-1'!M16</f>
        <v>102.5</v>
      </c>
      <c r="W13" s="115">
        <f>'G-1'!M17</f>
        <v>79</v>
      </c>
      <c r="X13" s="115">
        <f>'G-1'!M18</f>
        <v>91.5</v>
      </c>
      <c r="Y13" s="115">
        <f>'G-1'!M19</f>
        <v>109.5</v>
      </c>
      <c r="Z13" s="115">
        <f>'G-1'!M20</f>
        <v>101</v>
      </c>
      <c r="AA13" s="115">
        <f>'G-1'!M21</f>
        <v>100.5</v>
      </c>
      <c r="AB13" s="115">
        <f>'G-1'!M22</f>
        <v>111.5</v>
      </c>
      <c r="AC13" s="116"/>
      <c r="AD13" s="115">
        <f>'G-1'!T10</f>
        <v>179</v>
      </c>
      <c r="AE13" s="115">
        <f>'G-1'!T11</f>
        <v>213.5</v>
      </c>
      <c r="AF13" s="115">
        <f>'G-1'!T12</f>
        <v>176</v>
      </c>
      <c r="AG13" s="115">
        <f>'G-1'!T13</f>
        <v>189</v>
      </c>
      <c r="AH13" s="115">
        <f>'G-1'!T14</f>
        <v>177</v>
      </c>
      <c r="AI13" s="115">
        <f>'G-1'!T15</f>
        <v>196</v>
      </c>
      <c r="AJ13" s="115">
        <f>'G-1'!T16</f>
        <v>201.5</v>
      </c>
      <c r="AK13" s="115">
        <f>'G-1'!T17</f>
        <v>217.5</v>
      </c>
      <c r="AL13" s="115">
        <f>'G-1'!T18</f>
        <v>224</v>
      </c>
      <c r="AM13" s="115">
        <f>'G-1'!T19</f>
        <v>261.5</v>
      </c>
      <c r="AN13" s="115">
        <f>'G-1'!T20</f>
        <v>246</v>
      </c>
      <c r="AO13" s="115">
        <f>'G-1'!T21</f>
        <v>203.5</v>
      </c>
      <c r="AP13" s="67"/>
      <c r="AQ13" s="67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7"/>
      <c r="CB13" s="67"/>
      <c r="CC13" s="67"/>
    </row>
    <row r="14" spans="1:81" ht="16.5" customHeight="1" x14ac:dyDescent="0.2">
      <c r="A14" s="66" t="s">
        <v>106</v>
      </c>
      <c r="B14" s="115"/>
      <c r="C14" s="115"/>
      <c r="D14" s="115"/>
      <c r="E14" s="115">
        <f>B13+C13+D13+E13</f>
        <v>478.5</v>
      </c>
      <c r="F14" s="115">
        <f t="shared" ref="F14:K14" si="3">C13+D13+E13+F13</f>
        <v>503</v>
      </c>
      <c r="G14" s="115">
        <f t="shared" si="3"/>
        <v>504.5</v>
      </c>
      <c r="H14" s="115">
        <f t="shared" si="3"/>
        <v>506</v>
      </c>
      <c r="I14" s="115">
        <f t="shared" si="3"/>
        <v>465.5</v>
      </c>
      <c r="J14" s="115">
        <f t="shared" si="3"/>
        <v>458.5</v>
      </c>
      <c r="K14" s="115">
        <f t="shared" si="3"/>
        <v>453.5</v>
      </c>
      <c r="L14" s="116"/>
      <c r="M14" s="115"/>
      <c r="N14" s="115"/>
      <c r="O14" s="115"/>
      <c r="P14" s="115">
        <f>M13+N13+O13+P13</f>
        <v>528</v>
      </c>
      <c r="Q14" s="115">
        <f t="shared" ref="Q14:AB14" si="4">N13+O13+P13+Q13</f>
        <v>586.5</v>
      </c>
      <c r="R14" s="115">
        <f t="shared" si="4"/>
        <v>626</v>
      </c>
      <c r="S14" s="115">
        <f t="shared" si="4"/>
        <v>660</v>
      </c>
      <c r="T14" s="115">
        <f t="shared" si="4"/>
        <v>633.5</v>
      </c>
      <c r="U14" s="115">
        <f t="shared" si="4"/>
        <v>603</v>
      </c>
      <c r="V14" s="115">
        <f t="shared" si="4"/>
        <v>549.5</v>
      </c>
      <c r="W14" s="115">
        <f t="shared" si="4"/>
        <v>461.5</v>
      </c>
      <c r="X14" s="115">
        <f t="shared" si="4"/>
        <v>409.5</v>
      </c>
      <c r="Y14" s="115">
        <f t="shared" si="4"/>
        <v>382.5</v>
      </c>
      <c r="Z14" s="115">
        <f t="shared" si="4"/>
        <v>381</v>
      </c>
      <c r="AA14" s="115">
        <f t="shared" si="4"/>
        <v>402.5</v>
      </c>
      <c r="AB14" s="115">
        <f t="shared" si="4"/>
        <v>422.5</v>
      </c>
      <c r="AC14" s="116"/>
      <c r="AD14" s="115"/>
      <c r="AE14" s="115"/>
      <c r="AF14" s="115"/>
      <c r="AG14" s="115">
        <f>AD13+AE13+AF13+AG13</f>
        <v>757.5</v>
      </c>
      <c r="AH14" s="115">
        <f t="shared" ref="AH14:AO14" si="5">AE13+AF13+AG13+AH13</f>
        <v>755.5</v>
      </c>
      <c r="AI14" s="115">
        <f t="shared" si="5"/>
        <v>738</v>
      </c>
      <c r="AJ14" s="115">
        <f t="shared" si="5"/>
        <v>763.5</v>
      </c>
      <c r="AK14" s="115">
        <f t="shared" si="5"/>
        <v>792</v>
      </c>
      <c r="AL14" s="115">
        <f t="shared" si="5"/>
        <v>839</v>
      </c>
      <c r="AM14" s="115">
        <f t="shared" si="5"/>
        <v>904.5</v>
      </c>
      <c r="AN14" s="115">
        <f t="shared" si="5"/>
        <v>949</v>
      </c>
      <c r="AO14" s="115">
        <f t="shared" si="5"/>
        <v>935</v>
      </c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</row>
    <row r="15" spans="1:81" ht="16.5" customHeight="1" x14ac:dyDescent="0.2">
      <c r="A15" s="63" t="s">
        <v>107</v>
      </c>
      <c r="B15" s="117"/>
      <c r="C15" s="118" t="s">
        <v>108</v>
      </c>
      <c r="D15" s="119">
        <f>DIRECCIONALIDAD!J10/100</f>
        <v>0</v>
      </c>
      <c r="E15" s="118"/>
      <c r="F15" s="118" t="s">
        <v>109</v>
      </c>
      <c r="G15" s="119">
        <f>DIRECCIONALIDAD!J11/100</f>
        <v>0.89150943396226412</v>
      </c>
      <c r="H15" s="118"/>
      <c r="I15" s="118" t="s">
        <v>110</v>
      </c>
      <c r="J15" s="119">
        <f>DIRECCIONALIDAD!J12/100</f>
        <v>0.10849056603773585</v>
      </c>
      <c r="K15" s="120"/>
      <c r="L15" s="114"/>
      <c r="M15" s="117"/>
      <c r="N15" s="118"/>
      <c r="O15" s="118" t="s">
        <v>108</v>
      </c>
      <c r="P15" s="119">
        <f>DIRECCIONALIDAD!J13/100</f>
        <v>0</v>
      </c>
      <c r="Q15" s="118"/>
      <c r="R15" s="118"/>
      <c r="S15" s="118"/>
      <c r="T15" s="118" t="s">
        <v>109</v>
      </c>
      <c r="U15" s="119">
        <f>DIRECCIONALIDAD!J14/100</f>
        <v>0.90094339622641517</v>
      </c>
      <c r="V15" s="118"/>
      <c r="W15" s="118"/>
      <c r="X15" s="118"/>
      <c r="Y15" s="118" t="s">
        <v>110</v>
      </c>
      <c r="Z15" s="119">
        <f>DIRECCIONALIDAD!J15/100</f>
        <v>9.9056603773584898E-2</v>
      </c>
      <c r="AA15" s="118"/>
      <c r="AB15" s="120"/>
      <c r="AC15" s="114"/>
      <c r="AD15" s="117"/>
      <c r="AE15" s="118" t="s">
        <v>108</v>
      </c>
      <c r="AF15" s="119">
        <f>DIRECCIONALIDAD!J16/100</f>
        <v>0</v>
      </c>
      <c r="AG15" s="118"/>
      <c r="AH15" s="118"/>
      <c r="AI15" s="118"/>
      <c r="AJ15" s="118" t="s">
        <v>109</v>
      </c>
      <c r="AK15" s="119">
        <f>DIRECCIONALIDAD!J17/100</f>
        <v>0.87541713014460509</v>
      </c>
      <c r="AL15" s="118"/>
      <c r="AM15" s="118"/>
      <c r="AN15" s="118" t="s">
        <v>110</v>
      </c>
      <c r="AO15" s="121">
        <f>DIRECCIONALIDAD!J18/100</f>
        <v>0.12458286985539488</v>
      </c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</row>
    <row r="16" spans="1:81" ht="16.5" customHeight="1" x14ac:dyDescent="0.2">
      <c r="A16" s="127" t="s">
        <v>152</v>
      </c>
      <c r="B16" s="128">
        <f>MAX(B14:K14)</f>
        <v>506</v>
      </c>
      <c r="C16" s="118" t="s">
        <v>108</v>
      </c>
      <c r="D16" s="129">
        <f>+B16*D15</f>
        <v>0</v>
      </c>
      <c r="E16" s="118"/>
      <c r="F16" s="118" t="s">
        <v>109</v>
      </c>
      <c r="G16" s="129">
        <f>+B16*G15</f>
        <v>451.10377358490564</v>
      </c>
      <c r="H16" s="118"/>
      <c r="I16" s="118" t="s">
        <v>110</v>
      </c>
      <c r="J16" s="129">
        <f>+B16*J15</f>
        <v>54.89622641509434</v>
      </c>
      <c r="K16" s="120"/>
      <c r="L16" s="114"/>
      <c r="M16" s="128">
        <f>MAX(M14:AB14)</f>
        <v>660</v>
      </c>
      <c r="N16" s="118"/>
      <c r="O16" s="118" t="s">
        <v>108</v>
      </c>
      <c r="P16" s="130">
        <f>+M16*P15</f>
        <v>0</v>
      </c>
      <c r="Q16" s="118"/>
      <c r="R16" s="118"/>
      <c r="S16" s="118"/>
      <c r="T16" s="118" t="s">
        <v>109</v>
      </c>
      <c r="U16" s="130">
        <f>+M16*U15</f>
        <v>594.62264150943406</v>
      </c>
      <c r="V16" s="118"/>
      <c r="W16" s="118"/>
      <c r="X16" s="118"/>
      <c r="Y16" s="118" t="s">
        <v>110</v>
      </c>
      <c r="Z16" s="130">
        <f>+M16*Z15</f>
        <v>65.377358490566039</v>
      </c>
      <c r="AA16" s="118"/>
      <c r="AB16" s="120"/>
      <c r="AC16" s="114"/>
      <c r="AD16" s="128">
        <f>MAX(AD14:AO14)</f>
        <v>949</v>
      </c>
      <c r="AE16" s="118" t="s">
        <v>108</v>
      </c>
      <c r="AF16" s="129">
        <f>+AD16*AF15</f>
        <v>0</v>
      </c>
      <c r="AG16" s="118"/>
      <c r="AH16" s="118"/>
      <c r="AI16" s="118"/>
      <c r="AJ16" s="118" t="s">
        <v>109</v>
      </c>
      <c r="AK16" s="129">
        <f>+AD16*AK15</f>
        <v>830.77085650723018</v>
      </c>
      <c r="AL16" s="118"/>
      <c r="AM16" s="118"/>
      <c r="AN16" s="118" t="s">
        <v>110</v>
      </c>
      <c r="AO16" s="131">
        <f>+AD16*AO15</f>
        <v>118.22914349276974</v>
      </c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</row>
    <row r="17" spans="1:81" ht="16.5" customHeight="1" x14ac:dyDescent="0.2">
      <c r="A17" s="58"/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84" t="s">
        <v>104</v>
      </c>
      <c r="U17" s="184"/>
      <c r="V17" s="122">
        <v>2</v>
      </c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</row>
    <row r="18" spans="1:81" ht="16.5" customHeight="1" x14ac:dyDescent="0.2">
      <c r="A18" s="66" t="s">
        <v>105</v>
      </c>
      <c r="B18" s="115">
        <f>'G-2'!F10</f>
        <v>182.5</v>
      </c>
      <c r="C18" s="115">
        <f>'G-2'!F11</f>
        <v>191</v>
      </c>
      <c r="D18" s="115">
        <f>'G-2'!F12</f>
        <v>128.5</v>
      </c>
      <c r="E18" s="115">
        <f>'G-2'!F13</f>
        <v>137</v>
      </c>
      <c r="F18" s="115">
        <f>'G-2'!F14</f>
        <v>119.5</v>
      </c>
      <c r="G18" s="115">
        <f>'G-2'!F15</f>
        <v>111</v>
      </c>
      <c r="H18" s="115">
        <f>'G-2'!F16</f>
        <v>127</v>
      </c>
      <c r="I18" s="115">
        <f>'G-2'!F17</f>
        <v>125</v>
      </c>
      <c r="J18" s="115">
        <f>'G-2'!F18</f>
        <v>130</v>
      </c>
      <c r="K18" s="115">
        <f>'G-2'!F19</f>
        <v>109</v>
      </c>
      <c r="L18" s="116"/>
      <c r="M18" s="115">
        <f>'G-2'!F20</f>
        <v>108</v>
      </c>
      <c r="N18" s="115">
        <f>'G-2'!F21</f>
        <v>116</v>
      </c>
      <c r="O18" s="115">
        <f>'G-2'!F22</f>
        <v>106.5</v>
      </c>
      <c r="P18" s="115">
        <f>'G-2'!M10</f>
        <v>113</v>
      </c>
      <c r="Q18" s="115">
        <f>'G-2'!M11</f>
        <v>112.5</v>
      </c>
      <c r="R18" s="115">
        <f>'G-2'!M12</f>
        <v>107</v>
      </c>
      <c r="S18" s="115">
        <f>'G-2'!M13</f>
        <v>74.5</v>
      </c>
      <c r="T18" s="115">
        <f>'G-2'!M14</f>
        <v>71</v>
      </c>
      <c r="U18" s="115">
        <f>'G-2'!M15</f>
        <v>60</v>
      </c>
      <c r="V18" s="115">
        <f>'G-2'!M16</f>
        <v>55.5</v>
      </c>
      <c r="W18" s="115">
        <f>'G-2'!M17</f>
        <v>97.5</v>
      </c>
      <c r="X18" s="115">
        <f>'G-2'!M18</f>
        <v>112.5</v>
      </c>
      <c r="Y18" s="115">
        <f>'G-2'!M19</f>
        <v>144.5</v>
      </c>
      <c r="Z18" s="115">
        <f>'G-2'!M20</f>
        <v>134</v>
      </c>
      <c r="AA18" s="115">
        <f>'G-2'!M21</f>
        <v>123.5</v>
      </c>
      <c r="AB18" s="115">
        <f>'G-2'!M22</f>
        <v>100</v>
      </c>
      <c r="AC18" s="116"/>
      <c r="AD18" s="115">
        <f>'G-2'!T10</f>
        <v>98</v>
      </c>
      <c r="AE18" s="115">
        <f>'G-2'!T11</f>
        <v>101</v>
      </c>
      <c r="AF18" s="115">
        <f>'G-2'!T12</f>
        <v>111</v>
      </c>
      <c r="AG18" s="115">
        <f>'G-2'!T13</f>
        <v>113.5</v>
      </c>
      <c r="AH18" s="115">
        <f>'G-2'!T14</f>
        <v>113</v>
      </c>
      <c r="AI18" s="115">
        <f>'G-2'!T15</f>
        <v>93</v>
      </c>
      <c r="AJ18" s="115">
        <f>'G-2'!T16</f>
        <v>93</v>
      </c>
      <c r="AK18" s="115">
        <f>'G-2'!T17</f>
        <v>84</v>
      </c>
      <c r="AL18" s="115">
        <f>'G-2'!T18</f>
        <v>92.5</v>
      </c>
      <c r="AM18" s="115">
        <f>'G-2'!T19</f>
        <v>102.5</v>
      </c>
      <c r="AN18" s="115">
        <f>'G-2'!T20</f>
        <v>76</v>
      </c>
      <c r="AO18" s="115">
        <f>'G-2'!T21</f>
        <v>83.5</v>
      </c>
      <c r="AP18" s="67"/>
      <c r="AQ18" s="67"/>
      <c r="AR18" s="67"/>
      <c r="AS18" s="67"/>
      <c r="AT18" s="67"/>
      <c r="AU18" s="67">
        <f t="shared" ref="AU18:BA18" si="6">E19</f>
        <v>639</v>
      </c>
      <c r="AV18" s="67">
        <f t="shared" si="6"/>
        <v>576</v>
      </c>
      <c r="AW18" s="67">
        <f t="shared" si="6"/>
        <v>496</v>
      </c>
      <c r="AX18" s="67">
        <f t="shared" si="6"/>
        <v>494.5</v>
      </c>
      <c r="AY18" s="67">
        <f t="shared" si="6"/>
        <v>482.5</v>
      </c>
      <c r="AZ18" s="67">
        <f t="shared" si="6"/>
        <v>493</v>
      </c>
      <c r="BA18" s="67">
        <f t="shared" si="6"/>
        <v>491</v>
      </c>
      <c r="BB18" s="67"/>
      <c r="BC18" s="67"/>
      <c r="BD18" s="67"/>
      <c r="BE18" s="67">
        <f t="shared" ref="BE18:BQ18" si="7">P19</f>
        <v>443.5</v>
      </c>
      <c r="BF18" s="67">
        <f t="shared" si="7"/>
        <v>448</v>
      </c>
      <c r="BG18" s="67">
        <f t="shared" si="7"/>
        <v>439</v>
      </c>
      <c r="BH18" s="67">
        <f t="shared" si="7"/>
        <v>407</v>
      </c>
      <c r="BI18" s="67">
        <f t="shared" si="7"/>
        <v>365</v>
      </c>
      <c r="BJ18" s="67">
        <f t="shared" si="7"/>
        <v>312.5</v>
      </c>
      <c r="BK18" s="67">
        <f t="shared" si="7"/>
        <v>261</v>
      </c>
      <c r="BL18" s="67">
        <f t="shared" si="7"/>
        <v>284</v>
      </c>
      <c r="BM18" s="67">
        <f t="shared" si="7"/>
        <v>325.5</v>
      </c>
      <c r="BN18" s="67">
        <f t="shared" si="7"/>
        <v>410</v>
      </c>
      <c r="BO18" s="67">
        <f t="shared" si="7"/>
        <v>488.5</v>
      </c>
      <c r="BP18" s="67">
        <f t="shared" si="7"/>
        <v>514.5</v>
      </c>
      <c r="BQ18" s="67">
        <f t="shared" si="7"/>
        <v>502</v>
      </c>
      <c r="BR18" s="67"/>
      <c r="BS18" s="67"/>
      <c r="BT18" s="67"/>
      <c r="BU18" s="67">
        <f t="shared" ref="BU18:CC18" si="8">AG19</f>
        <v>423.5</v>
      </c>
      <c r="BV18" s="67">
        <f t="shared" si="8"/>
        <v>438.5</v>
      </c>
      <c r="BW18" s="67">
        <f t="shared" si="8"/>
        <v>430.5</v>
      </c>
      <c r="BX18" s="67">
        <f t="shared" si="8"/>
        <v>412.5</v>
      </c>
      <c r="BY18" s="67">
        <f t="shared" si="8"/>
        <v>383</v>
      </c>
      <c r="BZ18" s="67">
        <f t="shared" si="8"/>
        <v>362.5</v>
      </c>
      <c r="CA18" s="67">
        <f t="shared" si="8"/>
        <v>372</v>
      </c>
      <c r="CB18" s="67">
        <f t="shared" si="8"/>
        <v>355</v>
      </c>
      <c r="CC18" s="67">
        <f t="shared" si="8"/>
        <v>354.5</v>
      </c>
    </row>
    <row r="19" spans="1:81" ht="16.5" customHeight="1" x14ac:dyDescent="0.2">
      <c r="A19" s="66" t="s">
        <v>106</v>
      </c>
      <c r="B19" s="115"/>
      <c r="C19" s="115"/>
      <c r="D19" s="115"/>
      <c r="E19" s="115">
        <f>B18+C18+D18+E18</f>
        <v>639</v>
      </c>
      <c r="F19" s="115">
        <f t="shared" ref="F19:K19" si="9">C18+D18+E18+F18</f>
        <v>576</v>
      </c>
      <c r="G19" s="115">
        <f t="shared" si="9"/>
        <v>496</v>
      </c>
      <c r="H19" s="115">
        <f t="shared" si="9"/>
        <v>494.5</v>
      </c>
      <c r="I19" s="115">
        <f t="shared" si="9"/>
        <v>482.5</v>
      </c>
      <c r="J19" s="115">
        <f t="shared" si="9"/>
        <v>493</v>
      </c>
      <c r="K19" s="115">
        <f t="shared" si="9"/>
        <v>491</v>
      </c>
      <c r="L19" s="116"/>
      <c r="M19" s="115"/>
      <c r="N19" s="115"/>
      <c r="O19" s="115"/>
      <c r="P19" s="115">
        <f>M18+N18+O18+P18</f>
        <v>443.5</v>
      </c>
      <c r="Q19" s="115">
        <f t="shared" ref="Q19:AB19" si="10">N18+O18+P18+Q18</f>
        <v>448</v>
      </c>
      <c r="R19" s="115">
        <f t="shared" si="10"/>
        <v>439</v>
      </c>
      <c r="S19" s="115">
        <f t="shared" si="10"/>
        <v>407</v>
      </c>
      <c r="T19" s="115">
        <f t="shared" si="10"/>
        <v>365</v>
      </c>
      <c r="U19" s="115">
        <f t="shared" si="10"/>
        <v>312.5</v>
      </c>
      <c r="V19" s="115">
        <f t="shared" si="10"/>
        <v>261</v>
      </c>
      <c r="W19" s="115">
        <f t="shared" si="10"/>
        <v>284</v>
      </c>
      <c r="X19" s="115">
        <f t="shared" si="10"/>
        <v>325.5</v>
      </c>
      <c r="Y19" s="115">
        <f t="shared" si="10"/>
        <v>410</v>
      </c>
      <c r="Z19" s="115">
        <f t="shared" si="10"/>
        <v>488.5</v>
      </c>
      <c r="AA19" s="115">
        <f t="shared" si="10"/>
        <v>514.5</v>
      </c>
      <c r="AB19" s="115">
        <f t="shared" si="10"/>
        <v>502</v>
      </c>
      <c r="AC19" s="116"/>
      <c r="AD19" s="115"/>
      <c r="AE19" s="115"/>
      <c r="AF19" s="115"/>
      <c r="AG19" s="115">
        <f>AD18+AE18+AF18+AG18</f>
        <v>423.5</v>
      </c>
      <c r="AH19" s="115">
        <f t="shared" ref="AH19:AO19" si="11">AE18+AF18+AG18+AH18</f>
        <v>438.5</v>
      </c>
      <c r="AI19" s="115">
        <f t="shared" si="11"/>
        <v>430.5</v>
      </c>
      <c r="AJ19" s="115">
        <f t="shared" si="11"/>
        <v>412.5</v>
      </c>
      <c r="AK19" s="115">
        <f t="shared" si="11"/>
        <v>383</v>
      </c>
      <c r="AL19" s="115">
        <f t="shared" si="11"/>
        <v>362.5</v>
      </c>
      <c r="AM19" s="115">
        <f t="shared" si="11"/>
        <v>372</v>
      </c>
      <c r="AN19" s="115">
        <f t="shared" si="11"/>
        <v>355</v>
      </c>
      <c r="AO19" s="115">
        <f t="shared" si="11"/>
        <v>354.5</v>
      </c>
      <c r="AP19" s="67"/>
      <c r="AQ19" s="67"/>
      <c r="AR19" s="67"/>
      <c r="AS19" s="67"/>
      <c r="AT19" s="67"/>
      <c r="AU19" s="67">
        <f t="shared" ref="AU19:BA19" si="12">E28</f>
        <v>650.5</v>
      </c>
      <c r="AV19" s="67">
        <f t="shared" si="12"/>
        <v>682</v>
      </c>
      <c r="AW19" s="67">
        <f t="shared" si="12"/>
        <v>684.5</v>
      </c>
      <c r="AX19" s="67">
        <f t="shared" si="12"/>
        <v>671.5</v>
      </c>
      <c r="AY19" s="67">
        <f t="shared" si="12"/>
        <v>638</v>
      </c>
      <c r="AZ19" s="67">
        <f t="shared" si="12"/>
        <v>627</v>
      </c>
      <c r="BA19" s="67">
        <f t="shared" si="12"/>
        <v>609.5</v>
      </c>
      <c r="BB19" s="67"/>
      <c r="BC19" s="67"/>
      <c r="BD19" s="67"/>
      <c r="BE19" s="67">
        <f t="shared" ref="BE19:BQ19" si="13">P28</f>
        <v>610.5</v>
      </c>
      <c r="BF19" s="67">
        <f t="shared" si="13"/>
        <v>601.5</v>
      </c>
      <c r="BG19" s="67">
        <f t="shared" si="13"/>
        <v>581</v>
      </c>
      <c r="BH19" s="67">
        <f t="shared" si="13"/>
        <v>569</v>
      </c>
      <c r="BI19" s="67">
        <f t="shared" si="13"/>
        <v>542.5</v>
      </c>
      <c r="BJ19" s="67">
        <f t="shared" si="13"/>
        <v>537</v>
      </c>
      <c r="BK19" s="67">
        <f t="shared" si="13"/>
        <v>535</v>
      </c>
      <c r="BL19" s="67">
        <f t="shared" si="13"/>
        <v>511</v>
      </c>
      <c r="BM19" s="67">
        <f t="shared" si="13"/>
        <v>510</v>
      </c>
      <c r="BN19" s="67">
        <f t="shared" si="13"/>
        <v>545</v>
      </c>
      <c r="BO19" s="67">
        <f t="shared" si="13"/>
        <v>587</v>
      </c>
      <c r="BP19" s="67">
        <f t="shared" si="13"/>
        <v>619.5</v>
      </c>
      <c r="BQ19" s="67">
        <f t="shared" si="13"/>
        <v>634</v>
      </c>
      <c r="BR19" s="67"/>
      <c r="BS19" s="67"/>
      <c r="BT19" s="67"/>
      <c r="BU19" s="67">
        <f t="shared" ref="BU19:CC19" si="14">AG28</f>
        <v>617.5</v>
      </c>
      <c r="BV19" s="67">
        <f t="shared" si="14"/>
        <v>647.5</v>
      </c>
      <c r="BW19" s="67">
        <f t="shared" si="14"/>
        <v>664</v>
      </c>
      <c r="BX19" s="67">
        <f t="shared" si="14"/>
        <v>677.5</v>
      </c>
      <c r="BY19" s="67">
        <f t="shared" si="14"/>
        <v>711</v>
      </c>
      <c r="BZ19" s="67">
        <f t="shared" si="14"/>
        <v>684</v>
      </c>
      <c r="CA19" s="67">
        <f t="shared" si="14"/>
        <v>648.5</v>
      </c>
      <c r="CB19" s="67">
        <f t="shared" si="14"/>
        <v>606</v>
      </c>
      <c r="CC19" s="67">
        <f t="shared" si="14"/>
        <v>542.5</v>
      </c>
    </row>
    <row r="20" spans="1:81" ht="16.5" customHeight="1" x14ac:dyDescent="0.2">
      <c r="A20" s="63" t="s">
        <v>107</v>
      </c>
      <c r="B20" s="117"/>
      <c r="C20" s="118" t="s">
        <v>108</v>
      </c>
      <c r="D20" s="119">
        <f>DIRECCIONALIDAD!J19/100</f>
        <v>0</v>
      </c>
      <c r="E20" s="118"/>
      <c r="F20" s="118" t="s">
        <v>109</v>
      </c>
      <c r="G20" s="119">
        <f>DIRECCIONALIDAD!J20/100</f>
        <v>1</v>
      </c>
      <c r="H20" s="118"/>
      <c r="I20" s="118" t="s">
        <v>110</v>
      </c>
      <c r="J20" s="119">
        <f>DIRECCIONALIDAD!J21/100</f>
        <v>0</v>
      </c>
      <c r="K20" s="120"/>
      <c r="L20" s="114"/>
      <c r="M20" s="117"/>
      <c r="N20" s="118"/>
      <c r="O20" s="118" t="s">
        <v>108</v>
      </c>
      <c r="P20" s="119">
        <f>DIRECCIONALIDAD!J22/100</f>
        <v>0</v>
      </c>
      <c r="Q20" s="118"/>
      <c r="R20" s="118"/>
      <c r="S20" s="118"/>
      <c r="T20" s="118" t="s">
        <v>109</v>
      </c>
      <c r="U20" s="119">
        <f>DIRECCIONALIDAD!J23/100</f>
        <v>1</v>
      </c>
      <c r="V20" s="118"/>
      <c r="W20" s="118"/>
      <c r="X20" s="118"/>
      <c r="Y20" s="118" t="s">
        <v>110</v>
      </c>
      <c r="Z20" s="119">
        <f>DIRECCIONALIDAD!J24/100</f>
        <v>0</v>
      </c>
      <c r="AA20" s="118"/>
      <c r="AB20" s="120"/>
      <c r="AC20" s="114"/>
      <c r="AD20" s="117"/>
      <c r="AE20" s="118" t="s">
        <v>108</v>
      </c>
      <c r="AF20" s="119">
        <f>DIRECCIONALIDAD!J25/100</f>
        <v>0</v>
      </c>
      <c r="AG20" s="118"/>
      <c r="AH20" s="118"/>
      <c r="AI20" s="118"/>
      <c r="AJ20" s="118" t="s">
        <v>109</v>
      </c>
      <c r="AK20" s="119">
        <f>DIRECCIONALIDAD!J26/100</f>
        <v>1</v>
      </c>
      <c r="AL20" s="118"/>
      <c r="AM20" s="118"/>
      <c r="AN20" s="118" t="s">
        <v>110</v>
      </c>
      <c r="AO20" s="121">
        <f>DIRECCIONALIDAD!J27/100</f>
        <v>0</v>
      </c>
      <c r="AP20" s="58"/>
      <c r="AQ20" s="58"/>
      <c r="AR20" s="58"/>
      <c r="AS20" s="58"/>
      <c r="AT20" s="58"/>
      <c r="AU20" s="58">
        <f t="shared" ref="AU20:BA20" si="15">E24</f>
        <v>0</v>
      </c>
      <c r="AV20" s="58">
        <f t="shared" si="15"/>
        <v>0</v>
      </c>
      <c r="AW20" s="58">
        <f t="shared" si="15"/>
        <v>0</v>
      </c>
      <c r="AX20" s="58">
        <f t="shared" si="15"/>
        <v>0</v>
      </c>
      <c r="AY20" s="58">
        <f t="shared" si="15"/>
        <v>0</v>
      </c>
      <c r="AZ20" s="58">
        <f t="shared" si="15"/>
        <v>0</v>
      </c>
      <c r="BA20" s="58">
        <f t="shared" si="15"/>
        <v>0</v>
      </c>
      <c r="BB20" s="58"/>
      <c r="BC20" s="58"/>
      <c r="BD20" s="58"/>
      <c r="BE20" s="58">
        <f t="shared" ref="BE20:BQ20" si="16">P24</f>
        <v>0</v>
      </c>
      <c r="BF20" s="58">
        <f t="shared" si="16"/>
        <v>0</v>
      </c>
      <c r="BG20" s="58">
        <f t="shared" si="16"/>
        <v>0</v>
      </c>
      <c r="BH20" s="58">
        <f t="shared" si="16"/>
        <v>0</v>
      </c>
      <c r="BI20" s="58">
        <f t="shared" si="16"/>
        <v>0</v>
      </c>
      <c r="BJ20" s="58">
        <f t="shared" si="16"/>
        <v>0</v>
      </c>
      <c r="BK20" s="58">
        <f t="shared" si="16"/>
        <v>0</v>
      </c>
      <c r="BL20" s="58">
        <f t="shared" si="16"/>
        <v>0</v>
      </c>
      <c r="BM20" s="58">
        <f t="shared" si="16"/>
        <v>0</v>
      </c>
      <c r="BN20" s="58">
        <f t="shared" si="16"/>
        <v>0</v>
      </c>
      <c r="BO20" s="58">
        <f t="shared" si="16"/>
        <v>0</v>
      </c>
      <c r="BP20" s="58">
        <f t="shared" si="16"/>
        <v>0</v>
      </c>
      <c r="BQ20" s="58">
        <f t="shared" si="16"/>
        <v>0</v>
      </c>
      <c r="BR20" s="58"/>
      <c r="BS20" s="58"/>
      <c r="BT20" s="58"/>
      <c r="BU20" s="58">
        <f t="shared" ref="BU20:CC20" si="17">AG24</f>
        <v>0</v>
      </c>
      <c r="BV20" s="58">
        <f t="shared" si="17"/>
        <v>0</v>
      </c>
      <c r="BW20" s="58">
        <f t="shared" si="17"/>
        <v>0</v>
      </c>
      <c r="BX20" s="58">
        <f t="shared" si="17"/>
        <v>0</v>
      </c>
      <c r="BY20" s="58">
        <f t="shared" si="17"/>
        <v>0</v>
      </c>
      <c r="BZ20" s="58">
        <f t="shared" si="17"/>
        <v>0</v>
      </c>
      <c r="CA20" s="58">
        <f t="shared" si="17"/>
        <v>0</v>
      </c>
      <c r="CB20" s="58">
        <f t="shared" si="17"/>
        <v>0</v>
      </c>
      <c r="CC20" s="58">
        <f t="shared" si="17"/>
        <v>0</v>
      </c>
    </row>
    <row r="21" spans="1:81" ht="16.5" customHeight="1" x14ac:dyDescent="0.2">
      <c r="A21" s="127" t="s">
        <v>152</v>
      </c>
      <c r="B21" s="128">
        <f>MAX(B19:K19)</f>
        <v>639</v>
      </c>
      <c r="C21" s="118" t="s">
        <v>108</v>
      </c>
      <c r="D21" s="129">
        <f>+B21*D20</f>
        <v>0</v>
      </c>
      <c r="E21" s="118"/>
      <c r="F21" s="118" t="s">
        <v>109</v>
      </c>
      <c r="G21" s="129">
        <f>+B21*G20</f>
        <v>639</v>
      </c>
      <c r="H21" s="118"/>
      <c r="I21" s="118" t="s">
        <v>110</v>
      </c>
      <c r="J21" s="129">
        <f>+B21*J20</f>
        <v>0</v>
      </c>
      <c r="K21" s="120"/>
      <c r="L21" s="114"/>
      <c r="M21" s="128">
        <f>MAX(M19:AB19)</f>
        <v>514.5</v>
      </c>
      <c r="N21" s="118"/>
      <c r="O21" s="118" t="s">
        <v>108</v>
      </c>
      <c r="P21" s="130">
        <f>+M21*P20</f>
        <v>0</v>
      </c>
      <c r="Q21" s="118"/>
      <c r="R21" s="118"/>
      <c r="S21" s="118"/>
      <c r="T21" s="118" t="s">
        <v>109</v>
      </c>
      <c r="U21" s="130">
        <f>+M21*U20</f>
        <v>514.5</v>
      </c>
      <c r="V21" s="118"/>
      <c r="W21" s="118"/>
      <c r="X21" s="118"/>
      <c r="Y21" s="118" t="s">
        <v>110</v>
      </c>
      <c r="Z21" s="130">
        <f>+M21*Z20</f>
        <v>0</v>
      </c>
      <c r="AA21" s="118"/>
      <c r="AB21" s="120"/>
      <c r="AC21" s="114"/>
      <c r="AD21" s="128">
        <f>MAX(AD19:AO19)</f>
        <v>438.5</v>
      </c>
      <c r="AE21" s="118" t="s">
        <v>108</v>
      </c>
      <c r="AF21" s="129">
        <f>+AD21*AF20</f>
        <v>0</v>
      </c>
      <c r="AG21" s="118"/>
      <c r="AH21" s="118"/>
      <c r="AI21" s="118"/>
      <c r="AJ21" s="118" t="s">
        <v>109</v>
      </c>
      <c r="AK21" s="129">
        <f>+AD21*AK20</f>
        <v>438.5</v>
      </c>
      <c r="AL21" s="118"/>
      <c r="AM21" s="118"/>
      <c r="AN21" s="118" t="s">
        <v>110</v>
      </c>
      <c r="AO21" s="131">
        <f>+AD21*AO20</f>
        <v>0</v>
      </c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</row>
    <row r="22" spans="1:81" ht="16.5" customHeight="1" x14ac:dyDescent="0.2">
      <c r="A22" s="58"/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84" t="s">
        <v>104</v>
      </c>
      <c r="U22" s="184"/>
      <c r="V22" s="122">
        <v>3</v>
      </c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58"/>
      <c r="AQ22" s="58"/>
      <c r="AR22" s="58"/>
      <c r="AS22" s="58"/>
      <c r="AT22" s="58"/>
      <c r="AU22" s="58">
        <f t="shared" ref="AU22:BA22" si="18">E33</f>
        <v>1768</v>
      </c>
      <c r="AV22" s="58">
        <f t="shared" si="18"/>
        <v>1761</v>
      </c>
      <c r="AW22" s="58">
        <f t="shared" si="18"/>
        <v>1685</v>
      </c>
      <c r="AX22" s="58">
        <f t="shared" si="18"/>
        <v>1672</v>
      </c>
      <c r="AY22" s="58">
        <f t="shared" si="18"/>
        <v>1586</v>
      </c>
      <c r="AZ22" s="58">
        <f t="shared" si="18"/>
        <v>1578.5</v>
      </c>
      <c r="BA22" s="58">
        <f t="shared" si="18"/>
        <v>1554</v>
      </c>
      <c r="BB22" s="58"/>
      <c r="BC22" s="58"/>
      <c r="BD22" s="58"/>
      <c r="BE22" s="58">
        <f t="shared" ref="BE22:BQ22" si="19">P33</f>
        <v>1582</v>
      </c>
      <c r="BF22" s="58">
        <f t="shared" si="19"/>
        <v>1636</v>
      </c>
      <c r="BG22" s="58">
        <f t="shared" si="19"/>
        <v>1646</v>
      </c>
      <c r="BH22" s="58">
        <f t="shared" si="19"/>
        <v>1636</v>
      </c>
      <c r="BI22" s="58">
        <f t="shared" si="19"/>
        <v>1541</v>
      </c>
      <c r="BJ22" s="58">
        <f t="shared" si="19"/>
        <v>1452.5</v>
      </c>
      <c r="BK22" s="58">
        <f t="shared" si="19"/>
        <v>1345.5</v>
      </c>
      <c r="BL22" s="58">
        <f t="shared" si="19"/>
        <v>1256.5</v>
      </c>
      <c r="BM22" s="58">
        <f t="shared" si="19"/>
        <v>1245</v>
      </c>
      <c r="BN22" s="58">
        <f t="shared" si="19"/>
        <v>1337.5</v>
      </c>
      <c r="BO22" s="58">
        <f t="shared" si="19"/>
        <v>1456.5</v>
      </c>
      <c r="BP22" s="58">
        <f t="shared" si="19"/>
        <v>1536.5</v>
      </c>
      <c r="BQ22" s="58">
        <f t="shared" si="19"/>
        <v>1558.5</v>
      </c>
      <c r="BR22" s="58"/>
      <c r="BS22" s="58"/>
      <c r="BT22" s="58"/>
      <c r="BU22" s="58">
        <f t="shared" ref="BU22:CC22" si="20">AG33</f>
        <v>1798.5</v>
      </c>
      <c r="BV22" s="58">
        <f t="shared" si="20"/>
        <v>1841.5</v>
      </c>
      <c r="BW22" s="58">
        <f t="shared" si="20"/>
        <v>1832.5</v>
      </c>
      <c r="BX22" s="58">
        <f t="shared" si="20"/>
        <v>1853.5</v>
      </c>
      <c r="BY22" s="58">
        <f t="shared" si="20"/>
        <v>1886</v>
      </c>
      <c r="BZ22" s="58">
        <f t="shared" si="20"/>
        <v>1885.5</v>
      </c>
      <c r="CA22" s="58">
        <f t="shared" si="20"/>
        <v>1925</v>
      </c>
      <c r="CB22" s="58">
        <f t="shared" si="20"/>
        <v>1910</v>
      </c>
      <c r="CC22" s="58">
        <f t="shared" si="20"/>
        <v>1832</v>
      </c>
    </row>
    <row r="23" spans="1:81" ht="16.5" customHeight="1" x14ac:dyDescent="0.2">
      <c r="A23" s="66" t="s">
        <v>105</v>
      </c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6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6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</row>
    <row r="24" spans="1:81" ht="16.5" customHeight="1" x14ac:dyDescent="0.2">
      <c r="A24" s="66" t="s">
        <v>106</v>
      </c>
      <c r="B24" s="115"/>
      <c r="C24" s="115"/>
      <c r="D24" s="115"/>
      <c r="E24" s="115">
        <f>B23+C23+D23+E23</f>
        <v>0</v>
      </c>
      <c r="F24" s="115">
        <f t="shared" ref="F24:K24" si="21">C23+D23+E23+F23</f>
        <v>0</v>
      </c>
      <c r="G24" s="115">
        <f t="shared" si="21"/>
        <v>0</v>
      </c>
      <c r="H24" s="115">
        <f t="shared" si="21"/>
        <v>0</v>
      </c>
      <c r="I24" s="115">
        <f t="shared" si="21"/>
        <v>0</v>
      </c>
      <c r="J24" s="115">
        <f t="shared" si="21"/>
        <v>0</v>
      </c>
      <c r="K24" s="115">
        <f t="shared" si="21"/>
        <v>0</v>
      </c>
      <c r="L24" s="116"/>
      <c r="M24" s="115"/>
      <c r="N24" s="115"/>
      <c r="O24" s="115"/>
      <c r="P24" s="115">
        <f>M23+N23+O23+P23</f>
        <v>0</v>
      </c>
      <c r="Q24" s="115">
        <f t="shared" ref="Q24:AB24" si="22">N23+O23+P23+Q23</f>
        <v>0</v>
      </c>
      <c r="R24" s="115">
        <f t="shared" si="22"/>
        <v>0</v>
      </c>
      <c r="S24" s="115">
        <f t="shared" si="22"/>
        <v>0</v>
      </c>
      <c r="T24" s="115">
        <f t="shared" si="22"/>
        <v>0</v>
      </c>
      <c r="U24" s="115">
        <f t="shared" si="22"/>
        <v>0</v>
      </c>
      <c r="V24" s="115">
        <f t="shared" si="22"/>
        <v>0</v>
      </c>
      <c r="W24" s="115">
        <f t="shared" si="22"/>
        <v>0</v>
      </c>
      <c r="X24" s="115">
        <f t="shared" si="22"/>
        <v>0</v>
      </c>
      <c r="Y24" s="115">
        <f t="shared" si="22"/>
        <v>0</v>
      </c>
      <c r="Z24" s="115">
        <f t="shared" si="22"/>
        <v>0</v>
      </c>
      <c r="AA24" s="115">
        <f t="shared" si="22"/>
        <v>0</v>
      </c>
      <c r="AB24" s="115">
        <f t="shared" si="22"/>
        <v>0</v>
      </c>
      <c r="AC24" s="116"/>
      <c r="AD24" s="115"/>
      <c r="AE24" s="115"/>
      <c r="AF24" s="115"/>
      <c r="AG24" s="115">
        <f>AD23+AE23+AF23+AG23</f>
        <v>0</v>
      </c>
      <c r="AH24" s="115">
        <f t="shared" ref="AH24:AO24" si="23">AE23+AF23+AG23+AH23</f>
        <v>0</v>
      </c>
      <c r="AI24" s="115">
        <f t="shared" si="23"/>
        <v>0</v>
      </c>
      <c r="AJ24" s="115">
        <f t="shared" si="23"/>
        <v>0</v>
      </c>
      <c r="AK24" s="115">
        <f t="shared" si="23"/>
        <v>0</v>
      </c>
      <c r="AL24" s="115">
        <f t="shared" si="23"/>
        <v>0</v>
      </c>
      <c r="AM24" s="115">
        <f t="shared" si="23"/>
        <v>0</v>
      </c>
      <c r="AN24" s="115">
        <f t="shared" si="23"/>
        <v>0</v>
      </c>
      <c r="AO24" s="115">
        <f t="shared" si="23"/>
        <v>0</v>
      </c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</row>
    <row r="25" spans="1:81" ht="16.5" customHeight="1" x14ac:dyDescent="0.2">
      <c r="A25" s="63" t="s">
        <v>107</v>
      </c>
      <c r="B25" s="117"/>
      <c r="C25" s="118" t="s">
        <v>108</v>
      </c>
      <c r="D25" s="119">
        <f>DIRECCIONALIDAD!J28/100</f>
        <v>0</v>
      </c>
      <c r="E25" s="118"/>
      <c r="F25" s="118" t="s">
        <v>109</v>
      </c>
      <c r="G25" s="119">
        <f>DIRECCIONALIDAD!J29/100</f>
        <v>0</v>
      </c>
      <c r="H25" s="118"/>
      <c r="I25" s="118" t="s">
        <v>110</v>
      </c>
      <c r="J25" s="119">
        <f>DIRECCIONALIDAD!J30/100</f>
        <v>0</v>
      </c>
      <c r="K25" s="120"/>
      <c r="L25" s="114"/>
      <c r="M25" s="117"/>
      <c r="N25" s="118"/>
      <c r="O25" s="118" t="s">
        <v>108</v>
      </c>
      <c r="P25" s="119">
        <f>DIRECCIONALIDAD!J31/100</f>
        <v>0</v>
      </c>
      <c r="Q25" s="118"/>
      <c r="R25" s="118"/>
      <c r="S25" s="118"/>
      <c r="T25" s="118" t="s">
        <v>109</v>
      </c>
      <c r="U25" s="119">
        <f>DIRECCIONALIDAD!J32/100</f>
        <v>0</v>
      </c>
      <c r="V25" s="118"/>
      <c r="W25" s="118"/>
      <c r="X25" s="118"/>
      <c r="Y25" s="118" t="s">
        <v>110</v>
      </c>
      <c r="Z25" s="119">
        <f>DIRECCIONALIDAD!J33/100</f>
        <v>0</v>
      </c>
      <c r="AA25" s="118"/>
      <c r="AB25" s="118"/>
      <c r="AC25" s="114"/>
      <c r="AD25" s="117"/>
      <c r="AE25" s="118" t="s">
        <v>108</v>
      </c>
      <c r="AF25" s="119">
        <f>DIRECCIONALIDAD!J34/100</f>
        <v>0</v>
      </c>
      <c r="AG25" s="118"/>
      <c r="AH25" s="118"/>
      <c r="AI25" s="118"/>
      <c r="AJ25" s="118" t="s">
        <v>109</v>
      </c>
      <c r="AK25" s="119">
        <f>DIRECCIONALIDAD!J35/100</f>
        <v>0</v>
      </c>
      <c r="AL25" s="118"/>
      <c r="AM25" s="118"/>
      <c r="AN25" s="118" t="s">
        <v>110</v>
      </c>
      <c r="AO25" s="119">
        <f>DIRECCIONALIDAD!J36/100</f>
        <v>0</v>
      </c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</row>
    <row r="26" spans="1:81" ht="16.5" customHeight="1" x14ac:dyDescent="0.2">
      <c r="A26" s="58"/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84" t="s">
        <v>104</v>
      </c>
      <c r="U26" s="184"/>
      <c r="V26" s="122">
        <v>4</v>
      </c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</row>
    <row r="27" spans="1:81" ht="16.5" customHeight="1" x14ac:dyDescent="0.2">
      <c r="A27" s="66" t="s">
        <v>105</v>
      </c>
      <c r="B27" s="115">
        <f>'G-4'!F10</f>
        <v>138</v>
      </c>
      <c r="C27" s="115">
        <f>'G-4'!F11</f>
        <v>175.5</v>
      </c>
      <c r="D27" s="115">
        <f>'G-4'!F12</f>
        <v>163.5</v>
      </c>
      <c r="E27" s="115">
        <f>'G-4'!F13</f>
        <v>173.5</v>
      </c>
      <c r="F27" s="115">
        <f>'G-4'!F14</f>
        <v>169.5</v>
      </c>
      <c r="G27" s="115">
        <f>'G-4'!F15</f>
        <v>178</v>
      </c>
      <c r="H27" s="115">
        <f>'G-4'!F16</f>
        <v>150.5</v>
      </c>
      <c r="I27" s="115">
        <f>'G-4'!F17</f>
        <v>140</v>
      </c>
      <c r="J27" s="115">
        <f>'G-4'!F18</f>
        <v>158.5</v>
      </c>
      <c r="K27" s="115">
        <f>'G-4'!F19</f>
        <v>160.5</v>
      </c>
      <c r="L27" s="116"/>
      <c r="M27" s="115">
        <f>'G-4'!F20</f>
        <v>142</v>
      </c>
      <c r="N27" s="115">
        <f>'G-4'!F21</f>
        <v>137.5</v>
      </c>
      <c r="O27" s="115">
        <f>'G-4'!F22</f>
        <v>167.5</v>
      </c>
      <c r="P27" s="115">
        <f>'G-4'!M10</f>
        <v>163.5</v>
      </c>
      <c r="Q27" s="115">
        <f>'G-4'!M11</f>
        <v>133</v>
      </c>
      <c r="R27" s="115">
        <f>'G-4'!M12</f>
        <v>117</v>
      </c>
      <c r="S27" s="115">
        <f>'G-4'!M13</f>
        <v>155.5</v>
      </c>
      <c r="T27" s="115">
        <f>'G-4'!M14</f>
        <v>137</v>
      </c>
      <c r="U27" s="115">
        <f>'G-4'!M15</f>
        <v>127.5</v>
      </c>
      <c r="V27" s="115">
        <f>'G-4'!M16</f>
        <v>115</v>
      </c>
      <c r="W27" s="115">
        <f>'G-4'!M17</f>
        <v>131.5</v>
      </c>
      <c r="X27" s="115">
        <f>'G-4'!M18</f>
        <v>136</v>
      </c>
      <c r="Y27" s="115">
        <f>'G-4'!M19</f>
        <v>162.5</v>
      </c>
      <c r="Z27" s="115">
        <f>'G-4'!M20</f>
        <v>157</v>
      </c>
      <c r="AA27" s="115">
        <f>'G-4'!M21</f>
        <v>164</v>
      </c>
      <c r="AB27" s="115">
        <f>'G-4'!M22</f>
        <v>150.5</v>
      </c>
      <c r="AC27" s="116"/>
      <c r="AD27" s="115">
        <f>'G-4'!T10</f>
        <v>150</v>
      </c>
      <c r="AE27" s="115">
        <f>'G-4'!T11</f>
        <v>156.5</v>
      </c>
      <c r="AF27" s="115">
        <f>'G-4'!T12</f>
        <v>159.5</v>
      </c>
      <c r="AG27" s="115">
        <f>'G-4'!T13</f>
        <v>151.5</v>
      </c>
      <c r="AH27" s="115">
        <f>'G-4'!T14</f>
        <v>180</v>
      </c>
      <c r="AI27" s="115">
        <f>'G-4'!T15</f>
        <v>173</v>
      </c>
      <c r="AJ27" s="115">
        <f>'G-4'!T16</f>
        <v>173</v>
      </c>
      <c r="AK27" s="115">
        <f>'G-4'!T17</f>
        <v>185</v>
      </c>
      <c r="AL27" s="115">
        <f>'G-4'!T18</f>
        <v>153</v>
      </c>
      <c r="AM27" s="115">
        <f>'G-4'!T19</f>
        <v>137.5</v>
      </c>
      <c r="AN27" s="115">
        <f>'G-4'!T20</f>
        <v>130.5</v>
      </c>
      <c r="AO27" s="115">
        <f>'G-4'!T21</f>
        <v>121.5</v>
      </c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</row>
    <row r="28" spans="1:81" ht="16.5" customHeight="1" x14ac:dyDescent="0.2">
      <c r="A28" s="66" t="s">
        <v>106</v>
      </c>
      <c r="B28" s="115"/>
      <c r="C28" s="115"/>
      <c r="D28" s="115"/>
      <c r="E28" s="115">
        <f>B27+C27+D27+E27</f>
        <v>650.5</v>
      </c>
      <c r="F28" s="115">
        <f t="shared" ref="F28:K28" si="24">C27+D27+E27+F27</f>
        <v>682</v>
      </c>
      <c r="G28" s="115">
        <f t="shared" si="24"/>
        <v>684.5</v>
      </c>
      <c r="H28" s="115">
        <f t="shared" si="24"/>
        <v>671.5</v>
      </c>
      <c r="I28" s="115">
        <f t="shared" si="24"/>
        <v>638</v>
      </c>
      <c r="J28" s="115">
        <f t="shared" si="24"/>
        <v>627</v>
      </c>
      <c r="K28" s="115">
        <f t="shared" si="24"/>
        <v>609.5</v>
      </c>
      <c r="L28" s="116"/>
      <c r="M28" s="115"/>
      <c r="N28" s="115"/>
      <c r="O28" s="115"/>
      <c r="P28" s="115">
        <f>M27+N27+O27+P27</f>
        <v>610.5</v>
      </c>
      <c r="Q28" s="115">
        <f t="shared" ref="Q28:AB28" si="25">N27+O27+P27+Q27</f>
        <v>601.5</v>
      </c>
      <c r="R28" s="115">
        <f t="shared" si="25"/>
        <v>581</v>
      </c>
      <c r="S28" s="115">
        <f t="shared" si="25"/>
        <v>569</v>
      </c>
      <c r="T28" s="115">
        <f t="shared" si="25"/>
        <v>542.5</v>
      </c>
      <c r="U28" s="115">
        <f t="shared" si="25"/>
        <v>537</v>
      </c>
      <c r="V28" s="115">
        <f t="shared" si="25"/>
        <v>535</v>
      </c>
      <c r="W28" s="115">
        <f t="shared" si="25"/>
        <v>511</v>
      </c>
      <c r="X28" s="115">
        <f t="shared" si="25"/>
        <v>510</v>
      </c>
      <c r="Y28" s="115">
        <f t="shared" si="25"/>
        <v>545</v>
      </c>
      <c r="Z28" s="115">
        <f t="shared" si="25"/>
        <v>587</v>
      </c>
      <c r="AA28" s="115">
        <f t="shared" si="25"/>
        <v>619.5</v>
      </c>
      <c r="AB28" s="115">
        <f t="shared" si="25"/>
        <v>634</v>
      </c>
      <c r="AC28" s="116"/>
      <c r="AD28" s="115"/>
      <c r="AE28" s="115"/>
      <c r="AF28" s="115"/>
      <c r="AG28" s="115">
        <f>AD27+AE27+AF27+AG27</f>
        <v>617.5</v>
      </c>
      <c r="AH28" s="115">
        <f t="shared" ref="AH28:AO28" si="26">AE27+AF27+AG27+AH27</f>
        <v>647.5</v>
      </c>
      <c r="AI28" s="115">
        <f t="shared" si="26"/>
        <v>664</v>
      </c>
      <c r="AJ28" s="115">
        <f t="shared" si="26"/>
        <v>677.5</v>
      </c>
      <c r="AK28" s="115">
        <f t="shared" si="26"/>
        <v>711</v>
      </c>
      <c r="AL28" s="115">
        <f t="shared" si="26"/>
        <v>684</v>
      </c>
      <c r="AM28" s="115">
        <f t="shared" si="26"/>
        <v>648.5</v>
      </c>
      <c r="AN28" s="115">
        <f t="shared" si="26"/>
        <v>606</v>
      </c>
      <c r="AO28" s="115">
        <f t="shared" si="26"/>
        <v>542.5</v>
      </c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</row>
    <row r="29" spans="1:81" ht="16.5" customHeight="1" x14ac:dyDescent="0.2">
      <c r="A29" s="63" t="s">
        <v>107</v>
      </c>
      <c r="B29" s="117"/>
      <c r="C29" s="118" t="s">
        <v>108</v>
      </c>
      <c r="D29" s="119">
        <f>DIRECCIONALIDAD!J37/100</f>
        <v>0.12580645161290321</v>
      </c>
      <c r="E29" s="118"/>
      <c r="F29" s="118" t="s">
        <v>109</v>
      </c>
      <c r="G29" s="119">
        <f>DIRECCIONALIDAD!J38/100</f>
        <v>0.40806451612903222</v>
      </c>
      <c r="H29" s="118"/>
      <c r="I29" s="118" t="s">
        <v>110</v>
      </c>
      <c r="J29" s="119">
        <f>DIRECCIONALIDAD!J39/100</f>
        <v>0.46612903225806446</v>
      </c>
      <c r="K29" s="120"/>
      <c r="L29" s="114"/>
      <c r="M29" s="117"/>
      <c r="N29" s="118"/>
      <c r="O29" s="118" t="s">
        <v>108</v>
      </c>
      <c r="P29" s="119">
        <f>DIRECCIONALIDAD!J40/100</f>
        <v>3.6565977742448331E-2</v>
      </c>
      <c r="Q29" s="118"/>
      <c r="R29" s="118"/>
      <c r="S29" s="118"/>
      <c r="T29" s="118" t="s">
        <v>109</v>
      </c>
      <c r="U29" s="119">
        <f>DIRECCIONALIDAD!J41/100</f>
        <v>0.40540540540540543</v>
      </c>
      <c r="V29" s="118"/>
      <c r="W29" s="118"/>
      <c r="X29" s="118"/>
      <c r="Y29" s="118" t="s">
        <v>110</v>
      </c>
      <c r="Z29" s="119">
        <f>DIRECCIONALIDAD!J42/100</f>
        <v>0.55802861685214622</v>
      </c>
      <c r="AA29" s="118"/>
      <c r="AB29" s="120"/>
      <c r="AC29" s="114"/>
      <c r="AD29" s="117"/>
      <c r="AE29" s="118" t="s">
        <v>108</v>
      </c>
      <c r="AF29" s="119">
        <f>DIRECCIONALIDAD!J43/100</f>
        <v>8.9285714285714288E-2</v>
      </c>
      <c r="AG29" s="118"/>
      <c r="AH29" s="118"/>
      <c r="AI29" s="118"/>
      <c r="AJ29" s="118" t="s">
        <v>109</v>
      </c>
      <c r="AK29" s="119">
        <f>DIRECCIONALIDAD!J44/100</f>
        <v>0.45634920634920634</v>
      </c>
      <c r="AL29" s="118"/>
      <c r="AM29" s="118"/>
      <c r="AN29" s="118" t="s">
        <v>110</v>
      </c>
      <c r="AO29" s="121">
        <f>DIRECCIONALIDAD!J45/100</f>
        <v>0.45436507936507936</v>
      </c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8"/>
      <c r="BM29" s="58"/>
      <c r="BN29" s="58"/>
      <c r="BO29" s="58"/>
      <c r="BP29" s="58"/>
      <c r="BQ29" s="58"/>
      <c r="BR29" s="58"/>
      <c r="BS29" s="58"/>
      <c r="BT29" s="58"/>
      <c r="BU29" s="58"/>
      <c r="BV29" s="58"/>
      <c r="BW29" s="58"/>
      <c r="BX29" s="58"/>
      <c r="BY29" s="58"/>
      <c r="BZ29" s="58"/>
      <c r="CA29" s="58"/>
      <c r="CB29" s="58"/>
      <c r="CC29" s="58"/>
    </row>
    <row r="30" spans="1:81" ht="16.5" customHeight="1" x14ac:dyDescent="0.2">
      <c r="A30" s="127" t="s">
        <v>152</v>
      </c>
      <c r="B30" s="128">
        <f>MAX(B28:K28)</f>
        <v>684.5</v>
      </c>
      <c r="C30" s="118" t="s">
        <v>108</v>
      </c>
      <c r="D30" s="129">
        <f>+B30*D29</f>
        <v>86.114516129032253</v>
      </c>
      <c r="E30" s="118"/>
      <c r="F30" s="118" t="s">
        <v>109</v>
      </c>
      <c r="G30" s="129">
        <f>+B30*G29</f>
        <v>279.32016129032257</v>
      </c>
      <c r="H30" s="118"/>
      <c r="I30" s="118" t="s">
        <v>110</v>
      </c>
      <c r="J30" s="129">
        <f>+B30*J29</f>
        <v>319.0653225806451</v>
      </c>
      <c r="K30" s="120"/>
      <c r="L30" s="114"/>
      <c r="M30" s="128">
        <f>MAX(M28:AB28)</f>
        <v>634</v>
      </c>
      <c r="N30" s="118"/>
      <c r="O30" s="118" t="s">
        <v>108</v>
      </c>
      <c r="P30" s="130">
        <f>+M30*P29</f>
        <v>23.182829888712241</v>
      </c>
      <c r="Q30" s="118"/>
      <c r="R30" s="118"/>
      <c r="S30" s="118"/>
      <c r="T30" s="118" t="s">
        <v>109</v>
      </c>
      <c r="U30" s="130">
        <f>+M30*U29</f>
        <v>257.02702702702703</v>
      </c>
      <c r="V30" s="118"/>
      <c r="W30" s="118"/>
      <c r="X30" s="118"/>
      <c r="Y30" s="118" t="s">
        <v>110</v>
      </c>
      <c r="Z30" s="130">
        <f>+M30*Z29</f>
        <v>353.79014308426071</v>
      </c>
      <c r="AA30" s="118"/>
      <c r="AB30" s="120"/>
      <c r="AC30" s="114"/>
      <c r="AD30" s="128">
        <f>MAX(AD28:AO28)</f>
        <v>711</v>
      </c>
      <c r="AE30" s="118" t="s">
        <v>108</v>
      </c>
      <c r="AF30" s="129">
        <f>+AD30*AF29</f>
        <v>63.482142857142861</v>
      </c>
      <c r="AG30" s="118"/>
      <c r="AH30" s="118"/>
      <c r="AI30" s="118"/>
      <c r="AJ30" s="118" t="s">
        <v>109</v>
      </c>
      <c r="AK30" s="129">
        <f>+AD30*AK29</f>
        <v>324.46428571428572</v>
      </c>
      <c r="AL30" s="118"/>
      <c r="AM30" s="118"/>
      <c r="AN30" s="118" t="s">
        <v>110</v>
      </c>
      <c r="AO30" s="131">
        <f>+AD30*AO29</f>
        <v>323.05357142857144</v>
      </c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</row>
    <row r="31" spans="1:81" ht="16.5" customHeight="1" x14ac:dyDescent="0.2">
      <c r="A31" s="58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84" t="s">
        <v>104</v>
      </c>
      <c r="U31" s="184"/>
      <c r="V31" s="113" t="s">
        <v>111</v>
      </c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</row>
    <row r="32" spans="1:81" ht="16.5" customHeight="1" x14ac:dyDescent="0.2">
      <c r="A32" s="66" t="s">
        <v>105</v>
      </c>
      <c r="B32" s="115">
        <f>B13+B18+B23+B27</f>
        <v>421.5</v>
      </c>
      <c r="C32" s="115">
        <f t="shared" ref="C32:K32" si="27">C13+C18+C23+C27</f>
        <v>483</v>
      </c>
      <c r="D32" s="115">
        <f t="shared" si="27"/>
        <v>406.5</v>
      </c>
      <c r="E32" s="115">
        <f t="shared" si="27"/>
        <v>457</v>
      </c>
      <c r="F32" s="115">
        <f t="shared" si="27"/>
        <v>414.5</v>
      </c>
      <c r="G32" s="115">
        <f t="shared" si="27"/>
        <v>407</v>
      </c>
      <c r="H32" s="115">
        <f t="shared" si="27"/>
        <v>393.5</v>
      </c>
      <c r="I32" s="115">
        <f t="shared" si="27"/>
        <v>371</v>
      </c>
      <c r="J32" s="115">
        <f t="shared" si="27"/>
        <v>407</v>
      </c>
      <c r="K32" s="115">
        <f t="shared" si="27"/>
        <v>382.5</v>
      </c>
      <c r="L32" s="116"/>
      <c r="M32" s="115">
        <f>M13+M18+M23+M27</f>
        <v>358.5</v>
      </c>
      <c r="N32" s="115">
        <f t="shared" ref="N32:AB32" si="28">N13+N18+N23+N27</f>
        <v>370</v>
      </c>
      <c r="O32" s="115">
        <f t="shared" si="28"/>
        <v>407</v>
      </c>
      <c r="P32" s="115">
        <f t="shared" si="28"/>
        <v>446.5</v>
      </c>
      <c r="Q32" s="115">
        <f t="shared" si="28"/>
        <v>412.5</v>
      </c>
      <c r="R32" s="115">
        <f t="shared" si="28"/>
        <v>380</v>
      </c>
      <c r="S32" s="115">
        <f t="shared" si="28"/>
        <v>397</v>
      </c>
      <c r="T32" s="115">
        <f t="shared" si="28"/>
        <v>351.5</v>
      </c>
      <c r="U32" s="115">
        <f t="shared" si="28"/>
        <v>324</v>
      </c>
      <c r="V32" s="115">
        <f t="shared" si="28"/>
        <v>273</v>
      </c>
      <c r="W32" s="115">
        <f t="shared" si="28"/>
        <v>308</v>
      </c>
      <c r="X32" s="115">
        <f t="shared" si="28"/>
        <v>340</v>
      </c>
      <c r="Y32" s="115">
        <f t="shared" si="28"/>
        <v>416.5</v>
      </c>
      <c r="Z32" s="115">
        <f t="shared" si="28"/>
        <v>392</v>
      </c>
      <c r="AA32" s="115">
        <f t="shared" si="28"/>
        <v>388</v>
      </c>
      <c r="AB32" s="115">
        <f t="shared" si="28"/>
        <v>362</v>
      </c>
      <c r="AC32" s="116"/>
      <c r="AD32" s="115">
        <f>AD13+AD18+AD23+AD27</f>
        <v>427</v>
      </c>
      <c r="AE32" s="115">
        <f t="shared" ref="AE32:AO32" si="29">AE13+AE18+AE23+AE27</f>
        <v>471</v>
      </c>
      <c r="AF32" s="115">
        <f t="shared" si="29"/>
        <v>446.5</v>
      </c>
      <c r="AG32" s="115">
        <f t="shared" si="29"/>
        <v>454</v>
      </c>
      <c r="AH32" s="115">
        <f t="shared" si="29"/>
        <v>470</v>
      </c>
      <c r="AI32" s="115">
        <f t="shared" si="29"/>
        <v>462</v>
      </c>
      <c r="AJ32" s="115">
        <f t="shared" si="29"/>
        <v>467.5</v>
      </c>
      <c r="AK32" s="115">
        <f t="shared" si="29"/>
        <v>486.5</v>
      </c>
      <c r="AL32" s="115">
        <f t="shared" si="29"/>
        <v>469.5</v>
      </c>
      <c r="AM32" s="115">
        <f t="shared" si="29"/>
        <v>501.5</v>
      </c>
      <c r="AN32" s="115">
        <f t="shared" si="29"/>
        <v>452.5</v>
      </c>
      <c r="AO32" s="115">
        <f t="shared" si="29"/>
        <v>408.5</v>
      </c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</row>
    <row r="33" spans="1:81" ht="16.5" customHeight="1" x14ac:dyDescent="0.2">
      <c r="A33" s="66" t="s">
        <v>106</v>
      </c>
      <c r="B33" s="115"/>
      <c r="C33" s="115"/>
      <c r="D33" s="115"/>
      <c r="E33" s="115">
        <f>B32+C32+D32+E32</f>
        <v>1768</v>
      </c>
      <c r="F33" s="115">
        <f t="shared" ref="F33:K33" si="30">C32+D32+E32+F32</f>
        <v>1761</v>
      </c>
      <c r="G33" s="115">
        <f t="shared" si="30"/>
        <v>1685</v>
      </c>
      <c r="H33" s="115">
        <f t="shared" si="30"/>
        <v>1672</v>
      </c>
      <c r="I33" s="115">
        <f t="shared" si="30"/>
        <v>1586</v>
      </c>
      <c r="J33" s="115">
        <f t="shared" si="30"/>
        <v>1578.5</v>
      </c>
      <c r="K33" s="115">
        <f t="shared" si="30"/>
        <v>1554</v>
      </c>
      <c r="L33" s="116"/>
      <c r="M33" s="115"/>
      <c r="N33" s="115"/>
      <c r="O33" s="115"/>
      <c r="P33" s="115">
        <f>M32+N32+O32+P32</f>
        <v>1582</v>
      </c>
      <c r="Q33" s="115">
        <f t="shared" ref="Q33:AB33" si="31">N32+O32+P32+Q32</f>
        <v>1636</v>
      </c>
      <c r="R33" s="115">
        <f t="shared" si="31"/>
        <v>1646</v>
      </c>
      <c r="S33" s="115">
        <f t="shared" si="31"/>
        <v>1636</v>
      </c>
      <c r="T33" s="115">
        <f t="shared" si="31"/>
        <v>1541</v>
      </c>
      <c r="U33" s="115">
        <f t="shared" si="31"/>
        <v>1452.5</v>
      </c>
      <c r="V33" s="115">
        <f t="shared" si="31"/>
        <v>1345.5</v>
      </c>
      <c r="W33" s="115">
        <f t="shared" si="31"/>
        <v>1256.5</v>
      </c>
      <c r="X33" s="115">
        <f t="shared" si="31"/>
        <v>1245</v>
      </c>
      <c r="Y33" s="115">
        <f t="shared" si="31"/>
        <v>1337.5</v>
      </c>
      <c r="Z33" s="115">
        <f t="shared" si="31"/>
        <v>1456.5</v>
      </c>
      <c r="AA33" s="115">
        <f t="shared" si="31"/>
        <v>1536.5</v>
      </c>
      <c r="AB33" s="115">
        <f t="shared" si="31"/>
        <v>1558.5</v>
      </c>
      <c r="AC33" s="116"/>
      <c r="AD33" s="115"/>
      <c r="AE33" s="115"/>
      <c r="AF33" s="115"/>
      <c r="AG33" s="115">
        <f>AD32+AE32+AF32+AG32</f>
        <v>1798.5</v>
      </c>
      <c r="AH33" s="115">
        <f t="shared" ref="AH33:AO33" si="32">AE32+AF32+AG32+AH32</f>
        <v>1841.5</v>
      </c>
      <c r="AI33" s="115">
        <f t="shared" si="32"/>
        <v>1832.5</v>
      </c>
      <c r="AJ33" s="115">
        <f t="shared" si="32"/>
        <v>1853.5</v>
      </c>
      <c r="AK33" s="115">
        <f t="shared" si="32"/>
        <v>1886</v>
      </c>
      <c r="AL33" s="115">
        <f t="shared" si="32"/>
        <v>1885.5</v>
      </c>
      <c r="AM33" s="115">
        <f t="shared" si="32"/>
        <v>1925</v>
      </c>
      <c r="AN33" s="115">
        <f t="shared" si="32"/>
        <v>1910</v>
      </c>
      <c r="AO33" s="115">
        <f t="shared" si="32"/>
        <v>1832</v>
      </c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</row>
    <row r="34" spans="1:81" x14ac:dyDescent="0.2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8"/>
      <c r="CB34" s="58"/>
      <c r="CC34" s="58"/>
    </row>
    <row r="35" spans="1:8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185"/>
      <c r="R35" s="185"/>
      <c r="S35" s="185"/>
      <c r="T35" s="185"/>
      <c r="U35" s="185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</row>
    <row r="36" spans="1:8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67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</row>
    <row r="37" spans="1:81" x14ac:dyDescent="0.2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67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</row>
    <row r="38" spans="1:8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67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</row>
    <row r="39" spans="1:81" x14ac:dyDescent="0.2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67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</row>
    <row r="40" spans="1:8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67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</row>
    <row r="41" spans="1:81" x14ac:dyDescent="0.2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67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</row>
    <row r="42" spans="1:8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67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</row>
    <row r="43" spans="1:81" x14ac:dyDescent="0.2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67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</row>
    <row r="44" spans="1:8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67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</row>
    <row r="45" spans="1:81" x14ac:dyDescent="0.2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67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</row>
    <row r="46" spans="1:81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67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</row>
    <row r="47" spans="1:81" x14ac:dyDescent="0.2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67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</row>
    <row r="48" spans="1:81" x14ac:dyDescent="0.2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67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</row>
    <row r="49" spans="1:81" x14ac:dyDescent="0.2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67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</row>
    <row r="50" spans="1:81" x14ac:dyDescent="0.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</row>
    <row r="51" spans="1:81" x14ac:dyDescent="0.2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</row>
    <row r="52" spans="1:81" x14ac:dyDescent="0.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</row>
    <row r="53" spans="1:81" x14ac:dyDescent="0.2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</row>
    <row r="54" spans="1:81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</row>
    <row r="55" spans="1:81" x14ac:dyDescent="0.2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</row>
    <row r="56" spans="1:81" x14ac:dyDescent="0.2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</row>
    <row r="57" spans="1:81" x14ac:dyDescent="0.2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</row>
    <row r="58" spans="1:8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</row>
    <row r="59" spans="1:81" x14ac:dyDescent="0.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</row>
    <row r="60" spans="1:8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</row>
    <row r="61" spans="1:8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</row>
    <row r="62" spans="1:81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</row>
    <row r="63" spans="1:81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</row>
    <row r="64" spans="1:81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  <c r="CA64" s="58"/>
      <c r="CB64" s="58"/>
      <c r="CC64" s="58"/>
    </row>
    <row r="65" spans="1:81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8"/>
      <c r="BS65" s="58"/>
      <c r="BT65" s="58"/>
      <c r="BU65" s="58"/>
      <c r="BV65" s="58"/>
      <c r="BW65" s="58"/>
      <c r="BX65" s="58"/>
      <c r="BY65" s="58"/>
      <c r="BZ65" s="58"/>
      <c r="CA65" s="58"/>
      <c r="CB65" s="58"/>
      <c r="CC65" s="58"/>
    </row>
    <row r="66" spans="1:81" x14ac:dyDescent="0.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8"/>
      <c r="CA66" s="58"/>
      <c r="CB66" s="58"/>
      <c r="CC66" s="58"/>
    </row>
    <row r="67" spans="1:81" x14ac:dyDescent="0.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58"/>
    </row>
    <row r="68" spans="1:81" x14ac:dyDescent="0.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8"/>
      <c r="CA68" s="58"/>
      <c r="CB68" s="58"/>
      <c r="CC68" s="58"/>
    </row>
    <row r="69" spans="1:8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8"/>
      <c r="CA69" s="58"/>
      <c r="CB69" s="58"/>
      <c r="CC69" s="58"/>
    </row>
    <row r="70" spans="1:81" x14ac:dyDescent="0.2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8"/>
      <c r="BF70" s="58"/>
      <c r="BG70" s="58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8"/>
      <c r="CA70" s="58"/>
      <c r="CB70" s="58"/>
      <c r="CC70" s="58"/>
    </row>
    <row r="71" spans="1:81" x14ac:dyDescent="0.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8"/>
      <c r="CA71" s="58"/>
      <c r="CB71" s="58"/>
      <c r="CC71" s="58"/>
    </row>
    <row r="72" spans="1:81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8"/>
      <c r="CA72" s="58"/>
      <c r="CB72" s="58"/>
      <c r="CC72" s="58"/>
    </row>
    <row r="73" spans="1:81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8"/>
      <c r="CA73" s="58"/>
      <c r="CB73" s="58"/>
      <c r="CC73" s="58"/>
    </row>
    <row r="74" spans="1:81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8"/>
      <c r="BL74" s="58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8"/>
      <c r="CA74" s="58"/>
      <c r="CB74" s="58"/>
      <c r="CC74" s="58"/>
    </row>
    <row r="75" spans="1:81" x14ac:dyDescent="0.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8"/>
      <c r="CA75" s="58"/>
      <c r="CB75" s="58"/>
      <c r="CC75" s="58"/>
    </row>
    <row r="76" spans="1:81" x14ac:dyDescent="0.2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8"/>
      <c r="CA76" s="58"/>
      <c r="CB76" s="58"/>
      <c r="CC76" s="58"/>
    </row>
    <row r="77" spans="1:81" x14ac:dyDescent="0.2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8"/>
      <c r="CA77" s="58"/>
      <c r="CB77" s="58"/>
      <c r="CC77" s="58"/>
    </row>
    <row r="78" spans="1:81" x14ac:dyDescent="0.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8"/>
      <c r="CA78" s="58"/>
      <c r="CB78" s="58"/>
      <c r="CC78" s="58"/>
    </row>
    <row r="79" spans="1:8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8"/>
      <c r="CA79" s="58"/>
      <c r="CB79" s="58"/>
      <c r="CC79" s="58"/>
    </row>
    <row r="80" spans="1:81" x14ac:dyDescent="0.2">
      <c r="A80" s="58"/>
      <c r="B80" s="58"/>
      <c r="C80" s="58"/>
      <c r="D80" s="58"/>
      <c r="E80" s="58"/>
      <c r="F80" s="58"/>
      <c r="G80" s="6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  <c r="BH80" s="58"/>
      <c r="BI80" s="58"/>
      <c r="BJ80" s="58"/>
      <c r="BK80" s="58"/>
      <c r="BL80" s="58"/>
      <c r="BM80" s="58"/>
      <c r="BN80" s="58"/>
      <c r="BO80" s="58"/>
      <c r="BP80" s="58"/>
      <c r="BQ80" s="58"/>
      <c r="BR80" s="58"/>
      <c r="BS80" s="58"/>
      <c r="BT80" s="58"/>
      <c r="BU80" s="58"/>
      <c r="BV80" s="58"/>
      <c r="BW80" s="58"/>
      <c r="BX80" s="58"/>
      <c r="BY80" s="58"/>
      <c r="BZ80" s="58"/>
      <c r="CA80" s="58"/>
      <c r="CB80" s="58"/>
      <c r="CC80" s="58"/>
    </row>
    <row r="81" spans="1:81" x14ac:dyDescent="0.2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  <c r="BH81" s="58"/>
      <c r="BI81" s="58"/>
      <c r="BJ81" s="58"/>
      <c r="BK81" s="58"/>
      <c r="BL81" s="58"/>
      <c r="BM81" s="58"/>
      <c r="BN81" s="58"/>
      <c r="BO81" s="58"/>
      <c r="BP81" s="58"/>
      <c r="BQ81" s="58"/>
      <c r="BR81" s="58"/>
      <c r="BS81" s="58"/>
      <c r="BT81" s="58"/>
      <c r="BU81" s="58"/>
      <c r="BV81" s="58"/>
      <c r="BW81" s="58"/>
      <c r="BX81" s="58"/>
      <c r="BY81" s="58"/>
      <c r="BZ81" s="58"/>
      <c r="CA81" s="58"/>
      <c r="CB81" s="58"/>
      <c r="CC81" s="58"/>
    </row>
    <row r="82" spans="1:81" x14ac:dyDescent="0.2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  <c r="BH82" s="58"/>
      <c r="BI82" s="58"/>
      <c r="BJ82" s="58"/>
      <c r="BK82" s="58"/>
      <c r="BL82" s="58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8"/>
      <c r="CA82" s="58"/>
      <c r="CB82" s="58"/>
      <c r="CC82" s="58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6:U26"/>
  </mergeCells>
  <pageMargins left="0.47244094488188981" right="0.51181102362204722" top="0.31496062992125984" bottom="0.31496062992125984" header="0.31496062992125984" footer="0.31496062992125984"/>
  <pageSetup scale="59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2016-11-04T12:46:11Z</cp:lastPrinted>
  <dcterms:created xsi:type="dcterms:W3CDTF">1998-04-02T13:38:56Z</dcterms:created>
  <dcterms:modified xsi:type="dcterms:W3CDTF">2017-02-07T14:34:34Z</dcterms:modified>
</cp:coreProperties>
</file>