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504\2017\"/>
    </mc:Choice>
  </mc:AlternateContent>
  <bookViews>
    <workbookView xWindow="240" yWindow="90" windowWidth="9135" windowHeight="3135" tabRatio="736" firstSheet="2" activeTab="5"/>
  </bookViews>
  <sheets>
    <sheet name="G-1" sheetId="4678" r:id="rId1"/>
    <sheet name="G-2" sheetId="4684" r:id="rId2"/>
    <sheet name="G-3" sheetId="4686" r:id="rId3"/>
    <sheet name="G-6" sheetId="4690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'G-6'!$A$1:$U$58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V28" i="4688" l="1"/>
  <c r="U28" i="4688"/>
  <c r="T28" i="4688"/>
  <c r="S28" i="4688"/>
  <c r="V29" i="4688" s="1"/>
  <c r="R28" i="4688"/>
  <c r="U29" i="4688" s="1"/>
  <c r="Q28" i="4688"/>
  <c r="T29" i="4688" s="1"/>
  <c r="P28" i="4688"/>
  <c r="S29" i="4688" s="1"/>
  <c r="G30" i="4688"/>
  <c r="J30" i="4688"/>
  <c r="U30" i="4688"/>
  <c r="Z30" i="4688"/>
  <c r="AK30" i="4688"/>
  <c r="AO30" i="4688"/>
  <c r="W20" i="4690" l="1"/>
  <c r="X20" i="4690"/>
  <c r="Y20" i="4690"/>
  <c r="V20" i="4690"/>
  <c r="W14" i="4686"/>
  <c r="X14" i="4686"/>
  <c r="Y14" i="4686"/>
  <c r="V14" i="4686"/>
  <c r="W17" i="4684"/>
  <c r="X17" i="4684"/>
  <c r="Y17" i="4684"/>
  <c r="V17" i="4684"/>
  <c r="Y15" i="4678"/>
  <c r="X15" i="4678"/>
  <c r="W15" i="4678"/>
  <c r="V15" i="4678"/>
  <c r="M22" i="4690"/>
  <c r="AB28" i="4688" s="1"/>
  <c r="F22" i="4690"/>
  <c r="O28" i="4688" s="1"/>
  <c r="R29" i="4688" s="1"/>
  <c r="T21" i="4690"/>
  <c r="AO28" i="4688" s="1"/>
  <c r="M21" i="4690"/>
  <c r="AA28" i="4688" s="1"/>
  <c r="F21" i="4690"/>
  <c r="N28" i="4688" s="1"/>
  <c r="T20" i="4690"/>
  <c r="AN28" i="4688" s="1"/>
  <c r="M20" i="4690"/>
  <c r="Z28" i="4688" s="1"/>
  <c r="F20" i="4690"/>
  <c r="M28" i="4688" s="1"/>
  <c r="T19" i="4690"/>
  <c r="AM28" i="4688" s="1"/>
  <c r="M19" i="4690"/>
  <c r="Y28" i="4688" s="1"/>
  <c r="F19" i="4690"/>
  <c r="K28" i="4688" s="1"/>
  <c r="T18" i="4690"/>
  <c r="AL28" i="4688" s="1"/>
  <c r="M18" i="4690"/>
  <c r="X28" i="4688" s="1"/>
  <c r="F18" i="4690"/>
  <c r="J28" i="4688" s="1"/>
  <c r="T17" i="4690"/>
  <c r="AK28" i="4688" s="1"/>
  <c r="M17" i="4690"/>
  <c r="W28" i="4688" s="1"/>
  <c r="F17" i="4690"/>
  <c r="I28" i="4688" s="1"/>
  <c r="T16" i="4690"/>
  <c r="AJ28" i="4688" s="1"/>
  <c r="M16" i="4690"/>
  <c r="F16" i="4690"/>
  <c r="H28" i="4688" s="1"/>
  <c r="T15" i="4690"/>
  <c r="AI28" i="4688" s="1"/>
  <c r="M15" i="4690"/>
  <c r="F15" i="4690"/>
  <c r="G28" i="4688" s="1"/>
  <c r="T14" i="4690"/>
  <c r="AH28" i="4688" s="1"/>
  <c r="M14" i="4690"/>
  <c r="F14" i="4690"/>
  <c r="F28" i="4688" s="1"/>
  <c r="T13" i="4690"/>
  <c r="AG28" i="4688" s="1"/>
  <c r="M13" i="4690"/>
  <c r="F13" i="4690"/>
  <c r="E28" i="4688" s="1"/>
  <c r="T12" i="4690"/>
  <c r="AF28" i="4688" s="1"/>
  <c r="M12" i="4690"/>
  <c r="F12" i="4690"/>
  <c r="D28" i="4688" s="1"/>
  <c r="T11" i="4690"/>
  <c r="AE28" i="4688" s="1"/>
  <c r="M11" i="4690"/>
  <c r="F11" i="4690"/>
  <c r="C28" i="4688" s="1"/>
  <c r="T10" i="4690"/>
  <c r="AD28" i="4688" s="1"/>
  <c r="M10" i="4690"/>
  <c r="F10" i="4690"/>
  <c r="B28" i="4688" s="1"/>
  <c r="S6" i="4690"/>
  <c r="L5" i="4690"/>
  <c r="D5" i="4690"/>
  <c r="E4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V16" i="4681" s="1"/>
  <c r="Q16" i="4681"/>
  <c r="W16" i="4681" s="1"/>
  <c r="R16" i="4681"/>
  <c r="X16" i="4681" s="1"/>
  <c r="S16" i="4681"/>
  <c r="Y16" i="4681" s="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J32" i="4689" s="1"/>
  <c r="I31" i="4689"/>
  <c r="I30" i="4689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L6" i="4681"/>
  <c r="D6" i="4681"/>
  <c r="E5" i="4681"/>
  <c r="AG29" i="4688" l="1"/>
  <c r="AM29" i="4688"/>
  <c r="CA19" i="4688" s="1"/>
  <c r="AO29" i="4688"/>
  <c r="CC19" i="4688" s="1"/>
  <c r="AN29" i="4688"/>
  <c r="CB19" i="4688" s="1"/>
  <c r="AJ29" i="4688"/>
  <c r="AL29" i="4688"/>
  <c r="BZ19" i="4688" s="1"/>
  <c r="AI29" i="4688"/>
  <c r="BW19" i="4688" s="1"/>
  <c r="AK29" i="4688"/>
  <c r="BY19" i="4688" s="1"/>
  <c r="AH29" i="4688"/>
  <c r="BV19" i="4688" s="1"/>
  <c r="AB29" i="4688"/>
  <c r="AA29" i="4688"/>
  <c r="Z29" i="4688"/>
  <c r="Y29" i="4688"/>
  <c r="X29" i="4688"/>
  <c r="BM19" i="4688" s="1"/>
  <c r="W29" i="4688"/>
  <c r="E29" i="4688"/>
  <c r="Q29" i="4688"/>
  <c r="BF19" i="4688" s="1"/>
  <c r="P29" i="4688"/>
  <c r="K29" i="4688"/>
  <c r="BA19" i="4688" s="1"/>
  <c r="J29" i="4688"/>
  <c r="AZ19" i="4688" s="1"/>
  <c r="G29" i="4688"/>
  <c r="AW19" i="4688" s="1"/>
  <c r="I29" i="4688"/>
  <c r="AY19" i="4688" s="1"/>
  <c r="H29" i="4688"/>
  <c r="AX19" i="4688" s="1"/>
  <c r="F29" i="4688"/>
  <c r="J14" i="4689"/>
  <c r="U15" i="4688" s="1"/>
  <c r="J31" i="4689"/>
  <c r="P25" i="4688" s="1"/>
  <c r="J26" i="4689"/>
  <c r="AK20" i="4688" s="1"/>
  <c r="J20" i="4689"/>
  <c r="G20" i="4688" s="1"/>
  <c r="J28" i="4689"/>
  <c r="D25" i="4688" s="1"/>
  <c r="J34" i="4689"/>
  <c r="AF25" i="4688" s="1"/>
  <c r="U16" i="4690"/>
  <c r="N21" i="4690"/>
  <c r="N13" i="4690"/>
  <c r="G14" i="4690"/>
  <c r="G13" i="4690"/>
  <c r="J36" i="4689"/>
  <c r="AO25" i="4688" s="1"/>
  <c r="J33" i="4689"/>
  <c r="Z25" i="4688" s="1"/>
  <c r="J30" i="4689"/>
  <c r="J25" i="4688" s="1"/>
  <c r="J25" i="4689"/>
  <c r="AF20" i="4688" s="1"/>
  <c r="J23" i="4689"/>
  <c r="U20" i="4688" s="1"/>
  <c r="J22" i="4689"/>
  <c r="P20" i="4688" s="1"/>
  <c r="U21" i="4690"/>
  <c r="U20" i="4690"/>
  <c r="U19" i="4690"/>
  <c r="U18" i="4690"/>
  <c r="U17" i="4690"/>
  <c r="U15" i="4690"/>
  <c r="U14" i="4690"/>
  <c r="U13" i="4690"/>
  <c r="N22" i="4690"/>
  <c r="N20" i="4690"/>
  <c r="N19" i="4690"/>
  <c r="N18" i="4690"/>
  <c r="N17" i="4690"/>
  <c r="N16" i="4690"/>
  <c r="N15" i="4690"/>
  <c r="N14" i="4690"/>
  <c r="N10" i="4690"/>
  <c r="N11" i="4690"/>
  <c r="N12" i="4690"/>
  <c r="G18" i="4690"/>
  <c r="G15" i="4690"/>
  <c r="G16" i="4690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G17" i="4690"/>
  <c r="G19" i="4690"/>
  <c r="T19" i="4688"/>
  <c r="BI18" i="4688" s="1"/>
  <c r="V19" i="4688"/>
  <c r="BK18" i="4688" s="1"/>
  <c r="X19" i="4688"/>
  <c r="BM18" i="4688" s="1"/>
  <c r="T17" i="4681"/>
  <c r="J44" i="4689"/>
  <c r="J45" i="4689"/>
  <c r="J41" i="4689"/>
  <c r="J42" i="4689"/>
  <c r="J38" i="4689"/>
  <c r="J39" i="4689"/>
  <c r="J35" i="4689"/>
  <c r="U25" i="4688"/>
  <c r="J29" i="4689"/>
  <c r="J27" i="4689"/>
  <c r="Z20" i="4688"/>
  <c r="J19" i="4689"/>
  <c r="J21" i="4689"/>
  <c r="AF15" i="4688"/>
  <c r="J18" i="4689"/>
  <c r="J17" i="4689"/>
  <c r="P15" i="4688"/>
  <c r="J15" i="4689"/>
  <c r="D15" i="4688"/>
  <c r="J12" i="4689"/>
  <c r="J11" i="4689"/>
  <c r="BU19" i="4688"/>
  <c r="BI19" i="4688"/>
  <c r="BK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H19" i="4688"/>
  <c r="BG19" i="4688"/>
  <c r="BJ19" i="4688"/>
  <c r="BL19" i="4688"/>
  <c r="BO19" i="4688"/>
  <c r="BP19" i="4688"/>
  <c r="BQ19" i="4688"/>
  <c r="BE19" i="4688"/>
  <c r="AV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4" i="4688"/>
  <c r="AF34" i="4688"/>
  <c r="AJ34" i="4688"/>
  <c r="AN34" i="4688"/>
  <c r="AI34" i="4688"/>
  <c r="AO34" i="4688"/>
  <c r="S19" i="4688"/>
  <c r="BH18" i="4688" s="1"/>
  <c r="U19" i="4688"/>
  <c r="BJ18" i="4688" s="1"/>
  <c r="W19" i="4688"/>
  <c r="BL18" i="4688" s="1"/>
  <c r="R19" i="4688"/>
  <c r="BG18" i="4688" s="1"/>
  <c r="Z34" i="4688"/>
  <c r="M11" i="4681"/>
  <c r="Q19" i="4688"/>
  <c r="BF18" i="4688" s="1"/>
  <c r="P34" i="4688"/>
  <c r="X34" i="4688"/>
  <c r="AB34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4" i="4688"/>
  <c r="D34" i="4688"/>
  <c r="N34" i="4688"/>
  <c r="K34" i="4688"/>
  <c r="I34" i="4688"/>
  <c r="AH34" i="4688"/>
  <c r="AK14" i="4688"/>
  <c r="BY12" i="4688" s="1"/>
  <c r="AL34" i="4688"/>
  <c r="AO14" i="4688"/>
  <c r="CC12" i="4688" s="1"/>
  <c r="AE34" i="4688"/>
  <c r="AH14" i="4688"/>
  <c r="BV12" i="4688" s="1"/>
  <c r="AJ14" i="4688"/>
  <c r="BX12" i="4688" s="1"/>
  <c r="AG34" i="4688"/>
  <c r="AM14" i="4688"/>
  <c r="CA12" i="4688" s="1"/>
  <c r="AM34" i="4688"/>
  <c r="AK34" i="4688"/>
  <c r="AK35" i="4688" s="1"/>
  <c r="BY22" i="4688" s="1"/>
  <c r="R34" i="4688"/>
  <c r="U14" i="4688"/>
  <c r="BJ12" i="4688" s="1"/>
  <c r="T34" i="4688"/>
  <c r="W14" i="4688"/>
  <c r="BL12" i="4688" s="1"/>
  <c r="V34" i="4688"/>
  <c r="Y14" i="4688"/>
  <c r="BN12" i="4688" s="1"/>
  <c r="AA14" i="4688"/>
  <c r="BP12" i="4688" s="1"/>
  <c r="AA34" i="4688"/>
  <c r="AB14" i="4688"/>
  <c r="BQ12" i="4688" s="1"/>
  <c r="Q34" i="4688"/>
  <c r="T14" i="4688"/>
  <c r="BI12" i="4688" s="1"/>
  <c r="S34" i="4688"/>
  <c r="V14" i="4688"/>
  <c r="BK12" i="4688" s="1"/>
  <c r="U34" i="4688"/>
  <c r="X14" i="4688"/>
  <c r="BM12" i="4688" s="1"/>
  <c r="W34" i="4688"/>
  <c r="Z14" i="4688"/>
  <c r="BO12" i="4688" s="1"/>
  <c r="O34" i="4688"/>
  <c r="R14" i="4688"/>
  <c r="BG12" i="4688" s="1"/>
  <c r="M34" i="4688"/>
  <c r="P14" i="4688"/>
  <c r="K14" i="4688"/>
  <c r="BA12" i="4688" s="1"/>
  <c r="H34" i="4688"/>
  <c r="G34" i="4688"/>
  <c r="J14" i="4688"/>
  <c r="AZ12" i="4688" s="1"/>
  <c r="E34" i="4688"/>
  <c r="H14" i="4688"/>
  <c r="AX12" i="4688" s="1"/>
  <c r="C34" i="4688"/>
  <c r="E14" i="4688"/>
  <c r="F14" i="4688"/>
  <c r="AV12" i="4688" s="1"/>
  <c r="B34" i="4688"/>
  <c r="J34" i="4688"/>
  <c r="BX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4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D31" i="4688" l="1"/>
  <c r="AO31" i="4688" s="1"/>
  <c r="M31" i="4688"/>
  <c r="Z31" i="4688" s="1"/>
  <c r="B31" i="4688"/>
  <c r="J31" i="4688" s="1"/>
  <c r="AU20" i="4688"/>
  <c r="B26" i="4688"/>
  <c r="BE18" i="4688"/>
  <c r="M21" i="4688"/>
  <c r="AU18" i="4688"/>
  <c r="B2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Z35" i="4688"/>
  <c r="BO22" i="4688" s="1"/>
  <c r="W35" i="4688"/>
  <c r="BL22" i="4688" s="1"/>
  <c r="S35" i="4688"/>
  <c r="BH22" i="4688" s="1"/>
  <c r="U23" i="4690"/>
  <c r="N23" i="4690"/>
  <c r="G23" i="4690"/>
  <c r="V35" i="4688"/>
  <c r="BK22" i="4688" s="1"/>
  <c r="U23" i="4684"/>
  <c r="AA35" i="4688"/>
  <c r="BP22" i="4688" s="1"/>
  <c r="AO35" i="4688"/>
  <c r="CC22" i="4688" s="1"/>
  <c r="AL35" i="4688"/>
  <c r="BZ22" i="4688" s="1"/>
  <c r="AJ35" i="4688"/>
  <c r="BX22" i="4688" s="1"/>
  <c r="AI35" i="4688"/>
  <c r="BW22" i="4688" s="1"/>
  <c r="U23" i="4678"/>
  <c r="R35" i="4688"/>
  <c r="BG22" i="4688" s="1"/>
  <c r="AH35" i="4688"/>
  <c r="BV22" i="4688" s="1"/>
  <c r="AM35" i="4688"/>
  <c r="CA22" i="4688" s="1"/>
  <c r="E35" i="4688"/>
  <c r="AU22" i="4688" s="1"/>
  <c r="I35" i="4688"/>
  <c r="AY22" i="4688" s="1"/>
  <c r="H35" i="4688"/>
  <c r="AX22" i="4688" s="1"/>
  <c r="Y35" i="4688"/>
  <c r="BN22" i="4688" s="1"/>
  <c r="U35" i="4688"/>
  <c r="BJ22" i="4688" s="1"/>
  <c r="AB35" i="4688"/>
  <c r="BQ22" i="4688" s="1"/>
  <c r="AK25" i="4688"/>
  <c r="G25" i="4688"/>
  <c r="AO20" i="4688"/>
  <c r="J20" i="4688"/>
  <c r="D20" i="4688"/>
  <c r="AO15" i="4688"/>
  <c r="AK15" i="4688"/>
  <c r="Z15" i="4688"/>
  <c r="J15" i="4688"/>
  <c r="G15" i="4688"/>
  <c r="X35" i="4688"/>
  <c r="BM22" i="4688" s="1"/>
  <c r="T35" i="4688"/>
  <c r="BI22" i="4688" s="1"/>
  <c r="Q35" i="4688"/>
  <c r="BF22" i="4688" s="1"/>
  <c r="K35" i="4688"/>
  <c r="BA22" i="4688" s="1"/>
  <c r="F35" i="4688"/>
  <c r="AV22" i="4688" s="1"/>
  <c r="P35" i="4688"/>
  <c r="BE22" i="4688" s="1"/>
  <c r="AG35" i="4688"/>
  <c r="BU22" i="4688" s="1"/>
  <c r="J35" i="4688"/>
  <c r="AZ22" i="4688" s="1"/>
  <c r="G35" i="4688"/>
  <c r="AW22" i="4688" s="1"/>
  <c r="AN35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F31" i="4688" l="1"/>
  <c r="AK31" i="4688"/>
  <c r="P31" i="4688"/>
  <c r="U31" i="4688"/>
  <c r="D31" i="4688"/>
  <c r="G31" i="4688"/>
  <c r="AO26" i="4688"/>
  <c r="AF26" i="4688"/>
  <c r="AK26" i="4688"/>
  <c r="Z26" i="4688"/>
  <c r="U26" i="4688"/>
  <c r="P26" i="4688"/>
  <c r="AO21" i="4688"/>
  <c r="AF21" i="4688"/>
  <c r="AK21" i="4688"/>
  <c r="Z16" i="4688"/>
  <c r="U16" i="4688"/>
  <c r="P16" i="4688"/>
  <c r="J16" i="4688"/>
  <c r="D16" i="4688"/>
  <c r="G16" i="4688"/>
  <c r="AO16" i="4688"/>
  <c r="AF16" i="4688"/>
  <c r="AK16" i="4688"/>
  <c r="J21" i="4688"/>
  <c r="D21" i="4688"/>
  <c r="G21" i="4688"/>
  <c r="Z21" i="4688"/>
  <c r="U21" i="4688"/>
  <c r="P21" i="4688"/>
  <c r="J26" i="4688"/>
  <c r="D26" i="4688"/>
  <c r="G26" i="4688"/>
  <c r="N23" i="4681"/>
  <c r="U23" i="4681"/>
  <c r="G23" i="4681"/>
</calcChain>
</file>

<file path=xl/sharedStrings.xml><?xml version="1.0" encoding="utf-8"?>
<sst xmlns="http://schemas.openxmlformats.org/spreadsheetml/2006/main" count="761" uniqueCount="155">
  <si>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</si>
  <si>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</si>
  <si>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</si>
  <si>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</si>
  <si>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</si>
  <si>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</si>
  <si>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</si>
  <si>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</si>
  <si>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</si>
  <si>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</si>
  <si>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</si>
  <si>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</si>
  <si>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</si>
  <si>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</si>
  <si>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</si>
  <si>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</si>
  <si>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</si>
  <si>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</si>
  <si>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</si>
  <si>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</si>
  <si>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</si>
  <si>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</si>
  <si>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</si>
  <si>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</si>
  <si>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</si>
  <si>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</si>
  <si>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</si>
  <si>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</si>
  <si>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</si>
  <si>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</si>
  <si>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</si>
  <si>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</si>
  <si>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</si>
  <si>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</si>
  <si>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</si>
  <si>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</si>
  <si>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</si>
  <si>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</si>
  <si>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</si>
  <si>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</si>
  <si>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</si>
  <si>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</si>
  <si>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</si>
  <si>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</si>
  <si>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</si>
  <si>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</si>
  <si>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</si>
  <si>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</si>
  <si>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</si>
  <si>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</si>
  <si>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</si>
  <si>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</si>
  <si>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</si>
  <si>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</si>
  <si>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</si>
  <si>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</si>
  <si>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</si>
  <si>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</si>
  <si>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</si>
  <si>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</si>
  <si>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</si>
  <si>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</si>
  <si>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</si>
  <si>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</si>
  <si>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</si>
  <si>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</si>
  <si>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</si>
  <si>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</si>
  <si>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</si>
  <si>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</si>
  <si>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</si>
  <si>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</si>
  <si>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</si>
  <si>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</si>
  <si>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</si>
  <si>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</si>
  <si>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</si>
  <si>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</si>
  <si>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</si>
  <si>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</si>
  <si>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</si>
  <si>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</si>
  <si>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</si>
  <si>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</si>
  <si>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</si>
  <si>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</si>
  <si>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</si>
  <si>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</si>
  <si>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</si>
  <si>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</si>
  <si>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</si>
  <si>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</si>
  <si>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</si>
  <si>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</si>
  <si>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</si>
  <si>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</si>
  <si>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</si>
  <si>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</si>
  <si>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</si>
  <si>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</si>
  <si>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</si>
  <si>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</si>
  <si>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</si>
  <si>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</si>
  <si>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</si>
  <si>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</si>
  <si>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</si>
  <si>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</si>
  <si>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</si>
  <si>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</si>
  <si>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</si>
  <si>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</si>
  <si>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</si>
  <si>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</si>
  <si>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</si>
  <si>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</si>
  <si>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</si>
  <si>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</si>
  <si>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</si>
  <si>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</si>
  <si>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</si>
  <si>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</si>
  <si>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</si>
  <si>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</si>
  <si>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</si>
  <si>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</si>
  <si>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</si>
  <si>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</si>
  <si>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</si>
  <si>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</si>
  <si>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</si>
  <si>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</si>
  <si>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</si>
  <si>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</si>
  <si>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</si>
  <si>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</si>
  <si>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</si>
  <si>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</si>
  <si>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</si>
  <si>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</si>
  <si>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</si>
  <si>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</si>
  <si>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</si>
  <si>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</si>
  <si>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</si>
  <si>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</si>
  <si>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</si>
  <si>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</si>
  <si>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6(S-OCC)</t>
  </si>
  <si>
    <t>JULIO VASQUEZ</t>
  </si>
  <si>
    <t>CALLE 30 X CARRERA 8</t>
  </si>
  <si>
    <t>IVAN FONSECA</t>
  </si>
  <si>
    <t>GEOVANNIS GONZALEZ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</si>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</sst>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404</c:v>
                </c:pt>
                <c:pt idx="1">
                  <c:v>443.5</c:v>
                </c:pt>
                <c:pt idx="2">
                  <c:v>419.5</c:v>
                </c:pt>
                <c:pt idx="3">
                  <c:v>419.5</c:v>
                </c:pt>
                <c:pt idx="4">
                  <c:v>486.5</c:v>
                </c:pt>
                <c:pt idx="5">
                  <c:v>573</c:v>
                </c:pt>
                <c:pt idx="6">
                  <c:v>491.5</c:v>
                </c:pt>
                <c:pt idx="7">
                  <c:v>537</c:v>
                </c:pt>
                <c:pt idx="8">
                  <c:v>489.5</c:v>
                </c:pt>
                <c:pt idx="9">
                  <c:v>581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21808"/>
        <c:axId val="174351072"/>
      </c:barChart>
      <c:catAx>
        <c:axId val="17432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5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51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21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'G-6'!$A$10:$A$19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'G-6'!$F$10:$F$19</c:f>
              <c:numCache>
                <c:formatCode>0</c:formatCode>
                <c:ptCount val="10"/>
                <c:pt idx="0">
                  <c:v>79.5</c:v>
                </c:pt>
                <c:pt idx="1">
                  <c:v>95.5</c:v>
                </c:pt>
                <c:pt idx="2">
                  <c:v>74.5</c:v>
                </c:pt>
                <c:pt idx="3">
                  <c:v>68.5</c:v>
                </c:pt>
                <c:pt idx="4">
                  <c:v>56.5</c:v>
                </c:pt>
                <c:pt idx="5">
                  <c:v>63.5</c:v>
                </c:pt>
                <c:pt idx="6">
                  <c:v>63.5</c:v>
                </c:pt>
                <c:pt idx="7">
                  <c:v>61.5</c:v>
                </c:pt>
                <c:pt idx="8">
                  <c:v>61.5</c:v>
                </c:pt>
                <c:pt idx="9">
                  <c:v>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564296"/>
        <c:axId val="174976760"/>
      </c:barChart>
      <c:catAx>
        <c:axId val="173564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6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6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64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'G-6'!$O$10:$O$21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'G-6'!$T$10:$T$21</c:f>
              <c:numCache>
                <c:formatCode>0</c:formatCode>
                <c:ptCount val="12"/>
                <c:pt idx="0">
                  <c:v>81</c:v>
                </c:pt>
                <c:pt idx="1">
                  <c:v>80.5</c:v>
                </c:pt>
                <c:pt idx="2">
                  <c:v>70</c:v>
                </c:pt>
                <c:pt idx="3">
                  <c:v>79.5</c:v>
                </c:pt>
                <c:pt idx="4">
                  <c:v>70.5</c:v>
                </c:pt>
                <c:pt idx="5">
                  <c:v>96</c:v>
                </c:pt>
                <c:pt idx="6">
                  <c:v>102</c:v>
                </c:pt>
                <c:pt idx="7">
                  <c:v>93.5</c:v>
                </c:pt>
                <c:pt idx="8">
                  <c:v>102.5</c:v>
                </c:pt>
                <c:pt idx="9">
                  <c:v>75</c:v>
                </c:pt>
                <c:pt idx="10">
                  <c:v>95</c:v>
                </c:pt>
                <c:pt idx="11">
                  <c:v>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148976"/>
        <c:axId val="176048800"/>
      </c:barChart>
      <c:catAx>
        <c:axId val="17314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4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48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48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553</c:v>
                </c:pt>
                <c:pt idx="1">
                  <c:v>515.5</c:v>
                </c:pt>
                <c:pt idx="2">
                  <c:v>454</c:v>
                </c:pt>
                <c:pt idx="3">
                  <c:v>471.5</c:v>
                </c:pt>
                <c:pt idx="4">
                  <c:v>490</c:v>
                </c:pt>
                <c:pt idx="5">
                  <c:v>501</c:v>
                </c:pt>
                <c:pt idx="6">
                  <c:v>486.5</c:v>
                </c:pt>
                <c:pt idx="7">
                  <c:v>435.5</c:v>
                </c:pt>
                <c:pt idx="8">
                  <c:v>445</c:v>
                </c:pt>
                <c:pt idx="9">
                  <c:v>425</c:v>
                </c:pt>
                <c:pt idx="10">
                  <c:v>548.5</c:v>
                </c:pt>
                <c:pt idx="11">
                  <c:v>576</c:v>
                </c:pt>
                <c:pt idx="12">
                  <c:v>502.5</c:v>
                </c:pt>
                <c:pt idx="13">
                  <c:v>540.5</c:v>
                </c:pt>
                <c:pt idx="14">
                  <c:v>576.5</c:v>
                </c:pt>
                <c:pt idx="15">
                  <c:v>566.5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49584"/>
        <c:axId val="176049976"/>
      </c:barChart>
      <c:catAx>
        <c:axId val="17604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49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49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49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1263.5</c:v>
                </c:pt>
                <c:pt idx="1">
                  <c:v>1314.5</c:v>
                </c:pt>
                <c:pt idx="2">
                  <c:v>1167</c:v>
                </c:pt>
                <c:pt idx="3">
                  <c:v>1153.5</c:v>
                </c:pt>
                <c:pt idx="4">
                  <c:v>1261.5</c:v>
                </c:pt>
                <c:pt idx="5">
                  <c:v>1229.5</c:v>
                </c:pt>
                <c:pt idx="6">
                  <c:v>1134.5</c:v>
                </c:pt>
                <c:pt idx="7">
                  <c:v>1168</c:v>
                </c:pt>
                <c:pt idx="8">
                  <c:v>1131.5</c:v>
                </c:pt>
                <c:pt idx="9">
                  <c:v>1174.5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50760"/>
        <c:axId val="176051152"/>
      </c:barChart>
      <c:catAx>
        <c:axId val="176050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5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51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50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1165.5</c:v>
                </c:pt>
                <c:pt idx="1">
                  <c:v>1119</c:v>
                </c:pt>
                <c:pt idx="2">
                  <c:v>1145.5</c:v>
                </c:pt>
                <c:pt idx="3">
                  <c:v>1249</c:v>
                </c:pt>
                <c:pt idx="4">
                  <c:v>1319.5</c:v>
                </c:pt>
                <c:pt idx="5">
                  <c:v>1402.5</c:v>
                </c:pt>
                <c:pt idx="6">
                  <c:v>1327.5</c:v>
                </c:pt>
                <c:pt idx="7">
                  <c:v>1373.5</c:v>
                </c:pt>
                <c:pt idx="8">
                  <c:v>1292</c:v>
                </c:pt>
                <c:pt idx="9">
                  <c:v>1402.5</c:v>
                </c:pt>
                <c:pt idx="10">
                  <c:v>1453</c:v>
                </c:pt>
                <c:pt idx="11">
                  <c:v>1307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51936"/>
        <c:axId val="176052328"/>
      </c:barChart>
      <c:catAx>
        <c:axId val="17605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52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52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51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1199</c:v>
                </c:pt>
                <c:pt idx="1">
                  <c:v>1105.5</c:v>
                </c:pt>
                <c:pt idx="2">
                  <c:v>1004</c:v>
                </c:pt>
                <c:pt idx="3">
                  <c:v>1030.5</c:v>
                </c:pt>
                <c:pt idx="4">
                  <c:v>1048.5</c:v>
                </c:pt>
                <c:pt idx="5">
                  <c:v>1058</c:v>
                </c:pt>
                <c:pt idx="6">
                  <c:v>1045</c:v>
                </c:pt>
                <c:pt idx="7">
                  <c:v>988.5</c:v>
                </c:pt>
                <c:pt idx="8">
                  <c:v>987.5</c:v>
                </c:pt>
                <c:pt idx="9">
                  <c:v>984.5</c:v>
                </c:pt>
                <c:pt idx="10">
                  <c:v>1128</c:v>
                </c:pt>
                <c:pt idx="11">
                  <c:v>1149</c:v>
                </c:pt>
                <c:pt idx="12">
                  <c:v>1069.5</c:v>
                </c:pt>
                <c:pt idx="13">
                  <c:v>1144</c:v>
                </c:pt>
                <c:pt idx="14">
                  <c:v>1230</c:v>
                </c:pt>
                <c:pt idx="15">
                  <c:v>1168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43648"/>
        <c:axId val="175244040"/>
      </c:barChart>
      <c:catAx>
        <c:axId val="17524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44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44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43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1686.5</c:v>
                </c:pt>
                <c:pt idx="4">
                  <c:v>1769</c:v>
                </c:pt>
                <c:pt idx="5">
                  <c:v>1898.5</c:v>
                </c:pt>
                <c:pt idx="6">
                  <c:v>1970.5</c:v>
                </c:pt>
                <c:pt idx="7">
                  <c:v>2088</c:v>
                </c:pt>
                <c:pt idx="8">
                  <c:v>2091</c:v>
                </c:pt>
                <c:pt idx="9">
                  <c:v>2099</c:v>
                </c:pt>
                <c:pt idx="13">
                  <c:v>1985.5</c:v>
                </c:pt>
                <c:pt idx="14">
                  <c:v>1896</c:v>
                </c:pt>
                <c:pt idx="15">
                  <c:v>1855.5</c:v>
                </c:pt>
                <c:pt idx="16">
                  <c:v>1866</c:v>
                </c:pt>
                <c:pt idx="17">
                  <c:v>1857</c:v>
                </c:pt>
                <c:pt idx="18">
                  <c:v>1833.5</c:v>
                </c:pt>
                <c:pt idx="19">
                  <c:v>1820.5</c:v>
                </c:pt>
                <c:pt idx="20">
                  <c:v>1801.5</c:v>
                </c:pt>
                <c:pt idx="21">
                  <c:v>1816</c:v>
                </c:pt>
                <c:pt idx="22">
                  <c:v>1842</c:v>
                </c:pt>
                <c:pt idx="23">
                  <c:v>1891</c:v>
                </c:pt>
                <c:pt idx="24">
                  <c:v>1988</c:v>
                </c:pt>
                <c:pt idx="25">
                  <c:v>2012.5</c:v>
                </c:pt>
                <c:pt idx="29">
                  <c:v>2188</c:v>
                </c:pt>
                <c:pt idx="30">
                  <c:v>2247</c:v>
                </c:pt>
                <c:pt idx="31">
                  <c:v>2349.5</c:v>
                </c:pt>
                <c:pt idx="32">
                  <c:v>2398.5</c:v>
                </c:pt>
                <c:pt idx="33">
                  <c:v>2457.5</c:v>
                </c:pt>
                <c:pt idx="34">
                  <c:v>2489</c:v>
                </c:pt>
                <c:pt idx="35">
                  <c:v>2569.5</c:v>
                </c:pt>
                <c:pt idx="36">
                  <c:v>2768.5</c:v>
                </c:pt>
                <c:pt idx="37">
                  <c:v>2812.5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2667</c:v>
                </c:pt>
                <c:pt idx="4">
                  <c:v>2614</c:v>
                </c:pt>
                <c:pt idx="5">
                  <c:v>2436.5</c:v>
                </c:pt>
                <c:pt idx="6">
                  <c:v>2332</c:v>
                </c:pt>
                <c:pt idx="7">
                  <c:v>2250.5</c:v>
                </c:pt>
                <c:pt idx="8">
                  <c:v>2162.5</c:v>
                </c:pt>
                <c:pt idx="9">
                  <c:v>2117.5</c:v>
                </c:pt>
                <c:pt idx="13">
                  <c:v>1994</c:v>
                </c:pt>
                <c:pt idx="14">
                  <c:v>1931</c:v>
                </c:pt>
                <c:pt idx="15">
                  <c:v>1916.5</c:v>
                </c:pt>
                <c:pt idx="16">
                  <c:v>1949</c:v>
                </c:pt>
                <c:pt idx="17">
                  <c:v>1913</c:v>
                </c:pt>
                <c:pt idx="18">
                  <c:v>1868</c:v>
                </c:pt>
                <c:pt idx="19">
                  <c:v>1792</c:v>
                </c:pt>
                <c:pt idx="20">
                  <c:v>1854</c:v>
                </c:pt>
                <c:pt idx="21">
                  <c:v>1994.5</c:v>
                </c:pt>
                <c:pt idx="22">
                  <c:v>2052</c:v>
                </c:pt>
                <c:pt idx="23">
                  <c:v>2167.5</c:v>
                </c:pt>
                <c:pt idx="24">
                  <c:v>2195.5</c:v>
                </c:pt>
                <c:pt idx="25">
                  <c:v>2186</c:v>
                </c:pt>
                <c:pt idx="29">
                  <c:v>2063.5</c:v>
                </c:pt>
                <c:pt idx="30">
                  <c:v>2188.5</c:v>
                </c:pt>
                <c:pt idx="31">
                  <c:v>2370</c:v>
                </c:pt>
                <c:pt idx="32">
                  <c:v>2498</c:v>
                </c:pt>
                <c:pt idx="33">
                  <c:v>2535</c:v>
                </c:pt>
                <c:pt idx="34">
                  <c:v>2490</c:v>
                </c:pt>
                <c:pt idx="35">
                  <c:v>2415.5</c:v>
                </c:pt>
                <c:pt idx="36">
                  <c:v>2359</c:v>
                </c:pt>
                <c:pt idx="37">
                  <c:v>2274.5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545</c:v>
                </c:pt>
                <c:pt idx="4">
                  <c:v>513.5</c:v>
                </c:pt>
                <c:pt idx="5">
                  <c:v>476.5</c:v>
                </c:pt>
                <c:pt idx="6">
                  <c:v>476.5</c:v>
                </c:pt>
                <c:pt idx="7">
                  <c:v>455</c:v>
                </c:pt>
                <c:pt idx="8">
                  <c:v>410</c:v>
                </c:pt>
                <c:pt idx="9">
                  <c:v>392</c:v>
                </c:pt>
                <c:pt idx="13">
                  <c:v>359.5</c:v>
                </c:pt>
                <c:pt idx="14">
                  <c:v>361.5</c:v>
                </c:pt>
                <c:pt idx="15">
                  <c:v>369</c:v>
                </c:pt>
                <c:pt idx="16">
                  <c:v>367</c:v>
                </c:pt>
                <c:pt idx="17">
                  <c:v>370</c:v>
                </c:pt>
                <c:pt idx="18">
                  <c:v>377.5</c:v>
                </c:pt>
                <c:pt idx="19">
                  <c:v>393</c:v>
                </c:pt>
                <c:pt idx="20">
                  <c:v>433</c:v>
                </c:pt>
                <c:pt idx="21">
                  <c:v>438.5</c:v>
                </c:pt>
                <c:pt idx="22">
                  <c:v>437</c:v>
                </c:pt>
                <c:pt idx="23">
                  <c:v>432</c:v>
                </c:pt>
                <c:pt idx="24">
                  <c:v>409</c:v>
                </c:pt>
                <c:pt idx="25">
                  <c:v>413</c:v>
                </c:pt>
                <c:pt idx="29">
                  <c:v>427.5</c:v>
                </c:pt>
                <c:pt idx="30">
                  <c:v>397.5</c:v>
                </c:pt>
                <c:pt idx="31">
                  <c:v>397</c:v>
                </c:pt>
                <c:pt idx="32">
                  <c:v>402</c:v>
                </c:pt>
                <c:pt idx="33">
                  <c:v>430.5</c:v>
                </c:pt>
                <c:pt idx="34">
                  <c:v>416.5</c:v>
                </c:pt>
                <c:pt idx="35">
                  <c:v>410.5</c:v>
                </c:pt>
                <c:pt idx="36">
                  <c:v>393.5</c:v>
                </c:pt>
                <c:pt idx="37">
                  <c:v>367.5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318</c:v>
                </c:pt>
                <c:pt idx="4">
                  <c:v>295</c:v>
                </c:pt>
                <c:pt idx="5">
                  <c:v>263</c:v>
                </c:pt>
                <c:pt idx="6">
                  <c:v>252</c:v>
                </c:pt>
                <c:pt idx="7">
                  <c:v>245</c:v>
                </c:pt>
                <c:pt idx="8">
                  <c:v>250</c:v>
                </c:pt>
                <c:pt idx="9">
                  <c:v>258.5</c:v>
                </c:pt>
                <c:pt idx="13">
                  <c:v>267.5</c:v>
                </c:pt>
                <c:pt idx="14">
                  <c:v>266</c:v>
                </c:pt>
                <c:pt idx="15">
                  <c:v>282</c:v>
                </c:pt>
                <c:pt idx="16">
                  <c:v>265</c:v>
                </c:pt>
                <c:pt idx="17">
                  <c:v>276</c:v>
                </c:pt>
                <c:pt idx="18">
                  <c:v>280</c:v>
                </c:pt>
                <c:pt idx="19">
                  <c:v>265</c:v>
                </c:pt>
                <c:pt idx="20">
                  <c:v>293.5</c:v>
                </c:pt>
                <c:pt idx="21">
                  <c:v>292</c:v>
                </c:pt>
                <c:pt idx="22">
                  <c:v>284</c:v>
                </c:pt>
                <c:pt idx="23">
                  <c:v>297</c:v>
                </c:pt>
                <c:pt idx="24">
                  <c:v>297.5</c:v>
                </c:pt>
                <c:pt idx="25">
                  <c:v>289.5</c:v>
                </c:pt>
                <c:pt idx="29">
                  <c:v>311</c:v>
                </c:pt>
                <c:pt idx="30">
                  <c:v>300.5</c:v>
                </c:pt>
                <c:pt idx="31">
                  <c:v>316</c:v>
                </c:pt>
                <c:pt idx="32">
                  <c:v>348</c:v>
                </c:pt>
                <c:pt idx="33">
                  <c:v>362</c:v>
                </c:pt>
                <c:pt idx="34">
                  <c:v>394</c:v>
                </c:pt>
                <c:pt idx="35">
                  <c:v>373</c:v>
                </c:pt>
                <c:pt idx="36">
                  <c:v>366</c:v>
                </c:pt>
                <c:pt idx="37">
                  <c:v>350.5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5216.5</c:v>
                </c:pt>
                <c:pt idx="4">
                  <c:v>5191.5</c:v>
                </c:pt>
                <c:pt idx="5">
                  <c:v>5074.5</c:v>
                </c:pt>
                <c:pt idx="6">
                  <c:v>5031</c:v>
                </c:pt>
                <c:pt idx="7">
                  <c:v>5038.5</c:v>
                </c:pt>
                <c:pt idx="8">
                  <c:v>4913.5</c:v>
                </c:pt>
                <c:pt idx="9">
                  <c:v>4867</c:v>
                </c:pt>
                <c:pt idx="13">
                  <c:v>4606.5</c:v>
                </c:pt>
                <c:pt idx="14">
                  <c:v>4454.5</c:v>
                </c:pt>
                <c:pt idx="15">
                  <c:v>4423</c:v>
                </c:pt>
                <c:pt idx="16">
                  <c:v>4447</c:v>
                </c:pt>
                <c:pt idx="17">
                  <c:v>4416</c:v>
                </c:pt>
                <c:pt idx="18">
                  <c:v>4359</c:v>
                </c:pt>
                <c:pt idx="19">
                  <c:v>4270.5</c:v>
                </c:pt>
                <c:pt idx="20">
                  <c:v>4382</c:v>
                </c:pt>
                <c:pt idx="21">
                  <c:v>4541</c:v>
                </c:pt>
                <c:pt idx="22">
                  <c:v>4615</c:v>
                </c:pt>
                <c:pt idx="23">
                  <c:v>4787.5</c:v>
                </c:pt>
                <c:pt idx="24">
                  <c:v>4890</c:v>
                </c:pt>
                <c:pt idx="25">
                  <c:v>4901</c:v>
                </c:pt>
                <c:pt idx="29">
                  <c:v>4990</c:v>
                </c:pt>
                <c:pt idx="30">
                  <c:v>5133.5</c:v>
                </c:pt>
                <c:pt idx="31">
                  <c:v>5432.5</c:v>
                </c:pt>
                <c:pt idx="32">
                  <c:v>5646.5</c:v>
                </c:pt>
                <c:pt idx="33">
                  <c:v>5785</c:v>
                </c:pt>
                <c:pt idx="34">
                  <c:v>5789.5</c:v>
                </c:pt>
                <c:pt idx="35">
                  <c:v>5768.5</c:v>
                </c:pt>
                <c:pt idx="36">
                  <c:v>5887</c:v>
                </c:pt>
                <c:pt idx="37">
                  <c:v>5805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244824"/>
        <c:axId val="175245216"/>
      </c:lineChart>
      <c:catAx>
        <c:axId val="1752448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24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452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2448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551</c:v>
                </c:pt>
                <c:pt idx="1">
                  <c:v>504</c:v>
                </c:pt>
                <c:pt idx="2">
                  <c:v>461.5</c:v>
                </c:pt>
                <c:pt idx="3">
                  <c:v>469</c:v>
                </c:pt>
                <c:pt idx="4">
                  <c:v>461.5</c:v>
                </c:pt>
                <c:pt idx="5">
                  <c:v>463.5</c:v>
                </c:pt>
                <c:pt idx="6">
                  <c:v>472</c:v>
                </c:pt>
                <c:pt idx="7">
                  <c:v>460</c:v>
                </c:pt>
                <c:pt idx="8">
                  <c:v>438</c:v>
                </c:pt>
                <c:pt idx="9">
                  <c:v>450.5</c:v>
                </c:pt>
                <c:pt idx="10">
                  <c:v>453</c:v>
                </c:pt>
                <c:pt idx="11">
                  <c:v>474.5</c:v>
                </c:pt>
                <c:pt idx="12">
                  <c:v>464</c:v>
                </c:pt>
                <c:pt idx="13">
                  <c:v>499.5</c:v>
                </c:pt>
                <c:pt idx="14">
                  <c:v>550</c:v>
                </c:pt>
                <c:pt idx="15">
                  <c:v>499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24672"/>
        <c:axId val="174433248"/>
      </c:barChart>
      <c:catAx>
        <c:axId val="17442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3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33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24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533.5</c:v>
                </c:pt>
                <c:pt idx="1">
                  <c:v>534</c:v>
                </c:pt>
                <c:pt idx="2">
                  <c:v>541.5</c:v>
                </c:pt>
                <c:pt idx="3">
                  <c:v>579</c:v>
                </c:pt>
                <c:pt idx="4">
                  <c:v>592.5</c:v>
                </c:pt>
                <c:pt idx="5">
                  <c:v>636.5</c:v>
                </c:pt>
                <c:pt idx="6">
                  <c:v>590.5</c:v>
                </c:pt>
                <c:pt idx="7">
                  <c:v>638</c:v>
                </c:pt>
                <c:pt idx="8">
                  <c:v>624</c:v>
                </c:pt>
                <c:pt idx="9">
                  <c:v>717</c:v>
                </c:pt>
                <c:pt idx="10">
                  <c:v>789.5</c:v>
                </c:pt>
                <c:pt idx="11">
                  <c:v>682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86368"/>
        <c:axId val="174490848"/>
      </c:barChart>
      <c:catAx>
        <c:axId val="17448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9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90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8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683.5</c:v>
                </c:pt>
                <c:pt idx="1">
                  <c:v>718</c:v>
                </c:pt>
                <c:pt idx="2">
                  <c:v>646</c:v>
                </c:pt>
                <c:pt idx="3">
                  <c:v>619.5</c:v>
                </c:pt>
                <c:pt idx="4">
                  <c:v>630.5</c:v>
                </c:pt>
                <c:pt idx="5">
                  <c:v>540.5</c:v>
                </c:pt>
                <c:pt idx="6">
                  <c:v>541.5</c:v>
                </c:pt>
                <c:pt idx="7">
                  <c:v>538</c:v>
                </c:pt>
                <c:pt idx="8">
                  <c:v>542.5</c:v>
                </c:pt>
                <c:pt idx="9">
                  <c:v>495.5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44536"/>
        <c:axId val="174686336"/>
      </c:barChart>
      <c:catAx>
        <c:axId val="175144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8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86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44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501.5</c:v>
                </c:pt>
                <c:pt idx="1">
                  <c:v>489</c:v>
                </c:pt>
                <c:pt idx="2">
                  <c:v>496.5</c:v>
                </c:pt>
                <c:pt idx="3">
                  <c:v>576.5</c:v>
                </c:pt>
                <c:pt idx="4">
                  <c:v>626.5</c:v>
                </c:pt>
                <c:pt idx="5">
                  <c:v>670.5</c:v>
                </c:pt>
                <c:pt idx="6">
                  <c:v>624.5</c:v>
                </c:pt>
                <c:pt idx="7">
                  <c:v>613.5</c:v>
                </c:pt>
                <c:pt idx="8">
                  <c:v>581.5</c:v>
                </c:pt>
                <c:pt idx="9">
                  <c:v>596</c:v>
                </c:pt>
                <c:pt idx="10">
                  <c:v>568</c:v>
                </c:pt>
                <c:pt idx="11">
                  <c:v>529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565472"/>
        <c:axId val="173565864"/>
      </c:barChart>
      <c:catAx>
        <c:axId val="17356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65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65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65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553</c:v>
                </c:pt>
                <c:pt idx="1">
                  <c:v>515.5</c:v>
                </c:pt>
                <c:pt idx="2">
                  <c:v>454</c:v>
                </c:pt>
                <c:pt idx="3">
                  <c:v>471.5</c:v>
                </c:pt>
                <c:pt idx="4">
                  <c:v>490</c:v>
                </c:pt>
                <c:pt idx="5">
                  <c:v>501</c:v>
                </c:pt>
                <c:pt idx="6">
                  <c:v>486.5</c:v>
                </c:pt>
                <c:pt idx="7">
                  <c:v>435.5</c:v>
                </c:pt>
                <c:pt idx="8">
                  <c:v>445</c:v>
                </c:pt>
                <c:pt idx="9">
                  <c:v>425</c:v>
                </c:pt>
                <c:pt idx="10">
                  <c:v>548.5</c:v>
                </c:pt>
                <c:pt idx="11">
                  <c:v>576</c:v>
                </c:pt>
                <c:pt idx="12">
                  <c:v>502.5</c:v>
                </c:pt>
                <c:pt idx="13">
                  <c:v>540.5</c:v>
                </c:pt>
                <c:pt idx="14">
                  <c:v>576.5</c:v>
                </c:pt>
                <c:pt idx="15">
                  <c:v>566.5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567040"/>
        <c:axId val="174973624"/>
      </c:barChart>
      <c:catAx>
        <c:axId val="17356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3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3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67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176</c:v>
                </c:pt>
                <c:pt idx="1">
                  <c:v>153</c:v>
                </c:pt>
                <c:pt idx="2">
                  <c:v>101.5</c:v>
                </c:pt>
                <c:pt idx="3">
                  <c:v>114.5</c:v>
                </c:pt>
                <c:pt idx="4">
                  <c:v>144.5</c:v>
                </c:pt>
                <c:pt idx="5">
                  <c:v>116</c:v>
                </c:pt>
                <c:pt idx="6">
                  <c:v>101.5</c:v>
                </c:pt>
                <c:pt idx="7">
                  <c:v>93</c:v>
                </c:pt>
                <c:pt idx="8">
                  <c:v>99.5</c:v>
                </c:pt>
                <c:pt idx="9">
                  <c:v>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74408"/>
        <c:axId val="174974800"/>
      </c:barChart>
      <c:catAx>
        <c:axId val="174974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4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4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130.5</c:v>
                </c:pt>
                <c:pt idx="1">
                  <c:v>96</c:v>
                </c:pt>
                <c:pt idx="2">
                  <c:v>107.5</c:v>
                </c:pt>
                <c:pt idx="3">
                  <c:v>93.5</c:v>
                </c:pt>
                <c:pt idx="4">
                  <c:v>100.5</c:v>
                </c:pt>
                <c:pt idx="5">
                  <c:v>95.5</c:v>
                </c:pt>
                <c:pt idx="6">
                  <c:v>112.5</c:v>
                </c:pt>
                <c:pt idx="7">
                  <c:v>122</c:v>
                </c:pt>
                <c:pt idx="8">
                  <c:v>86.5</c:v>
                </c:pt>
                <c:pt idx="9">
                  <c:v>89.5</c:v>
                </c:pt>
                <c:pt idx="10">
                  <c:v>95.5</c:v>
                </c:pt>
                <c:pt idx="11">
                  <c:v>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75584"/>
        <c:axId val="174975976"/>
      </c:barChart>
      <c:catAx>
        <c:axId val="17497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5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5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95</c:v>
                </c:pt>
                <c:pt idx="1">
                  <c:v>86</c:v>
                </c:pt>
                <c:pt idx="2">
                  <c:v>88.5</c:v>
                </c:pt>
                <c:pt idx="3">
                  <c:v>90</c:v>
                </c:pt>
                <c:pt idx="4">
                  <c:v>97</c:v>
                </c:pt>
                <c:pt idx="5">
                  <c:v>93.5</c:v>
                </c:pt>
                <c:pt idx="6">
                  <c:v>86.5</c:v>
                </c:pt>
                <c:pt idx="7">
                  <c:v>93</c:v>
                </c:pt>
                <c:pt idx="8">
                  <c:v>104.5</c:v>
                </c:pt>
                <c:pt idx="9">
                  <c:v>109</c:v>
                </c:pt>
                <c:pt idx="10">
                  <c:v>126.5</c:v>
                </c:pt>
                <c:pt idx="11">
                  <c:v>98.5</c:v>
                </c:pt>
                <c:pt idx="12">
                  <c:v>103</c:v>
                </c:pt>
                <c:pt idx="13">
                  <c:v>104</c:v>
                </c:pt>
                <c:pt idx="14">
                  <c:v>103.5</c:v>
                </c:pt>
                <c:pt idx="15">
                  <c:v>102.5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566648"/>
        <c:axId val="173565080"/>
      </c:barChart>
      <c:catAx>
        <c:axId val="173566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65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65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66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28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14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33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0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122228</xdr:rowOff>
    </xdr:from>
    <xdr:to>
      <xdr:col>40</xdr:col>
      <xdr:colOff>304800</xdr:colOff>
      <xdr:row>64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49864" y="95250"/>
          <a:ext cx="219786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29</xdr:col>
      <xdr:colOff>304800</xdr:colOff>
      <xdr:row>1</xdr:row>
      <xdr:rowOff>9524</xdr:rowOff>
    </xdr:from>
    <xdr:to>
      <xdr:col>35</xdr:col>
      <xdr:colOff>1989</xdr:colOff>
      <xdr:row>4</xdr:row>
      <xdr:rowOff>85724</xdr:rowOff>
    </xdr:to>
    <xdr:pic>
      <xdr:nvPicPr>
        <xdr:cNvPr id="11" name="Picture 21" descr="logo_metrotransit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601200" y="171449"/>
          <a:ext cx="1666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9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6.28515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3" t="s">
        <v>38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0" t="s">
        <v>54</v>
      </c>
      <c r="B4" s="180"/>
      <c r="C4" s="180"/>
      <c r="D4" s="26"/>
      <c r="E4" s="185" t="s">
        <v>60</v>
      </c>
      <c r="F4" s="185"/>
      <c r="G4" s="185"/>
      <c r="H4" s="18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1" t="s">
        <v>56</v>
      </c>
      <c r="B5" s="181"/>
      <c r="C5" s="181"/>
      <c r="D5" s="185" t="s">
        <v>150</v>
      </c>
      <c r="E5" s="185"/>
      <c r="F5" s="185"/>
      <c r="G5" s="185"/>
      <c r="H5" s="185"/>
      <c r="I5" s="181" t="s">
        <v>53</v>
      </c>
      <c r="J5" s="181"/>
      <c r="K5" s="181"/>
      <c r="L5" s="186">
        <v>1504</v>
      </c>
      <c r="M5" s="186"/>
      <c r="N5" s="186"/>
      <c r="O5" s="12"/>
      <c r="P5" s="181" t="s">
        <v>57</v>
      </c>
      <c r="Q5" s="181"/>
      <c r="R5" s="181"/>
      <c r="S5" s="184" t="s">
        <v>63</v>
      </c>
      <c r="T5" s="184"/>
      <c r="U5" s="184"/>
    </row>
    <row r="6" spans="1:28" ht="12.75" customHeight="1" x14ac:dyDescent="0.2">
      <c r="A6" s="181" t="s">
        <v>55</v>
      </c>
      <c r="B6" s="181"/>
      <c r="C6" s="181"/>
      <c r="D6" s="182" t="s">
        <v>149</v>
      </c>
      <c r="E6" s="182"/>
      <c r="F6" s="182"/>
      <c r="G6" s="182"/>
      <c r="H6" s="182"/>
      <c r="I6" s="181" t="s">
        <v>59</v>
      </c>
      <c r="J6" s="181"/>
      <c r="K6" s="181"/>
      <c r="L6" s="187">
        <v>2</v>
      </c>
      <c r="M6" s="187"/>
      <c r="N6" s="187"/>
      <c r="O6" s="42"/>
      <c r="P6" s="181" t="s">
        <v>58</v>
      </c>
      <c r="Q6" s="181"/>
      <c r="R6" s="181"/>
      <c r="S6" s="194">
        <v>42971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168</v>
      </c>
      <c r="C10" s="46">
        <v>186</v>
      </c>
      <c r="D10" s="46">
        <v>47</v>
      </c>
      <c r="E10" s="46">
        <v>16</v>
      </c>
      <c r="F10" s="6">
        <f t="shared" ref="F10:F22" si="0">B10*0.5+C10*1+D10*2+E10*2.5</f>
        <v>404</v>
      </c>
      <c r="G10" s="2"/>
      <c r="H10" s="19" t="s">
        <v>4</v>
      </c>
      <c r="I10" s="46">
        <v>185</v>
      </c>
      <c r="J10" s="46">
        <v>209</v>
      </c>
      <c r="K10" s="46">
        <v>50</v>
      </c>
      <c r="L10" s="46">
        <v>27</v>
      </c>
      <c r="M10" s="6">
        <f t="shared" ref="M10:M22" si="1">I10*0.5+J10*1+K10*2+L10*2.5</f>
        <v>469</v>
      </c>
      <c r="N10" s="9">
        <f>F20+F21+F22+M10</f>
        <v>1985.5</v>
      </c>
      <c r="O10" s="19" t="s">
        <v>43</v>
      </c>
      <c r="P10" s="46">
        <v>211</v>
      </c>
      <c r="Q10" s="46">
        <v>266</v>
      </c>
      <c r="R10" s="46">
        <v>51</v>
      </c>
      <c r="S10" s="46">
        <v>24</v>
      </c>
      <c r="T10" s="6">
        <f t="shared" ref="T10:T21" si="2">P10*0.5+Q10*1+R10*2+S10*2.5</f>
        <v>533.5</v>
      </c>
      <c r="U10" s="10"/>
      <c r="AB10" s="1"/>
    </row>
    <row r="11" spans="1:28" ht="24" customHeight="1" x14ac:dyDescent="0.2">
      <c r="A11" s="18" t="s">
        <v>14</v>
      </c>
      <c r="B11" s="46">
        <v>185</v>
      </c>
      <c r="C11" s="46">
        <v>213</v>
      </c>
      <c r="D11" s="46">
        <v>44</v>
      </c>
      <c r="E11" s="46">
        <v>20</v>
      </c>
      <c r="F11" s="6">
        <f t="shared" si="0"/>
        <v>443.5</v>
      </c>
      <c r="G11" s="2"/>
      <c r="H11" s="19" t="s">
        <v>5</v>
      </c>
      <c r="I11" s="46">
        <v>203</v>
      </c>
      <c r="J11" s="46">
        <v>199</v>
      </c>
      <c r="K11" s="46">
        <v>53</v>
      </c>
      <c r="L11" s="46">
        <v>22</v>
      </c>
      <c r="M11" s="6">
        <f t="shared" si="1"/>
        <v>461.5</v>
      </c>
      <c r="N11" s="9">
        <f>F21+F22+M10+M11</f>
        <v>1896</v>
      </c>
      <c r="O11" s="19" t="s">
        <v>44</v>
      </c>
      <c r="P11" s="46">
        <v>213</v>
      </c>
      <c r="Q11" s="46">
        <v>254</v>
      </c>
      <c r="R11" s="46">
        <v>48</v>
      </c>
      <c r="S11" s="46">
        <v>31</v>
      </c>
      <c r="T11" s="6">
        <f t="shared" si="2"/>
        <v>534</v>
      </c>
      <c r="U11" s="2"/>
      <c r="AB11" s="1"/>
    </row>
    <row r="12" spans="1:28" ht="24" customHeight="1" x14ac:dyDescent="0.2">
      <c r="A12" s="18" t="s">
        <v>17</v>
      </c>
      <c r="B12" s="46">
        <v>141</v>
      </c>
      <c r="C12" s="46">
        <v>209</v>
      </c>
      <c r="D12" s="46">
        <v>50</v>
      </c>
      <c r="E12" s="46">
        <v>16</v>
      </c>
      <c r="F12" s="6">
        <f t="shared" si="0"/>
        <v>419.5</v>
      </c>
      <c r="G12" s="2"/>
      <c r="H12" s="19" t="s">
        <v>6</v>
      </c>
      <c r="I12" s="46">
        <v>195</v>
      </c>
      <c r="J12" s="46">
        <v>227</v>
      </c>
      <c r="K12" s="46">
        <v>47</v>
      </c>
      <c r="L12" s="46">
        <v>18</v>
      </c>
      <c r="M12" s="6">
        <f t="shared" si="1"/>
        <v>463.5</v>
      </c>
      <c r="N12" s="2">
        <f>F22+M10+M11+M12</f>
        <v>1855.5</v>
      </c>
      <c r="O12" s="19" t="s">
        <v>32</v>
      </c>
      <c r="P12" s="46">
        <v>206</v>
      </c>
      <c r="Q12" s="46">
        <v>274</v>
      </c>
      <c r="R12" s="46">
        <v>46</v>
      </c>
      <c r="S12" s="46">
        <v>29</v>
      </c>
      <c r="T12" s="6">
        <f t="shared" si="2"/>
        <v>541.5</v>
      </c>
      <c r="U12" s="2"/>
      <c r="AB12" s="1"/>
    </row>
    <row r="13" spans="1:28" ht="24" customHeight="1" x14ac:dyDescent="0.2">
      <c r="A13" s="18" t="s">
        <v>19</v>
      </c>
      <c r="B13" s="46">
        <v>167</v>
      </c>
      <c r="C13" s="46">
        <v>205</v>
      </c>
      <c r="D13" s="46">
        <v>48</v>
      </c>
      <c r="E13" s="46">
        <v>14</v>
      </c>
      <c r="F13" s="6">
        <f t="shared" si="0"/>
        <v>419.5</v>
      </c>
      <c r="G13" s="2">
        <f t="shared" ref="G13:G19" si="3">F10+F11+F12+F13</f>
        <v>1686.5</v>
      </c>
      <c r="H13" s="19" t="s">
        <v>7</v>
      </c>
      <c r="I13" s="46">
        <v>181</v>
      </c>
      <c r="J13" s="46">
        <v>225</v>
      </c>
      <c r="K13" s="46">
        <v>47</v>
      </c>
      <c r="L13" s="46">
        <v>25</v>
      </c>
      <c r="M13" s="6">
        <f t="shared" si="1"/>
        <v>472</v>
      </c>
      <c r="N13" s="2">
        <f t="shared" ref="N13:N18" si="4">M10+M11+M12+M13</f>
        <v>1866</v>
      </c>
      <c r="O13" s="19" t="s">
        <v>33</v>
      </c>
      <c r="P13" s="46">
        <v>241</v>
      </c>
      <c r="Q13" s="46">
        <v>291</v>
      </c>
      <c r="R13" s="46">
        <v>50</v>
      </c>
      <c r="S13" s="46">
        <v>27</v>
      </c>
      <c r="T13" s="6">
        <f t="shared" si="2"/>
        <v>579</v>
      </c>
      <c r="U13" s="2">
        <f t="shared" ref="U13:U21" si="5">T10+T11+T12+T13</f>
        <v>2188</v>
      </c>
      <c r="AB13" s="81">
        <v>241</v>
      </c>
    </row>
    <row r="14" spans="1:28" ht="24" customHeight="1" x14ac:dyDescent="0.2">
      <c r="A14" s="18" t="s">
        <v>21</v>
      </c>
      <c r="B14" s="46">
        <v>146</v>
      </c>
      <c r="C14" s="46">
        <v>233</v>
      </c>
      <c r="D14" s="46">
        <v>54</v>
      </c>
      <c r="E14" s="46">
        <v>29</v>
      </c>
      <c r="F14" s="6">
        <f t="shared" si="0"/>
        <v>486.5</v>
      </c>
      <c r="G14" s="2">
        <f t="shared" si="3"/>
        <v>1769</v>
      </c>
      <c r="H14" s="19" t="s">
        <v>9</v>
      </c>
      <c r="I14" s="46">
        <v>171</v>
      </c>
      <c r="J14" s="46">
        <v>209</v>
      </c>
      <c r="K14" s="46">
        <v>49</v>
      </c>
      <c r="L14" s="46">
        <v>27</v>
      </c>
      <c r="M14" s="6">
        <f t="shared" si="1"/>
        <v>460</v>
      </c>
      <c r="N14" s="2">
        <f t="shared" si="4"/>
        <v>1857</v>
      </c>
      <c r="O14" s="19" t="s">
        <v>29</v>
      </c>
      <c r="P14" s="45">
        <v>256</v>
      </c>
      <c r="Q14" s="45">
        <v>300</v>
      </c>
      <c r="R14" s="45">
        <v>46</v>
      </c>
      <c r="S14" s="45">
        <v>29</v>
      </c>
      <c r="T14" s="6">
        <f t="shared" si="2"/>
        <v>592.5</v>
      </c>
      <c r="U14" s="2">
        <f t="shared" si="5"/>
        <v>2247</v>
      </c>
      <c r="AB14" s="81">
        <v>250</v>
      </c>
    </row>
    <row r="15" spans="1:28" ht="24" customHeight="1" x14ac:dyDescent="0.2">
      <c r="A15" s="18" t="s">
        <v>23</v>
      </c>
      <c r="B15" s="46">
        <v>131</v>
      </c>
      <c r="C15" s="46">
        <v>285</v>
      </c>
      <c r="D15" s="46">
        <v>75</v>
      </c>
      <c r="E15" s="46">
        <v>29</v>
      </c>
      <c r="F15" s="6">
        <f t="shared" si="0"/>
        <v>573</v>
      </c>
      <c r="G15" s="2">
        <f t="shared" si="3"/>
        <v>1898.5</v>
      </c>
      <c r="H15" s="19" t="s">
        <v>12</v>
      </c>
      <c r="I15" s="46">
        <v>187</v>
      </c>
      <c r="J15" s="46">
        <v>198</v>
      </c>
      <c r="K15" s="46">
        <v>47</v>
      </c>
      <c r="L15" s="46">
        <v>21</v>
      </c>
      <c r="M15" s="6">
        <f t="shared" si="1"/>
        <v>438</v>
      </c>
      <c r="N15" s="2">
        <f t="shared" si="4"/>
        <v>1833.5</v>
      </c>
      <c r="O15" s="18" t="s">
        <v>30</v>
      </c>
      <c r="P15" s="46">
        <v>331</v>
      </c>
      <c r="Q15" s="46">
        <v>298</v>
      </c>
      <c r="R15" s="45">
        <v>59</v>
      </c>
      <c r="S15" s="46">
        <v>22</v>
      </c>
      <c r="T15" s="6">
        <f t="shared" si="2"/>
        <v>636.5</v>
      </c>
      <c r="U15" s="2">
        <f t="shared" si="5"/>
        <v>2349.5</v>
      </c>
      <c r="V15" s="1">
        <f>P15+P14+P13+P12</f>
        <v>1034</v>
      </c>
      <c r="W15" s="1">
        <f t="shared" ref="W15:Y15" si="6">Q15+Q14+Q13+Q12</f>
        <v>1163</v>
      </c>
      <c r="X15" s="1">
        <f t="shared" si="6"/>
        <v>201</v>
      </c>
      <c r="Y15" s="1">
        <f t="shared" si="6"/>
        <v>107</v>
      </c>
      <c r="AB15" s="81">
        <v>262</v>
      </c>
    </row>
    <row r="16" spans="1:28" ht="24" customHeight="1" x14ac:dyDescent="0.2">
      <c r="A16" s="18" t="s">
        <v>39</v>
      </c>
      <c r="B16" s="46">
        <v>153</v>
      </c>
      <c r="C16" s="46">
        <v>243</v>
      </c>
      <c r="D16" s="46">
        <v>56</v>
      </c>
      <c r="E16" s="46">
        <v>24</v>
      </c>
      <c r="F16" s="6">
        <f t="shared" si="0"/>
        <v>491.5</v>
      </c>
      <c r="G16" s="2">
        <f t="shared" si="3"/>
        <v>1970.5</v>
      </c>
      <c r="H16" s="19" t="s">
        <v>15</v>
      </c>
      <c r="I16" s="46">
        <v>160</v>
      </c>
      <c r="J16" s="46">
        <v>207</v>
      </c>
      <c r="K16" s="46">
        <v>48</v>
      </c>
      <c r="L16" s="46">
        <v>27</v>
      </c>
      <c r="M16" s="6">
        <f t="shared" si="1"/>
        <v>450.5</v>
      </c>
      <c r="N16" s="2">
        <f t="shared" si="4"/>
        <v>1820.5</v>
      </c>
      <c r="O16" s="19" t="s">
        <v>8</v>
      </c>
      <c r="P16" s="46">
        <v>319</v>
      </c>
      <c r="Q16" s="46">
        <v>279</v>
      </c>
      <c r="R16" s="46">
        <v>56</v>
      </c>
      <c r="S16" s="46">
        <v>16</v>
      </c>
      <c r="T16" s="6">
        <f t="shared" si="2"/>
        <v>590.5</v>
      </c>
      <c r="U16" s="2">
        <f t="shared" si="5"/>
        <v>2398.5</v>
      </c>
      <c r="AB16" s="81">
        <v>270.5</v>
      </c>
    </row>
    <row r="17" spans="1:28" ht="24" customHeight="1" x14ac:dyDescent="0.2">
      <c r="A17" s="18" t="s">
        <v>40</v>
      </c>
      <c r="B17" s="46">
        <v>157</v>
      </c>
      <c r="C17" s="46">
        <v>275</v>
      </c>
      <c r="D17" s="46">
        <v>53</v>
      </c>
      <c r="E17" s="46">
        <v>31</v>
      </c>
      <c r="F17" s="6">
        <f t="shared" si="0"/>
        <v>537</v>
      </c>
      <c r="G17" s="2">
        <f t="shared" si="3"/>
        <v>2088</v>
      </c>
      <c r="H17" s="19" t="s">
        <v>18</v>
      </c>
      <c r="I17" s="46">
        <v>133</v>
      </c>
      <c r="J17" s="46">
        <v>228</v>
      </c>
      <c r="K17" s="46">
        <v>53</v>
      </c>
      <c r="L17" s="46">
        <v>21</v>
      </c>
      <c r="M17" s="6">
        <f t="shared" si="1"/>
        <v>453</v>
      </c>
      <c r="N17" s="2">
        <f t="shared" si="4"/>
        <v>1801.5</v>
      </c>
      <c r="O17" s="19" t="s">
        <v>10</v>
      </c>
      <c r="P17" s="46">
        <v>361</v>
      </c>
      <c r="Q17" s="46">
        <v>282</v>
      </c>
      <c r="R17" s="46">
        <v>64</v>
      </c>
      <c r="S17" s="46">
        <v>19</v>
      </c>
      <c r="T17" s="6">
        <f t="shared" si="2"/>
        <v>638</v>
      </c>
      <c r="U17" s="2">
        <f t="shared" si="5"/>
        <v>2457.5</v>
      </c>
      <c r="AB17" s="81">
        <v>289.5</v>
      </c>
    </row>
    <row r="18" spans="1:28" ht="24" customHeight="1" x14ac:dyDescent="0.2">
      <c r="A18" s="18" t="s">
        <v>41</v>
      </c>
      <c r="B18" s="46">
        <v>146</v>
      </c>
      <c r="C18" s="46">
        <v>229</v>
      </c>
      <c r="D18" s="46">
        <v>60</v>
      </c>
      <c r="E18" s="46">
        <v>27</v>
      </c>
      <c r="F18" s="6">
        <f t="shared" si="0"/>
        <v>489.5</v>
      </c>
      <c r="G18" s="2">
        <f t="shared" si="3"/>
        <v>2091</v>
      </c>
      <c r="H18" s="19" t="s">
        <v>20</v>
      </c>
      <c r="I18" s="46">
        <v>159</v>
      </c>
      <c r="J18" s="46">
        <v>243</v>
      </c>
      <c r="K18" s="46">
        <v>56</v>
      </c>
      <c r="L18" s="46">
        <v>16</v>
      </c>
      <c r="M18" s="6">
        <f t="shared" si="1"/>
        <v>474.5</v>
      </c>
      <c r="N18" s="2">
        <f t="shared" si="4"/>
        <v>1816</v>
      </c>
      <c r="O18" s="19" t="s">
        <v>13</v>
      </c>
      <c r="P18" s="46">
        <v>346</v>
      </c>
      <c r="Q18" s="46">
        <v>266</v>
      </c>
      <c r="R18" s="46">
        <v>70</v>
      </c>
      <c r="S18" s="46">
        <v>18</v>
      </c>
      <c r="T18" s="6">
        <f t="shared" si="2"/>
        <v>624</v>
      </c>
      <c r="U18" s="2">
        <f t="shared" si="5"/>
        <v>2489</v>
      </c>
      <c r="AB18" s="81">
        <v>291</v>
      </c>
    </row>
    <row r="19" spans="1:28" ht="24" customHeight="1" thickBot="1" x14ac:dyDescent="0.25">
      <c r="A19" s="21" t="s">
        <v>42</v>
      </c>
      <c r="B19" s="47">
        <v>176</v>
      </c>
      <c r="C19" s="47">
        <v>310</v>
      </c>
      <c r="D19" s="47">
        <v>59</v>
      </c>
      <c r="E19" s="47">
        <v>26</v>
      </c>
      <c r="F19" s="7">
        <f t="shared" si="0"/>
        <v>581</v>
      </c>
      <c r="G19" s="3">
        <f t="shared" si="3"/>
        <v>2099</v>
      </c>
      <c r="H19" s="20" t="s">
        <v>22</v>
      </c>
      <c r="I19" s="45">
        <v>123</v>
      </c>
      <c r="J19" s="45">
        <v>220</v>
      </c>
      <c r="K19" s="45">
        <v>55</v>
      </c>
      <c r="L19" s="45">
        <v>29</v>
      </c>
      <c r="M19" s="6">
        <f t="shared" si="1"/>
        <v>464</v>
      </c>
      <c r="N19" s="2">
        <f>M16+M17+M18+M19</f>
        <v>1842</v>
      </c>
      <c r="O19" s="19" t="s">
        <v>16</v>
      </c>
      <c r="P19" s="46">
        <v>456</v>
      </c>
      <c r="Q19" s="46">
        <v>296</v>
      </c>
      <c r="R19" s="46">
        <v>64</v>
      </c>
      <c r="S19" s="46">
        <v>26</v>
      </c>
      <c r="T19" s="6">
        <f t="shared" si="2"/>
        <v>717</v>
      </c>
      <c r="U19" s="2">
        <f t="shared" si="5"/>
        <v>2569.5</v>
      </c>
      <c r="AB19" s="81">
        <v>294</v>
      </c>
    </row>
    <row r="20" spans="1:28" ht="24" customHeight="1" x14ac:dyDescent="0.2">
      <c r="A20" s="19" t="s">
        <v>27</v>
      </c>
      <c r="B20" s="45">
        <v>163</v>
      </c>
      <c r="C20" s="45">
        <v>290</v>
      </c>
      <c r="D20" s="45">
        <v>61</v>
      </c>
      <c r="E20" s="45">
        <v>23</v>
      </c>
      <c r="F20" s="8">
        <f t="shared" si="0"/>
        <v>551</v>
      </c>
      <c r="G20" s="35"/>
      <c r="H20" s="19" t="s">
        <v>24</v>
      </c>
      <c r="I20" s="46">
        <v>169</v>
      </c>
      <c r="J20" s="46">
        <v>240</v>
      </c>
      <c r="K20" s="46">
        <v>55</v>
      </c>
      <c r="L20" s="46">
        <v>26</v>
      </c>
      <c r="M20" s="8">
        <f t="shared" si="1"/>
        <v>499.5</v>
      </c>
      <c r="N20" s="2">
        <f>M17+M18+M19+M20</f>
        <v>1891</v>
      </c>
      <c r="O20" s="19" t="s">
        <v>45</v>
      </c>
      <c r="P20" s="45">
        <v>499</v>
      </c>
      <c r="Q20" s="45">
        <v>331</v>
      </c>
      <c r="R20" s="46">
        <v>67</v>
      </c>
      <c r="S20" s="45">
        <v>30</v>
      </c>
      <c r="T20" s="8">
        <f t="shared" si="2"/>
        <v>789.5</v>
      </c>
      <c r="U20" s="2">
        <f t="shared" si="5"/>
        <v>2768.5</v>
      </c>
      <c r="AB20" s="81">
        <v>299</v>
      </c>
    </row>
    <row r="21" spans="1:28" ht="24" customHeight="1" thickBot="1" x14ac:dyDescent="0.25">
      <c r="A21" s="19" t="s">
        <v>28</v>
      </c>
      <c r="B21" s="46">
        <v>153</v>
      </c>
      <c r="C21" s="46">
        <v>250</v>
      </c>
      <c r="D21" s="46">
        <v>60</v>
      </c>
      <c r="E21" s="46">
        <v>23</v>
      </c>
      <c r="F21" s="6">
        <f t="shared" si="0"/>
        <v>504</v>
      </c>
      <c r="G21" s="36"/>
      <c r="H21" s="20" t="s">
        <v>25</v>
      </c>
      <c r="I21" s="46">
        <v>166</v>
      </c>
      <c r="J21" s="46">
        <v>271</v>
      </c>
      <c r="K21" s="46">
        <v>63</v>
      </c>
      <c r="L21" s="46">
        <v>28</v>
      </c>
      <c r="M21" s="6">
        <f t="shared" si="1"/>
        <v>550</v>
      </c>
      <c r="N21" s="2">
        <f>M18+M19+M20+M21</f>
        <v>1988</v>
      </c>
      <c r="O21" s="21" t="s">
        <v>46</v>
      </c>
      <c r="P21" s="47">
        <v>432</v>
      </c>
      <c r="Q21" s="47">
        <v>316</v>
      </c>
      <c r="R21" s="47">
        <v>55</v>
      </c>
      <c r="S21" s="47">
        <v>16</v>
      </c>
      <c r="T21" s="7">
        <f t="shared" si="2"/>
        <v>682</v>
      </c>
      <c r="U21" s="3">
        <f t="shared" si="5"/>
        <v>2812.5</v>
      </c>
      <c r="AB21" s="81">
        <v>299.5</v>
      </c>
    </row>
    <row r="22" spans="1:28" ht="24" customHeight="1" thickBot="1" x14ac:dyDescent="0.25">
      <c r="A22" s="19" t="s">
        <v>1</v>
      </c>
      <c r="B22" s="46">
        <v>162</v>
      </c>
      <c r="C22" s="46">
        <v>200</v>
      </c>
      <c r="D22" s="46">
        <v>59</v>
      </c>
      <c r="E22" s="46">
        <v>25</v>
      </c>
      <c r="F22" s="6">
        <f t="shared" si="0"/>
        <v>461.5</v>
      </c>
      <c r="G22" s="2"/>
      <c r="H22" s="21" t="s">
        <v>26</v>
      </c>
      <c r="I22" s="47">
        <v>134</v>
      </c>
      <c r="J22" s="47">
        <v>250</v>
      </c>
      <c r="K22" s="47">
        <v>61</v>
      </c>
      <c r="L22" s="47">
        <v>24</v>
      </c>
      <c r="M22" s="6">
        <f t="shared" si="1"/>
        <v>499</v>
      </c>
      <c r="N22" s="3">
        <f>M19+M20+M21+M22</f>
        <v>2012.5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2099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2012.5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2812.5</v>
      </c>
      <c r="AB23" s="1"/>
    </row>
    <row r="24" spans="1:28" ht="13.5" customHeight="1" x14ac:dyDescent="0.2">
      <c r="A24" s="172"/>
      <c r="B24" s="173"/>
      <c r="C24" s="82" t="s">
        <v>73</v>
      </c>
      <c r="D24" s="86"/>
      <c r="E24" s="86"/>
      <c r="F24" s="87" t="s">
        <v>89</v>
      </c>
      <c r="G24" s="88"/>
      <c r="H24" s="172"/>
      <c r="I24" s="173"/>
      <c r="J24" s="82" t="s">
        <v>73</v>
      </c>
      <c r="K24" s="86"/>
      <c r="L24" s="86"/>
      <c r="M24" s="87" t="s">
        <v>93</v>
      </c>
      <c r="N24" s="88"/>
      <c r="O24" s="172"/>
      <c r="P24" s="173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7" zoomScaleNormal="100" workbookViewId="0">
      <selection activeCell="V15" sqref="V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3" t="s">
        <v>38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0" t="s">
        <v>54</v>
      </c>
      <c r="B4" s="180"/>
      <c r="C4" s="180"/>
      <c r="D4" s="26"/>
      <c r="E4" s="185" t="str">
        <f>'G-1'!E4:H4</f>
        <v>DE OBRA</v>
      </c>
      <c r="F4" s="185"/>
      <c r="G4" s="185"/>
      <c r="H4" s="18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1" t="s">
        <v>56</v>
      </c>
      <c r="B5" s="181"/>
      <c r="C5" s="181"/>
      <c r="D5" s="185" t="str">
        <f>'G-1'!D5:H5</f>
        <v>CALLE 30 X CARRERA 8</v>
      </c>
      <c r="E5" s="185"/>
      <c r="F5" s="185"/>
      <c r="G5" s="185"/>
      <c r="H5" s="185"/>
      <c r="I5" s="181" t="s">
        <v>53</v>
      </c>
      <c r="J5" s="181"/>
      <c r="K5" s="181"/>
      <c r="L5" s="186">
        <f>'G-1'!L5:N5</f>
        <v>1504</v>
      </c>
      <c r="M5" s="186"/>
      <c r="N5" s="186"/>
      <c r="O5" s="12"/>
      <c r="P5" s="181" t="s">
        <v>57</v>
      </c>
      <c r="Q5" s="181"/>
      <c r="R5" s="181"/>
      <c r="S5" s="184" t="s">
        <v>61</v>
      </c>
      <c r="T5" s="184"/>
      <c r="U5" s="184"/>
    </row>
    <row r="6" spans="1:28" ht="12.75" customHeight="1" x14ac:dyDescent="0.2">
      <c r="A6" s="181" t="s">
        <v>55</v>
      </c>
      <c r="B6" s="181"/>
      <c r="C6" s="181"/>
      <c r="D6" s="195" t="s">
        <v>154</v>
      </c>
      <c r="E6" s="195"/>
      <c r="F6" s="195"/>
      <c r="G6" s="195"/>
      <c r="H6" s="195"/>
      <c r="I6" s="181" t="s">
        <v>59</v>
      </c>
      <c r="J6" s="181"/>
      <c r="K6" s="181"/>
      <c r="L6" s="187">
        <v>3</v>
      </c>
      <c r="M6" s="187"/>
      <c r="N6" s="187"/>
      <c r="O6" s="42"/>
      <c r="P6" s="181" t="s">
        <v>58</v>
      </c>
      <c r="Q6" s="181"/>
      <c r="R6" s="181"/>
      <c r="S6" s="194">
        <f>'G-1'!S6:U6</f>
        <v>42971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396</v>
      </c>
      <c r="C10" s="46">
        <v>289</v>
      </c>
      <c r="D10" s="46">
        <v>67</v>
      </c>
      <c r="E10" s="46">
        <v>25</v>
      </c>
      <c r="F10" s="6">
        <f t="shared" ref="F10:F22" si="0">B10*0.5+C10*1+D10*2+E10*2.5</f>
        <v>683.5</v>
      </c>
      <c r="G10" s="2"/>
      <c r="H10" s="19" t="s">
        <v>4</v>
      </c>
      <c r="I10" s="46">
        <v>160</v>
      </c>
      <c r="J10" s="46">
        <v>215</v>
      </c>
      <c r="K10" s="46">
        <v>47</v>
      </c>
      <c r="L10" s="46">
        <v>33</v>
      </c>
      <c r="M10" s="6">
        <f t="shared" ref="M10:M22" si="1">I10*0.5+J10*1+K10*2+L10*2.5</f>
        <v>471.5</v>
      </c>
      <c r="N10" s="9">
        <f>F20+F21+F22+M10</f>
        <v>1994</v>
      </c>
      <c r="O10" s="19" t="s">
        <v>43</v>
      </c>
      <c r="P10" s="46">
        <v>191</v>
      </c>
      <c r="Q10" s="46">
        <v>243</v>
      </c>
      <c r="R10" s="46">
        <v>44</v>
      </c>
      <c r="S10" s="46">
        <v>30</v>
      </c>
      <c r="T10" s="6">
        <f t="shared" ref="T10:T21" si="2">P10*0.5+Q10*1+R10*2+S10*2.5</f>
        <v>501.5</v>
      </c>
      <c r="U10" s="10"/>
      <c r="AB10" s="1"/>
    </row>
    <row r="11" spans="1:28" ht="24" customHeight="1" x14ac:dyDescent="0.2">
      <c r="A11" s="18" t="s">
        <v>14</v>
      </c>
      <c r="B11" s="46">
        <v>418</v>
      </c>
      <c r="C11" s="46">
        <v>308</v>
      </c>
      <c r="D11" s="46">
        <v>63</v>
      </c>
      <c r="E11" s="46">
        <v>30</v>
      </c>
      <c r="F11" s="6">
        <f t="shared" si="0"/>
        <v>718</v>
      </c>
      <c r="G11" s="2"/>
      <c r="H11" s="19" t="s">
        <v>5</v>
      </c>
      <c r="I11" s="46">
        <v>169</v>
      </c>
      <c r="J11" s="46">
        <v>250</v>
      </c>
      <c r="K11" s="46">
        <v>44</v>
      </c>
      <c r="L11" s="46">
        <v>27</v>
      </c>
      <c r="M11" s="6">
        <f t="shared" si="1"/>
        <v>490</v>
      </c>
      <c r="N11" s="9">
        <f>F21+F22+M10+M11</f>
        <v>1931</v>
      </c>
      <c r="O11" s="19" t="s">
        <v>44</v>
      </c>
      <c r="P11" s="46">
        <v>184</v>
      </c>
      <c r="Q11" s="46">
        <v>230</v>
      </c>
      <c r="R11" s="46">
        <v>41</v>
      </c>
      <c r="S11" s="46">
        <v>34</v>
      </c>
      <c r="T11" s="6">
        <f t="shared" si="2"/>
        <v>489</v>
      </c>
      <c r="U11" s="2"/>
      <c r="AB11" s="1"/>
    </row>
    <row r="12" spans="1:28" ht="24" customHeight="1" x14ac:dyDescent="0.2">
      <c r="A12" s="18" t="s">
        <v>17</v>
      </c>
      <c r="B12" s="46">
        <v>290</v>
      </c>
      <c r="C12" s="46">
        <v>286</v>
      </c>
      <c r="D12" s="46">
        <v>70</v>
      </c>
      <c r="E12" s="46">
        <v>30</v>
      </c>
      <c r="F12" s="6">
        <f t="shared" si="0"/>
        <v>646</v>
      </c>
      <c r="G12" s="2"/>
      <c r="H12" s="19" t="s">
        <v>6</v>
      </c>
      <c r="I12" s="46">
        <v>170</v>
      </c>
      <c r="J12" s="46">
        <v>269</v>
      </c>
      <c r="K12" s="46">
        <v>46</v>
      </c>
      <c r="L12" s="46">
        <v>22</v>
      </c>
      <c r="M12" s="6">
        <f t="shared" si="1"/>
        <v>501</v>
      </c>
      <c r="N12" s="2">
        <f>F22+M10+M11+M12</f>
        <v>1916.5</v>
      </c>
      <c r="O12" s="19" t="s">
        <v>32</v>
      </c>
      <c r="P12" s="46">
        <v>189</v>
      </c>
      <c r="Q12" s="46">
        <v>210</v>
      </c>
      <c r="R12" s="46">
        <v>51</v>
      </c>
      <c r="S12" s="46">
        <v>36</v>
      </c>
      <c r="T12" s="6">
        <f t="shared" si="2"/>
        <v>496.5</v>
      </c>
      <c r="U12" s="2"/>
      <c r="AB12" s="1"/>
    </row>
    <row r="13" spans="1:28" ht="24" customHeight="1" x14ac:dyDescent="0.2">
      <c r="A13" s="18" t="s">
        <v>19</v>
      </c>
      <c r="B13" s="46">
        <v>270</v>
      </c>
      <c r="C13" s="46">
        <v>274</v>
      </c>
      <c r="D13" s="46">
        <v>64</v>
      </c>
      <c r="E13" s="46">
        <v>33</v>
      </c>
      <c r="F13" s="6">
        <f t="shared" si="0"/>
        <v>619.5</v>
      </c>
      <c r="G13" s="2">
        <f t="shared" ref="G13:G19" si="3">F10+F11+F12+F13</f>
        <v>2667</v>
      </c>
      <c r="H13" s="19" t="s">
        <v>7</v>
      </c>
      <c r="I13" s="46">
        <v>155</v>
      </c>
      <c r="J13" s="46">
        <v>275</v>
      </c>
      <c r="K13" s="46">
        <v>42</v>
      </c>
      <c r="L13" s="46">
        <v>20</v>
      </c>
      <c r="M13" s="6">
        <f t="shared" si="1"/>
        <v>486.5</v>
      </c>
      <c r="N13" s="2">
        <f t="shared" ref="N13:N18" si="4">M10+M11+M12+M13</f>
        <v>1949</v>
      </c>
      <c r="O13" s="19" t="s">
        <v>33</v>
      </c>
      <c r="P13" s="46">
        <v>208</v>
      </c>
      <c r="Q13" s="46">
        <v>299</v>
      </c>
      <c r="R13" s="46">
        <v>53</v>
      </c>
      <c r="S13" s="46">
        <v>27</v>
      </c>
      <c r="T13" s="6">
        <f t="shared" si="2"/>
        <v>576.5</v>
      </c>
      <c r="U13" s="2">
        <f t="shared" ref="U13:U21" si="5">T10+T11+T12+T13</f>
        <v>2063.5</v>
      </c>
      <c r="AB13" s="81">
        <v>212.5</v>
      </c>
    </row>
    <row r="14" spans="1:28" ht="24" customHeight="1" x14ac:dyDescent="0.2">
      <c r="A14" s="18" t="s">
        <v>21</v>
      </c>
      <c r="B14" s="46">
        <v>277</v>
      </c>
      <c r="C14" s="46">
        <v>282</v>
      </c>
      <c r="D14" s="46">
        <v>60</v>
      </c>
      <c r="E14" s="46">
        <v>36</v>
      </c>
      <c r="F14" s="6">
        <f t="shared" si="0"/>
        <v>630.5</v>
      </c>
      <c r="G14" s="2">
        <f t="shared" si="3"/>
        <v>2614</v>
      </c>
      <c r="H14" s="19" t="s">
        <v>9</v>
      </c>
      <c r="I14" s="46">
        <v>161</v>
      </c>
      <c r="J14" s="46">
        <v>235</v>
      </c>
      <c r="K14" s="46">
        <v>40</v>
      </c>
      <c r="L14" s="46">
        <v>16</v>
      </c>
      <c r="M14" s="6">
        <f t="shared" si="1"/>
        <v>435.5</v>
      </c>
      <c r="N14" s="2">
        <f t="shared" si="4"/>
        <v>1913</v>
      </c>
      <c r="O14" s="19" t="s">
        <v>29</v>
      </c>
      <c r="P14" s="45">
        <v>226</v>
      </c>
      <c r="Q14" s="45">
        <v>326</v>
      </c>
      <c r="R14" s="45">
        <v>55</v>
      </c>
      <c r="S14" s="45">
        <v>31</v>
      </c>
      <c r="T14" s="6">
        <f t="shared" si="2"/>
        <v>626.5</v>
      </c>
      <c r="U14" s="2">
        <f t="shared" si="5"/>
        <v>2188.5</v>
      </c>
      <c r="AB14" s="81">
        <v>226</v>
      </c>
    </row>
    <row r="15" spans="1:28" ht="24" customHeight="1" x14ac:dyDescent="0.2">
      <c r="A15" s="18" t="s">
        <v>23</v>
      </c>
      <c r="B15" s="46">
        <v>222</v>
      </c>
      <c r="C15" s="46">
        <v>225</v>
      </c>
      <c r="D15" s="46">
        <v>61</v>
      </c>
      <c r="E15" s="46">
        <v>33</v>
      </c>
      <c r="F15" s="6">
        <f t="shared" si="0"/>
        <v>540.5</v>
      </c>
      <c r="G15" s="2">
        <f t="shared" si="3"/>
        <v>2436.5</v>
      </c>
      <c r="H15" s="19" t="s">
        <v>12</v>
      </c>
      <c r="I15" s="46">
        <v>142</v>
      </c>
      <c r="J15" s="46">
        <v>235</v>
      </c>
      <c r="K15" s="46">
        <v>47</v>
      </c>
      <c r="L15" s="46">
        <v>18</v>
      </c>
      <c r="M15" s="6">
        <f t="shared" si="1"/>
        <v>445</v>
      </c>
      <c r="N15" s="2">
        <f t="shared" si="4"/>
        <v>1868</v>
      </c>
      <c r="O15" s="18" t="s">
        <v>30</v>
      </c>
      <c r="P15" s="46">
        <v>238</v>
      </c>
      <c r="Q15" s="46">
        <v>345</v>
      </c>
      <c r="R15" s="46">
        <v>57</v>
      </c>
      <c r="S15" s="46">
        <v>37</v>
      </c>
      <c r="T15" s="6">
        <f t="shared" si="2"/>
        <v>670.5</v>
      </c>
      <c r="U15" s="2">
        <f t="shared" si="5"/>
        <v>2370</v>
      </c>
      <c r="AB15" s="81">
        <v>233.5</v>
      </c>
    </row>
    <row r="16" spans="1:28" ht="24" customHeight="1" x14ac:dyDescent="0.2">
      <c r="A16" s="18" t="s">
        <v>39</v>
      </c>
      <c r="B16" s="46">
        <v>205</v>
      </c>
      <c r="C16" s="46">
        <v>269</v>
      </c>
      <c r="D16" s="46">
        <v>45</v>
      </c>
      <c r="E16" s="46">
        <v>32</v>
      </c>
      <c r="F16" s="6">
        <f t="shared" si="0"/>
        <v>541.5</v>
      </c>
      <c r="G16" s="2">
        <f t="shared" si="3"/>
        <v>2332</v>
      </c>
      <c r="H16" s="19" t="s">
        <v>15</v>
      </c>
      <c r="I16" s="46">
        <v>120</v>
      </c>
      <c r="J16" s="46">
        <v>240</v>
      </c>
      <c r="K16" s="46">
        <v>45</v>
      </c>
      <c r="L16" s="46">
        <v>14</v>
      </c>
      <c r="M16" s="6">
        <f t="shared" si="1"/>
        <v>425</v>
      </c>
      <c r="N16" s="2">
        <f t="shared" si="4"/>
        <v>1792</v>
      </c>
      <c r="O16" s="19" t="s">
        <v>8</v>
      </c>
      <c r="P16" s="46">
        <v>224</v>
      </c>
      <c r="Q16" s="46">
        <v>328</v>
      </c>
      <c r="R16" s="46">
        <v>51</v>
      </c>
      <c r="S16" s="46">
        <v>33</v>
      </c>
      <c r="T16" s="6">
        <f t="shared" si="2"/>
        <v>624.5</v>
      </c>
      <c r="U16" s="2">
        <f t="shared" si="5"/>
        <v>2498</v>
      </c>
      <c r="AB16" s="81">
        <v>234</v>
      </c>
    </row>
    <row r="17" spans="1:28" ht="24" customHeight="1" x14ac:dyDescent="0.2">
      <c r="A17" s="18" t="s">
        <v>40</v>
      </c>
      <c r="B17" s="46">
        <v>210</v>
      </c>
      <c r="C17" s="46">
        <v>271</v>
      </c>
      <c r="D17" s="46">
        <v>51</v>
      </c>
      <c r="E17" s="46">
        <v>24</v>
      </c>
      <c r="F17" s="6">
        <f t="shared" si="0"/>
        <v>538</v>
      </c>
      <c r="G17" s="2">
        <f t="shared" si="3"/>
        <v>2250.5</v>
      </c>
      <c r="H17" s="19" t="s">
        <v>18</v>
      </c>
      <c r="I17" s="46">
        <v>189</v>
      </c>
      <c r="J17" s="46">
        <v>283</v>
      </c>
      <c r="K17" s="46">
        <v>58</v>
      </c>
      <c r="L17" s="46">
        <v>22</v>
      </c>
      <c r="M17" s="6">
        <f t="shared" si="1"/>
        <v>548.5</v>
      </c>
      <c r="N17" s="2">
        <f t="shared" si="4"/>
        <v>1854</v>
      </c>
      <c r="O17" s="19" t="s">
        <v>10</v>
      </c>
      <c r="P17" s="46">
        <v>217</v>
      </c>
      <c r="Q17" s="46">
        <v>340</v>
      </c>
      <c r="R17" s="46">
        <v>45</v>
      </c>
      <c r="S17" s="46">
        <v>30</v>
      </c>
      <c r="T17" s="6">
        <f t="shared" si="2"/>
        <v>613.5</v>
      </c>
      <c r="U17" s="2">
        <f t="shared" si="5"/>
        <v>2535</v>
      </c>
      <c r="V17" s="1">
        <f>B13+B12+B11+B10</f>
        <v>1374</v>
      </c>
      <c r="W17" s="1">
        <f t="shared" ref="W17:Y17" si="6">C13+C12+C11+C10</f>
        <v>1157</v>
      </c>
      <c r="X17" s="1">
        <f t="shared" si="6"/>
        <v>264</v>
      </c>
      <c r="Y17" s="1">
        <f t="shared" si="6"/>
        <v>118</v>
      </c>
      <c r="AB17" s="81">
        <v>248</v>
      </c>
    </row>
    <row r="18" spans="1:28" ht="24" customHeight="1" x14ac:dyDescent="0.2">
      <c r="A18" s="18" t="s">
        <v>41</v>
      </c>
      <c r="B18" s="46">
        <v>221</v>
      </c>
      <c r="C18" s="46">
        <v>268</v>
      </c>
      <c r="D18" s="46">
        <v>47</v>
      </c>
      <c r="E18" s="46">
        <v>28</v>
      </c>
      <c r="F18" s="6">
        <f t="shared" si="0"/>
        <v>542.5</v>
      </c>
      <c r="G18" s="2">
        <f t="shared" si="3"/>
        <v>2162.5</v>
      </c>
      <c r="H18" s="19" t="s">
        <v>20</v>
      </c>
      <c r="I18" s="46">
        <v>184</v>
      </c>
      <c r="J18" s="46">
        <v>297</v>
      </c>
      <c r="K18" s="46">
        <v>61</v>
      </c>
      <c r="L18" s="46">
        <v>26</v>
      </c>
      <c r="M18" s="6">
        <f t="shared" si="1"/>
        <v>576</v>
      </c>
      <c r="N18" s="2">
        <f t="shared" si="4"/>
        <v>1994.5</v>
      </c>
      <c r="O18" s="19" t="s">
        <v>13</v>
      </c>
      <c r="P18" s="46">
        <v>222</v>
      </c>
      <c r="Q18" s="46">
        <v>308</v>
      </c>
      <c r="R18" s="46">
        <v>50</v>
      </c>
      <c r="S18" s="46">
        <v>25</v>
      </c>
      <c r="T18" s="6">
        <f t="shared" si="2"/>
        <v>581.5</v>
      </c>
      <c r="U18" s="2">
        <f t="shared" si="5"/>
        <v>2490</v>
      </c>
      <c r="AB18" s="81">
        <v>248</v>
      </c>
    </row>
    <row r="19" spans="1:28" ht="24" customHeight="1" thickBot="1" x14ac:dyDescent="0.25">
      <c r="A19" s="21" t="s">
        <v>42</v>
      </c>
      <c r="B19" s="47">
        <v>217</v>
      </c>
      <c r="C19" s="47">
        <v>246</v>
      </c>
      <c r="D19" s="47">
        <v>43</v>
      </c>
      <c r="E19" s="47">
        <v>22</v>
      </c>
      <c r="F19" s="7">
        <f t="shared" si="0"/>
        <v>495.5</v>
      </c>
      <c r="G19" s="3">
        <f t="shared" si="3"/>
        <v>2117.5</v>
      </c>
      <c r="H19" s="20" t="s">
        <v>22</v>
      </c>
      <c r="I19" s="45">
        <v>178</v>
      </c>
      <c r="J19" s="45">
        <v>289</v>
      </c>
      <c r="K19" s="45">
        <v>36</v>
      </c>
      <c r="L19" s="45">
        <v>21</v>
      </c>
      <c r="M19" s="6">
        <f t="shared" si="1"/>
        <v>502.5</v>
      </c>
      <c r="N19" s="2">
        <f>M16+M17+M18+M19</f>
        <v>2052</v>
      </c>
      <c r="O19" s="19" t="s">
        <v>16</v>
      </c>
      <c r="P19" s="46">
        <v>239</v>
      </c>
      <c r="Q19" s="46">
        <v>319</v>
      </c>
      <c r="R19" s="46">
        <v>55</v>
      </c>
      <c r="S19" s="46">
        <v>19</v>
      </c>
      <c r="T19" s="6">
        <f t="shared" si="2"/>
        <v>596</v>
      </c>
      <c r="U19" s="2">
        <f t="shared" si="5"/>
        <v>2415.5</v>
      </c>
      <c r="AB19" s="81">
        <v>262</v>
      </c>
    </row>
    <row r="20" spans="1:28" ht="24" customHeight="1" x14ac:dyDescent="0.2">
      <c r="A20" s="19" t="s">
        <v>27</v>
      </c>
      <c r="B20" s="45">
        <v>175</v>
      </c>
      <c r="C20" s="45">
        <v>287</v>
      </c>
      <c r="D20" s="45">
        <v>53</v>
      </c>
      <c r="E20" s="45">
        <v>29</v>
      </c>
      <c r="F20" s="8">
        <f t="shared" si="0"/>
        <v>553</v>
      </c>
      <c r="G20" s="35"/>
      <c r="H20" s="19" t="s">
        <v>24</v>
      </c>
      <c r="I20" s="46">
        <v>171</v>
      </c>
      <c r="J20" s="46">
        <v>286</v>
      </c>
      <c r="K20" s="46">
        <v>47</v>
      </c>
      <c r="L20" s="46">
        <v>30</v>
      </c>
      <c r="M20" s="8">
        <f t="shared" si="1"/>
        <v>540.5</v>
      </c>
      <c r="N20" s="2">
        <f>M17+M18+M19+M20</f>
        <v>2167.5</v>
      </c>
      <c r="O20" s="19" t="s">
        <v>45</v>
      </c>
      <c r="P20" s="45">
        <v>247</v>
      </c>
      <c r="Q20" s="45">
        <v>306</v>
      </c>
      <c r="R20" s="45">
        <v>48</v>
      </c>
      <c r="S20" s="45">
        <v>17</v>
      </c>
      <c r="T20" s="8">
        <f t="shared" si="2"/>
        <v>568</v>
      </c>
      <c r="U20" s="2">
        <f t="shared" si="5"/>
        <v>2359</v>
      </c>
      <c r="AB20" s="81">
        <v>275</v>
      </c>
    </row>
    <row r="21" spans="1:28" ht="24" customHeight="1" thickBot="1" x14ac:dyDescent="0.25">
      <c r="A21" s="19" t="s">
        <v>28</v>
      </c>
      <c r="B21" s="46">
        <v>168</v>
      </c>
      <c r="C21" s="46">
        <v>271</v>
      </c>
      <c r="D21" s="46">
        <v>49</v>
      </c>
      <c r="E21" s="46">
        <v>25</v>
      </c>
      <c r="F21" s="6">
        <f t="shared" si="0"/>
        <v>515.5</v>
      </c>
      <c r="G21" s="36"/>
      <c r="H21" s="20" t="s">
        <v>25</v>
      </c>
      <c r="I21" s="46">
        <v>189</v>
      </c>
      <c r="J21" s="46">
        <v>319</v>
      </c>
      <c r="K21" s="46">
        <v>44</v>
      </c>
      <c r="L21" s="46">
        <v>30</v>
      </c>
      <c r="M21" s="6">
        <f t="shared" si="1"/>
        <v>576.5</v>
      </c>
      <c r="N21" s="2">
        <f>M18+M19+M20+M21</f>
        <v>2195.5</v>
      </c>
      <c r="O21" s="21" t="s">
        <v>46</v>
      </c>
      <c r="P21" s="47">
        <v>218</v>
      </c>
      <c r="Q21" s="47">
        <v>290</v>
      </c>
      <c r="R21" s="47">
        <v>40</v>
      </c>
      <c r="S21" s="47">
        <v>20</v>
      </c>
      <c r="T21" s="7">
        <f t="shared" si="2"/>
        <v>529</v>
      </c>
      <c r="U21" s="3">
        <f t="shared" si="5"/>
        <v>2274.5</v>
      </c>
      <c r="AB21" s="81">
        <v>276</v>
      </c>
    </row>
    <row r="22" spans="1:28" ht="24" customHeight="1" thickBot="1" x14ac:dyDescent="0.25">
      <c r="A22" s="19" t="s">
        <v>1</v>
      </c>
      <c r="B22" s="46">
        <v>164</v>
      </c>
      <c r="C22" s="46">
        <v>219</v>
      </c>
      <c r="D22" s="46">
        <v>44</v>
      </c>
      <c r="E22" s="46">
        <v>26</v>
      </c>
      <c r="F22" s="6">
        <f t="shared" si="0"/>
        <v>454</v>
      </c>
      <c r="G22" s="2"/>
      <c r="H22" s="21" t="s">
        <v>26</v>
      </c>
      <c r="I22" s="47">
        <v>180</v>
      </c>
      <c r="J22" s="47">
        <v>311</v>
      </c>
      <c r="K22" s="47">
        <v>49</v>
      </c>
      <c r="L22" s="47">
        <v>27</v>
      </c>
      <c r="M22" s="6">
        <f t="shared" si="1"/>
        <v>566.5</v>
      </c>
      <c r="N22" s="3">
        <f>M19+M20+M21+M22</f>
        <v>2186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2667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2195.5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2535</v>
      </c>
      <c r="AB23" s="1"/>
    </row>
    <row r="24" spans="1:28" ht="13.5" customHeight="1" x14ac:dyDescent="0.2">
      <c r="A24" s="172"/>
      <c r="B24" s="173"/>
      <c r="C24" s="82" t="s">
        <v>73</v>
      </c>
      <c r="D24" s="86"/>
      <c r="E24" s="86"/>
      <c r="F24" s="87" t="s">
        <v>65</v>
      </c>
      <c r="G24" s="88"/>
      <c r="H24" s="172"/>
      <c r="I24" s="173"/>
      <c r="J24" s="82" t="s">
        <v>73</v>
      </c>
      <c r="K24" s="86"/>
      <c r="L24" s="86"/>
      <c r="M24" s="87" t="s">
        <v>93</v>
      </c>
      <c r="N24" s="88"/>
      <c r="O24" s="172"/>
      <c r="P24" s="173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2"/>
  <sheetViews>
    <sheetView topLeftCell="G6" zoomScaleNormal="100" workbookViewId="0">
      <selection activeCell="V17" sqref="V1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32" width="11.5703125" customWidth="1"/>
    <col min="33" max="16384" width="11.5703125" style="1"/>
  </cols>
  <sheetData>
    <row r="1" spans="1:32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32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32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32" ht="12.75" customHeight="1" x14ac:dyDescent="0.2">
      <c r="A4" s="208" t="s">
        <v>54</v>
      </c>
      <c r="B4" s="208"/>
      <c r="C4" s="208"/>
      <c r="D4" s="51"/>
      <c r="E4" s="211" t="str">
        <f>'G-1'!E4:H4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32" ht="12.75" customHeight="1" x14ac:dyDescent="0.2">
      <c r="A5" s="209" t="s">
        <v>56</v>
      </c>
      <c r="B5" s="209"/>
      <c r="C5" s="209"/>
      <c r="D5" s="211" t="str">
        <f>'G-1'!D5:H5</f>
        <v>CALLE 30 X CARRERA 8</v>
      </c>
      <c r="E5" s="211"/>
      <c r="F5" s="211"/>
      <c r="G5" s="211"/>
      <c r="H5" s="211"/>
      <c r="I5" s="209" t="s">
        <v>53</v>
      </c>
      <c r="J5" s="209"/>
      <c r="K5" s="209"/>
      <c r="L5" s="186">
        <f>'G-1'!L5:N5</f>
        <v>1504</v>
      </c>
      <c r="M5" s="186"/>
      <c r="N5" s="186"/>
      <c r="O5" s="50"/>
      <c r="P5" s="209" t="s">
        <v>57</v>
      </c>
      <c r="Q5" s="209"/>
      <c r="R5" s="209"/>
      <c r="S5" s="186" t="s">
        <v>134</v>
      </c>
      <c r="T5" s="186"/>
      <c r="U5" s="186"/>
    </row>
    <row r="6" spans="1:32" ht="12.75" customHeight="1" x14ac:dyDescent="0.2">
      <c r="A6" s="209" t="s">
        <v>55</v>
      </c>
      <c r="B6" s="209"/>
      <c r="C6" s="209"/>
      <c r="D6" s="195" t="s">
        <v>151</v>
      </c>
      <c r="E6" s="195"/>
      <c r="F6" s="195"/>
      <c r="G6" s="195"/>
      <c r="H6" s="195"/>
      <c r="I6" s="209" t="s">
        <v>59</v>
      </c>
      <c r="J6" s="209"/>
      <c r="K6" s="209"/>
      <c r="L6" s="218">
        <v>2</v>
      </c>
      <c r="M6" s="218"/>
      <c r="N6" s="218"/>
      <c r="O6" s="54"/>
      <c r="P6" s="209" t="s">
        <v>58</v>
      </c>
      <c r="Q6" s="209"/>
      <c r="R6" s="209"/>
      <c r="S6" s="212">
        <f>'G-1'!S6:U6</f>
        <v>42971</v>
      </c>
      <c r="T6" s="212"/>
      <c r="U6" s="212"/>
    </row>
    <row r="7" spans="1:32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32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32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32" ht="24" customHeight="1" x14ac:dyDescent="0.2">
      <c r="A10" s="60" t="s">
        <v>11</v>
      </c>
      <c r="B10" s="61">
        <v>124</v>
      </c>
      <c r="C10" s="61">
        <v>74</v>
      </c>
      <c r="D10" s="61">
        <v>15</v>
      </c>
      <c r="E10" s="61">
        <v>4</v>
      </c>
      <c r="F10" s="62">
        <f t="shared" ref="F10:F22" si="0">B10*0.5+C10*1+D10*2+E10*2.5</f>
        <v>176</v>
      </c>
      <c r="G10" s="63"/>
      <c r="H10" s="64" t="s">
        <v>4</v>
      </c>
      <c r="I10" s="46">
        <v>43</v>
      </c>
      <c r="J10" s="46">
        <v>40</v>
      </c>
      <c r="K10" s="46">
        <v>8</v>
      </c>
      <c r="L10" s="46">
        <v>5</v>
      </c>
      <c r="M10" s="62">
        <f t="shared" ref="M10:M22" si="1">I10*0.5+J10*1+K10*2+L10*2.5</f>
        <v>90</v>
      </c>
      <c r="N10" s="65">
        <f>F20+F21+F22+M10</f>
        <v>359.5</v>
      </c>
      <c r="O10" s="64" t="s">
        <v>43</v>
      </c>
      <c r="P10" s="46">
        <v>79</v>
      </c>
      <c r="Q10" s="46">
        <v>54</v>
      </c>
      <c r="R10" s="46">
        <v>11</v>
      </c>
      <c r="S10" s="46">
        <v>6</v>
      </c>
      <c r="T10" s="62">
        <f t="shared" ref="T10:T21" si="2">P10*0.5+Q10*1+R10*2+S10*2.5</f>
        <v>130.5</v>
      </c>
      <c r="U10" s="66"/>
      <c r="AA10" s="1"/>
      <c r="AB10" s="1"/>
      <c r="AC10" s="1" t="s">
        <v>64</v>
      </c>
      <c r="AD10" s="81">
        <v>803.5</v>
      </c>
      <c r="AE10" s="1"/>
      <c r="AF10" s="1"/>
    </row>
    <row r="11" spans="1:32" ht="24" customHeight="1" x14ac:dyDescent="0.2">
      <c r="A11" s="60" t="s">
        <v>14</v>
      </c>
      <c r="B11" s="61">
        <v>105</v>
      </c>
      <c r="C11" s="61">
        <v>67</v>
      </c>
      <c r="D11" s="61">
        <v>13</v>
      </c>
      <c r="E11" s="61">
        <v>3</v>
      </c>
      <c r="F11" s="62">
        <f t="shared" si="0"/>
        <v>153</v>
      </c>
      <c r="G11" s="63"/>
      <c r="H11" s="64" t="s">
        <v>5</v>
      </c>
      <c r="I11" s="46">
        <v>40</v>
      </c>
      <c r="J11" s="46">
        <v>46</v>
      </c>
      <c r="K11" s="46">
        <v>13</v>
      </c>
      <c r="L11" s="46">
        <v>2</v>
      </c>
      <c r="M11" s="62">
        <f t="shared" si="1"/>
        <v>97</v>
      </c>
      <c r="N11" s="65">
        <f>F21+F22+M10+M11</f>
        <v>361.5</v>
      </c>
      <c r="O11" s="64" t="s">
        <v>44</v>
      </c>
      <c r="P11" s="46">
        <v>52</v>
      </c>
      <c r="Q11" s="46">
        <v>42</v>
      </c>
      <c r="R11" s="46">
        <v>9</v>
      </c>
      <c r="S11" s="46">
        <v>4</v>
      </c>
      <c r="T11" s="62">
        <f t="shared" si="2"/>
        <v>96</v>
      </c>
      <c r="U11" s="63"/>
      <c r="AA11" s="1"/>
      <c r="AB11" s="1"/>
      <c r="AC11" s="1" t="s">
        <v>71</v>
      </c>
      <c r="AD11" s="81">
        <v>804.5</v>
      </c>
      <c r="AE11" s="1"/>
      <c r="AF11" s="1"/>
    </row>
    <row r="12" spans="1:32" ht="24" customHeight="1" x14ac:dyDescent="0.2">
      <c r="A12" s="60" t="s">
        <v>17</v>
      </c>
      <c r="B12" s="61">
        <v>45</v>
      </c>
      <c r="C12" s="61">
        <v>49</v>
      </c>
      <c r="D12" s="61">
        <v>15</v>
      </c>
      <c r="E12" s="61">
        <v>0</v>
      </c>
      <c r="F12" s="62">
        <f t="shared" si="0"/>
        <v>101.5</v>
      </c>
      <c r="G12" s="63"/>
      <c r="H12" s="64" t="s">
        <v>6</v>
      </c>
      <c r="I12" s="46">
        <v>41</v>
      </c>
      <c r="J12" s="46">
        <v>52</v>
      </c>
      <c r="K12" s="46">
        <v>8</v>
      </c>
      <c r="L12" s="46">
        <v>2</v>
      </c>
      <c r="M12" s="62">
        <f t="shared" si="1"/>
        <v>93.5</v>
      </c>
      <c r="N12" s="63">
        <f>F22+M10+M11+M12</f>
        <v>369</v>
      </c>
      <c r="O12" s="64" t="s">
        <v>32</v>
      </c>
      <c r="P12" s="46">
        <v>50</v>
      </c>
      <c r="Q12" s="46">
        <v>47</v>
      </c>
      <c r="R12" s="46">
        <v>9</v>
      </c>
      <c r="S12" s="46">
        <v>7</v>
      </c>
      <c r="T12" s="62">
        <f t="shared" si="2"/>
        <v>107.5</v>
      </c>
      <c r="U12" s="63"/>
      <c r="AA12" s="1"/>
      <c r="AB12" s="1"/>
      <c r="AC12" s="1" t="s">
        <v>74</v>
      </c>
      <c r="AD12" s="81">
        <v>810</v>
      </c>
      <c r="AE12" s="1"/>
      <c r="AF12" s="1"/>
    </row>
    <row r="13" spans="1:32" ht="24" customHeight="1" x14ac:dyDescent="0.2">
      <c r="A13" s="60" t="s">
        <v>19</v>
      </c>
      <c r="B13" s="61">
        <v>44</v>
      </c>
      <c r="C13" s="61">
        <v>47</v>
      </c>
      <c r="D13" s="61">
        <v>14</v>
      </c>
      <c r="E13" s="61">
        <v>7</v>
      </c>
      <c r="F13" s="62">
        <f t="shared" si="0"/>
        <v>114.5</v>
      </c>
      <c r="G13" s="63">
        <f t="shared" ref="G13:G19" si="3">F10+F11+F12+F13</f>
        <v>545</v>
      </c>
      <c r="H13" s="64" t="s">
        <v>7</v>
      </c>
      <c r="I13" s="46">
        <v>40</v>
      </c>
      <c r="J13" s="46">
        <v>43</v>
      </c>
      <c r="K13" s="46">
        <v>8</v>
      </c>
      <c r="L13" s="46">
        <v>3</v>
      </c>
      <c r="M13" s="62">
        <f t="shared" si="1"/>
        <v>86.5</v>
      </c>
      <c r="N13" s="63">
        <f t="shared" ref="N13:N18" si="4">M10+M11+M12+M13</f>
        <v>367</v>
      </c>
      <c r="O13" s="64" t="s">
        <v>33</v>
      </c>
      <c r="P13" s="46">
        <v>55</v>
      </c>
      <c r="Q13" s="46">
        <v>46</v>
      </c>
      <c r="R13" s="46">
        <v>10</v>
      </c>
      <c r="S13" s="46">
        <v>0</v>
      </c>
      <c r="T13" s="62">
        <f t="shared" si="2"/>
        <v>93.5</v>
      </c>
      <c r="U13" s="63">
        <f t="shared" ref="U13:U21" si="5">T10+T11+T12+T13</f>
        <v>427.5</v>
      </c>
      <c r="AA13" s="1" t="s">
        <v>79</v>
      </c>
      <c r="AB13" s="81">
        <v>917</v>
      </c>
      <c r="AC13" s="1" t="s">
        <v>68</v>
      </c>
      <c r="AD13" s="81">
        <v>810.5</v>
      </c>
      <c r="AE13" s="1" t="s">
        <v>77</v>
      </c>
      <c r="AF13" s="81">
        <v>0</v>
      </c>
    </row>
    <row r="14" spans="1:32" ht="24" customHeight="1" x14ac:dyDescent="0.2">
      <c r="A14" s="60" t="s">
        <v>21</v>
      </c>
      <c r="B14" s="61">
        <v>60</v>
      </c>
      <c r="C14" s="61">
        <v>55</v>
      </c>
      <c r="D14" s="61">
        <v>21</v>
      </c>
      <c r="E14" s="61">
        <v>7</v>
      </c>
      <c r="F14" s="62">
        <f t="shared" si="0"/>
        <v>144.5</v>
      </c>
      <c r="G14" s="63">
        <f t="shared" si="3"/>
        <v>513.5</v>
      </c>
      <c r="H14" s="64" t="s">
        <v>9</v>
      </c>
      <c r="I14" s="46">
        <v>53</v>
      </c>
      <c r="J14" s="46">
        <v>40</v>
      </c>
      <c r="K14" s="46">
        <v>12</v>
      </c>
      <c r="L14" s="46">
        <v>1</v>
      </c>
      <c r="M14" s="62">
        <f t="shared" si="1"/>
        <v>93</v>
      </c>
      <c r="N14" s="63">
        <f t="shared" si="4"/>
        <v>370</v>
      </c>
      <c r="O14" s="64" t="s">
        <v>29</v>
      </c>
      <c r="P14" s="45">
        <v>52</v>
      </c>
      <c r="Q14" s="45">
        <v>47</v>
      </c>
      <c r="R14" s="45">
        <v>10</v>
      </c>
      <c r="S14" s="45">
        <v>3</v>
      </c>
      <c r="T14" s="62">
        <f t="shared" si="2"/>
        <v>100.5</v>
      </c>
      <c r="U14" s="63">
        <f t="shared" si="5"/>
        <v>397.5</v>
      </c>
      <c r="V14">
        <f>B13+B12+B11+B10</f>
        <v>318</v>
      </c>
      <c r="W14">
        <f t="shared" ref="W14:Y14" si="6">C13+C12+C11+C10</f>
        <v>237</v>
      </c>
      <c r="X14">
        <f t="shared" si="6"/>
        <v>57</v>
      </c>
      <c r="Y14">
        <f t="shared" si="6"/>
        <v>14</v>
      </c>
      <c r="AA14" s="1" t="s">
        <v>84</v>
      </c>
      <c r="AB14" s="81">
        <v>927.5</v>
      </c>
      <c r="AC14" s="1" t="s">
        <v>67</v>
      </c>
      <c r="AD14" s="81">
        <v>813</v>
      </c>
      <c r="AE14" s="1" t="s">
        <v>78</v>
      </c>
      <c r="AF14" s="81">
        <v>0</v>
      </c>
    </row>
    <row r="15" spans="1:32" ht="24" customHeight="1" x14ac:dyDescent="0.2">
      <c r="A15" s="60" t="s">
        <v>23</v>
      </c>
      <c r="B15" s="61">
        <v>53</v>
      </c>
      <c r="C15" s="61">
        <v>52</v>
      </c>
      <c r="D15" s="61">
        <v>10</v>
      </c>
      <c r="E15" s="61">
        <v>7</v>
      </c>
      <c r="F15" s="62">
        <f t="shared" si="0"/>
        <v>116</v>
      </c>
      <c r="G15" s="63">
        <f t="shared" si="3"/>
        <v>476.5</v>
      </c>
      <c r="H15" s="64" t="s">
        <v>12</v>
      </c>
      <c r="I15" s="46">
        <v>55</v>
      </c>
      <c r="J15" s="46">
        <v>48</v>
      </c>
      <c r="K15" s="46">
        <v>12</v>
      </c>
      <c r="L15" s="46">
        <v>2</v>
      </c>
      <c r="M15" s="62">
        <f t="shared" si="1"/>
        <v>104.5</v>
      </c>
      <c r="N15" s="63">
        <f t="shared" si="4"/>
        <v>377.5</v>
      </c>
      <c r="O15" s="60" t="s">
        <v>30</v>
      </c>
      <c r="P15" s="46">
        <v>50</v>
      </c>
      <c r="Q15" s="46">
        <v>49</v>
      </c>
      <c r="R15" s="46">
        <v>7</v>
      </c>
      <c r="S15" s="46">
        <v>3</v>
      </c>
      <c r="T15" s="62">
        <f t="shared" si="2"/>
        <v>95.5</v>
      </c>
      <c r="U15" s="63">
        <f t="shared" si="5"/>
        <v>397</v>
      </c>
      <c r="AA15" s="1" t="s">
        <v>66</v>
      </c>
      <c r="AB15" s="81">
        <v>941.5</v>
      </c>
      <c r="AC15" s="1" t="s">
        <v>80</v>
      </c>
      <c r="AD15" s="81">
        <v>813.5</v>
      </c>
      <c r="AE15" s="1" t="s">
        <v>81</v>
      </c>
      <c r="AF15" s="81">
        <v>0</v>
      </c>
    </row>
    <row r="16" spans="1:32" ht="24" customHeight="1" x14ac:dyDescent="0.2">
      <c r="A16" s="60" t="s">
        <v>39</v>
      </c>
      <c r="B16" s="61">
        <v>45</v>
      </c>
      <c r="C16" s="61">
        <v>50</v>
      </c>
      <c r="D16" s="61">
        <v>12</v>
      </c>
      <c r="E16" s="61">
        <v>2</v>
      </c>
      <c r="F16" s="62">
        <f t="shared" si="0"/>
        <v>101.5</v>
      </c>
      <c r="G16" s="63">
        <f t="shared" si="3"/>
        <v>476.5</v>
      </c>
      <c r="H16" s="64" t="s">
        <v>15</v>
      </c>
      <c r="I16" s="46">
        <v>54</v>
      </c>
      <c r="J16" s="46">
        <v>44</v>
      </c>
      <c r="K16" s="46">
        <v>14</v>
      </c>
      <c r="L16" s="46">
        <v>4</v>
      </c>
      <c r="M16" s="62">
        <f t="shared" si="1"/>
        <v>109</v>
      </c>
      <c r="N16" s="63">
        <f t="shared" si="4"/>
        <v>393</v>
      </c>
      <c r="O16" s="64" t="s">
        <v>8</v>
      </c>
      <c r="P16" s="46">
        <v>52</v>
      </c>
      <c r="Q16" s="46">
        <v>52</v>
      </c>
      <c r="R16" s="46">
        <v>16</v>
      </c>
      <c r="S16" s="46">
        <v>1</v>
      </c>
      <c r="T16" s="62">
        <f t="shared" si="2"/>
        <v>112.5</v>
      </c>
      <c r="U16" s="63">
        <f t="shared" si="5"/>
        <v>402</v>
      </c>
      <c r="AA16" s="1" t="s">
        <v>65</v>
      </c>
      <c r="AB16" s="81">
        <v>942</v>
      </c>
      <c r="AC16" s="1" t="s">
        <v>93</v>
      </c>
      <c r="AD16" s="81">
        <v>814</v>
      </c>
      <c r="AE16" s="1" t="s">
        <v>83</v>
      </c>
      <c r="AF16" s="81">
        <v>0</v>
      </c>
    </row>
    <row r="17" spans="1:32" ht="24" customHeight="1" x14ac:dyDescent="0.2">
      <c r="A17" s="60" t="s">
        <v>40</v>
      </c>
      <c r="B17" s="61">
        <v>38</v>
      </c>
      <c r="C17" s="61">
        <v>52</v>
      </c>
      <c r="D17" s="61">
        <v>11</v>
      </c>
      <c r="E17" s="61">
        <v>0</v>
      </c>
      <c r="F17" s="62">
        <f t="shared" si="0"/>
        <v>93</v>
      </c>
      <c r="G17" s="63">
        <f t="shared" si="3"/>
        <v>455</v>
      </c>
      <c r="H17" s="64" t="s">
        <v>18</v>
      </c>
      <c r="I17" s="46">
        <v>59</v>
      </c>
      <c r="J17" s="46">
        <v>64</v>
      </c>
      <c r="K17" s="46">
        <v>14</v>
      </c>
      <c r="L17" s="46">
        <v>2</v>
      </c>
      <c r="M17" s="62">
        <f t="shared" si="1"/>
        <v>126.5</v>
      </c>
      <c r="N17" s="63">
        <f t="shared" si="4"/>
        <v>433</v>
      </c>
      <c r="O17" s="64" t="s">
        <v>10</v>
      </c>
      <c r="P17" s="46">
        <v>67</v>
      </c>
      <c r="Q17" s="46">
        <v>59</v>
      </c>
      <c r="R17" s="46">
        <v>11</v>
      </c>
      <c r="S17" s="46">
        <v>3</v>
      </c>
      <c r="T17" s="62">
        <f t="shared" si="2"/>
        <v>122</v>
      </c>
      <c r="U17" s="63">
        <f t="shared" si="5"/>
        <v>430.5</v>
      </c>
      <c r="AA17" s="1" t="s">
        <v>82</v>
      </c>
      <c r="AB17" s="81">
        <v>946</v>
      </c>
      <c r="AC17" s="1" t="s">
        <v>76</v>
      </c>
      <c r="AD17" s="81">
        <v>816.5</v>
      </c>
      <c r="AE17" s="1" t="s">
        <v>86</v>
      </c>
      <c r="AF17" s="81">
        <v>0</v>
      </c>
    </row>
    <row r="18" spans="1:32" ht="24" customHeight="1" x14ac:dyDescent="0.2">
      <c r="A18" s="60" t="s">
        <v>41</v>
      </c>
      <c r="B18" s="61">
        <v>43</v>
      </c>
      <c r="C18" s="61">
        <v>60</v>
      </c>
      <c r="D18" s="61">
        <v>4</v>
      </c>
      <c r="E18" s="61">
        <v>4</v>
      </c>
      <c r="F18" s="62">
        <f t="shared" si="0"/>
        <v>99.5</v>
      </c>
      <c r="G18" s="63">
        <f t="shared" si="3"/>
        <v>410</v>
      </c>
      <c r="H18" s="64" t="s">
        <v>20</v>
      </c>
      <c r="I18" s="46">
        <v>52</v>
      </c>
      <c r="J18" s="46">
        <v>52</v>
      </c>
      <c r="K18" s="46">
        <v>9</v>
      </c>
      <c r="L18" s="46">
        <v>1</v>
      </c>
      <c r="M18" s="62">
        <f t="shared" si="1"/>
        <v>98.5</v>
      </c>
      <c r="N18" s="63">
        <f t="shared" si="4"/>
        <v>438.5</v>
      </c>
      <c r="O18" s="64" t="s">
        <v>13</v>
      </c>
      <c r="P18" s="46">
        <v>40</v>
      </c>
      <c r="Q18" s="46">
        <v>52</v>
      </c>
      <c r="R18" s="46">
        <v>6</v>
      </c>
      <c r="S18" s="46">
        <v>1</v>
      </c>
      <c r="T18" s="62">
        <f t="shared" si="2"/>
        <v>86.5</v>
      </c>
      <c r="U18" s="63">
        <f t="shared" si="5"/>
        <v>416.5</v>
      </c>
      <c r="AA18" s="1" t="s">
        <v>87</v>
      </c>
      <c r="AB18" s="81">
        <v>963</v>
      </c>
      <c r="AC18" s="1" t="s">
        <v>75</v>
      </c>
      <c r="AD18" s="81">
        <v>817.5</v>
      </c>
      <c r="AE18" s="1" t="s">
        <v>69</v>
      </c>
      <c r="AF18" s="81">
        <v>0</v>
      </c>
    </row>
    <row r="19" spans="1:32" ht="24" customHeight="1" thickBot="1" x14ac:dyDescent="0.25">
      <c r="A19" s="68" t="s">
        <v>42</v>
      </c>
      <c r="B19" s="69">
        <v>48</v>
      </c>
      <c r="C19" s="69">
        <v>52</v>
      </c>
      <c r="D19" s="69">
        <v>11</v>
      </c>
      <c r="E19" s="69">
        <v>0</v>
      </c>
      <c r="F19" s="70">
        <f t="shared" si="0"/>
        <v>98</v>
      </c>
      <c r="G19" s="71">
        <f t="shared" si="3"/>
        <v>392</v>
      </c>
      <c r="H19" s="72" t="s">
        <v>22</v>
      </c>
      <c r="I19" s="45">
        <v>33</v>
      </c>
      <c r="J19" s="45">
        <v>46</v>
      </c>
      <c r="K19" s="45">
        <v>14</v>
      </c>
      <c r="L19" s="45">
        <v>5</v>
      </c>
      <c r="M19" s="62">
        <f t="shared" si="1"/>
        <v>103</v>
      </c>
      <c r="N19" s="63">
        <f>M16+M17+M18+M19</f>
        <v>437</v>
      </c>
      <c r="O19" s="64" t="s">
        <v>16</v>
      </c>
      <c r="P19" s="46">
        <v>46</v>
      </c>
      <c r="Q19" s="46">
        <v>44</v>
      </c>
      <c r="R19" s="46">
        <v>10</v>
      </c>
      <c r="S19" s="46">
        <v>1</v>
      </c>
      <c r="T19" s="62">
        <f t="shared" si="2"/>
        <v>89.5</v>
      </c>
      <c r="U19" s="63">
        <f t="shared" si="5"/>
        <v>410.5</v>
      </c>
      <c r="AA19" s="1" t="s">
        <v>89</v>
      </c>
      <c r="AB19" s="81">
        <v>967</v>
      </c>
      <c r="AC19" s="1" t="s">
        <v>90</v>
      </c>
      <c r="AD19" s="81">
        <v>826</v>
      </c>
      <c r="AE19" s="1" t="s">
        <v>91</v>
      </c>
      <c r="AF19" s="81">
        <v>0</v>
      </c>
    </row>
    <row r="20" spans="1:32" ht="24" customHeight="1" x14ac:dyDescent="0.2">
      <c r="A20" s="64" t="s">
        <v>27</v>
      </c>
      <c r="B20" s="67">
        <v>43</v>
      </c>
      <c r="C20" s="67">
        <v>41</v>
      </c>
      <c r="D20" s="67">
        <v>10</v>
      </c>
      <c r="E20" s="67">
        <v>5</v>
      </c>
      <c r="F20" s="73">
        <f t="shared" si="0"/>
        <v>95</v>
      </c>
      <c r="G20" s="74"/>
      <c r="H20" s="64" t="s">
        <v>24</v>
      </c>
      <c r="I20" s="46">
        <v>54</v>
      </c>
      <c r="J20" s="46">
        <v>52</v>
      </c>
      <c r="K20" s="46">
        <v>10</v>
      </c>
      <c r="L20" s="46">
        <v>2</v>
      </c>
      <c r="M20" s="73">
        <f t="shared" si="1"/>
        <v>104</v>
      </c>
      <c r="N20" s="63">
        <f>M17+M18+M19+M20</f>
        <v>432</v>
      </c>
      <c r="O20" s="64" t="s">
        <v>45</v>
      </c>
      <c r="P20" s="45">
        <v>41</v>
      </c>
      <c r="Q20" s="45">
        <v>52</v>
      </c>
      <c r="R20" s="45">
        <v>9</v>
      </c>
      <c r="S20" s="45">
        <v>2</v>
      </c>
      <c r="T20" s="73">
        <f t="shared" si="2"/>
        <v>95.5</v>
      </c>
      <c r="U20" s="63">
        <f t="shared" si="5"/>
        <v>393.5</v>
      </c>
      <c r="AA20" s="1"/>
      <c r="AB20" s="1"/>
      <c r="AC20" s="1" t="s">
        <v>92</v>
      </c>
      <c r="AD20" s="81">
        <v>830</v>
      </c>
      <c r="AE20" s="1" t="s">
        <v>70</v>
      </c>
      <c r="AF20" s="81">
        <v>0</v>
      </c>
    </row>
    <row r="21" spans="1:32" ht="24" customHeight="1" thickBot="1" x14ac:dyDescent="0.25">
      <c r="A21" s="64" t="s">
        <v>28</v>
      </c>
      <c r="B21" s="61">
        <v>48</v>
      </c>
      <c r="C21" s="61">
        <v>39</v>
      </c>
      <c r="D21" s="61">
        <v>9</v>
      </c>
      <c r="E21" s="61">
        <v>2</v>
      </c>
      <c r="F21" s="62">
        <f t="shared" si="0"/>
        <v>86</v>
      </c>
      <c r="G21" s="75"/>
      <c r="H21" s="72" t="s">
        <v>25</v>
      </c>
      <c r="I21" s="46">
        <v>47</v>
      </c>
      <c r="J21" s="46">
        <v>46</v>
      </c>
      <c r="K21" s="46">
        <v>7</v>
      </c>
      <c r="L21" s="46">
        <v>8</v>
      </c>
      <c r="M21" s="62">
        <f t="shared" si="1"/>
        <v>103.5</v>
      </c>
      <c r="N21" s="63">
        <f>M18+M19+M20+M21</f>
        <v>409</v>
      </c>
      <c r="O21" s="68" t="s">
        <v>46</v>
      </c>
      <c r="P21" s="47">
        <v>39</v>
      </c>
      <c r="Q21" s="47">
        <v>54</v>
      </c>
      <c r="R21" s="47">
        <v>10</v>
      </c>
      <c r="S21" s="47">
        <v>1</v>
      </c>
      <c r="T21" s="70">
        <f t="shared" si="2"/>
        <v>96</v>
      </c>
      <c r="U21" s="71">
        <f t="shared" si="5"/>
        <v>367.5</v>
      </c>
      <c r="AA21" s="1"/>
      <c r="AB21" s="1"/>
      <c r="AC21" s="1" t="s">
        <v>85</v>
      </c>
      <c r="AD21" s="81">
        <v>839.5</v>
      </c>
      <c r="AE21" s="1" t="s">
        <v>72</v>
      </c>
      <c r="AF21" s="81">
        <v>0</v>
      </c>
    </row>
    <row r="22" spans="1:32" ht="24" customHeight="1" thickBot="1" x14ac:dyDescent="0.25">
      <c r="A22" s="64" t="s">
        <v>1</v>
      </c>
      <c r="B22" s="61">
        <v>42</v>
      </c>
      <c r="C22" s="61">
        <v>40</v>
      </c>
      <c r="D22" s="61">
        <v>10</v>
      </c>
      <c r="E22" s="61">
        <v>3</v>
      </c>
      <c r="F22" s="62">
        <f t="shared" si="0"/>
        <v>88.5</v>
      </c>
      <c r="G22" s="63"/>
      <c r="H22" s="68" t="s">
        <v>26</v>
      </c>
      <c r="I22" s="47">
        <v>30</v>
      </c>
      <c r="J22" s="47">
        <v>58</v>
      </c>
      <c r="K22" s="47">
        <v>11</v>
      </c>
      <c r="L22" s="47">
        <v>3</v>
      </c>
      <c r="M22" s="62">
        <f t="shared" si="1"/>
        <v>102.5</v>
      </c>
      <c r="N22" s="71">
        <f>M19+M20+M21+M22</f>
        <v>413</v>
      </c>
      <c r="O22" s="64"/>
      <c r="P22" s="67"/>
      <c r="Q22" s="67"/>
      <c r="R22" s="67"/>
      <c r="S22" s="67"/>
      <c r="T22" s="73"/>
      <c r="U22" s="76"/>
      <c r="AA22" s="1"/>
      <c r="AB22" s="1"/>
      <c r="AC22" s="1" t="s">
        <v>88</v>
      </c>
      <c r="AD22" s="81">
        <v>845.5</v>
      </c>
      <c r="AE22" s="1"/>
      <c r="AF22" s="81"/>
    </row>
    <row r="23" spans="1:32" ht="13.5" customHeight="1" x14ac:dyDescent="0.2">
      <c r="A23" s="199" t="s">
        <v>47</v>
      </c>
      <c r="B23" s="200"/>
      <c r="C23" s="205" t="s">
        <v>50</v>
      </c>
      <c r="D23" s="206"/>
      <c r="E23" s="206"/>
      <c r="F23" s="207"/>
      <c r="G23" s="89">
        <f>MAX(G13:G19)</f>
        <v>545</v>
      </c>
      <c r="H23" s="203" t="s">
        <v>48</v>
      </c>
      <c r="I23" s="204"/>
      <c r="J23" s="196" t="s">
        <v>50</v>
      </c>
      <c r="K23" s="197"/>
      <c r="L23" s="197"/>
      <c r="M23" s="198"/>
      <c r="N23" s="90">
        <f>MAX(N10:N22)</f>
        <v>438.5</v>
      </c>
      <c r="O23" s="199" t="s">
        <v>49</v>
      </c>
      <c r="P23" s="200"/>
      <c r="Q23" s="205" t="s">
        <v>50</v>
      </c>
      <c r="R23" s="206"/>
      <c r="S23" s="206"/>
      <c r="T23" s="207"/>
      <c r="U23" s="89">
        <f>MAX(U13:U21)</f>
        <v>430.5</v>
      </c>
      <c r="AA23" s="1"/>
      <c r="AB23" s="1"/>
      <c r="AC23" s="1"/>
      <c r="AD23" s="1"/>
      <c r="AE23" s="1"/>
      <c r="AF23" s="1"/>
    </row>
    <row r="24" spans="1:32" ht="13.5" customHeight="1" x14ac:dyDescent="0.2">
      <c r="A24" s="201"/>
      <c r="B24" s="202"/>
      <c r="C24" s="83" t="s">
        <v>73</v>
      </c>
      <c r="D24" s="86"/>
      <c r="E24" s="86"/>
      <c r="F24" s="87" t="s">
        <v>65</v>
      </c>
      <c r="G24" s="88"/>
      <c r="H24" s="201"/>
      <c r="I24" s="202"/>
      <c r="J24" s="83" t="s">
        <v>73</v>
      </c>
      <c r="K24" s="86"/>
      <c r="L24" s="86"/>
      <c r="M24" s="87" t="s">
        <v>88</v>
      </c>
      <c r="N24" s="88"/>
      <c r="O24" s="201"/>
      <c r="P24" s="202"/>
      <c r="Q24" s="83" t="s">
        <v>73</v>
      </c>
      <c r="R24" s="86"/>
      <c r="S24" s="86"/>
      <c r="T24" s="87" t="s">
        <v>86</v>
      </c>
      <c r="U24" s="88"/>
      <c r="AA24" s="1"/>
      <c r="AB24" s="1"/>
      <c r="AC24" s="91" t="s">
        <v>73</v>
      </c>
      <c r="AD24" s="1"/>
      <c r="AE24" s="1"/>
      <c r="AF24" s="1"/>
    </row>
    <row r="25" spans="1:32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32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32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32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32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32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32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32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7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7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7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7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7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AA37" s="1" t="s">
        <v>27</v>
      </c>
    </row>
    <row r="38" spans="1:27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AA38" s="1" t="s">
        <v>28</v>
      </c>
    </row>
    <row r="39" spans="1:27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AA39" s="1" t="s">
        <v>1</v>
      </c>
    </row>
    <row r="40" spans="1:27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AA40" s="1" t="s">
        <v>4</v>
      </c>
    </row>
    <row r="41" spans="1:27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AA41" s="1" t="s">
        <v>5</v>
      </c>
    </row>
    <row r="42" spans="1:27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AA42" s="1" t="s">
        <v>6</v>
      </c>
    </row>
    <row r="43" spans="1:27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AA43" s="1" t="s">
        <v>7</v>
      </c>
    </row>
    <row r="44" spans="1:27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AA44" s="1" t="s">
        <v>9</v>
      </c>
    </row>
    <row r="45" spans="1:27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AA45" s="1" t="s">
        <v>12</v>
      </c>
    </row>
    <row r="46" spans="1:27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AA46" s="1" t="s">
        <v>15</v>
      </c>
    </row>
    <row r="47" spans="1:27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AA47" s="1" t="s">
        <v>18</v>
      </c>
    </row>
    <row r="48" spans="1:27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AA48" s="1" t="s">
        <v>20</v>
      </c>
    </row>
    <row r="49" spans="1:27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AA49" s="1" t="s">
        <v>22</v>
      </c>
    </row>
    <row r="50" spans="1:27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AA50" s="1" t="s">
        <v>24</v>
      </c>
    </row>
    <row r="51" spans="1:27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AA51" s="1" t="s">
        <v>25</v>
      </c>
    </row>
    <row r="52" spans="1:27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AA52" s="1" t="s">
        <v>26</v>
      </c>
    </row>
    <row r="53" spans="1:27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7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7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7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7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7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7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7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7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7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7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7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7" zoomScaleNormal="100" workbookViewId="0">
      <selection activeCell="V18" sqref="V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3" t="s">
        <v>38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0" t="s">
        <v>54</v>
      </c>
      <c r="B4" s="180"/>
      <c r="C4" s="180"/>
      <c r="D4" s="26"/>
      <c r="E4" s="185" t="str">
        <f>'G-1'!E4:H4</f>
        <v>DE OBRA</v>
      </c>
      <c r="F4" s="185"/>
      <c r="G4" s="185"/>
      <c r="H4" s="18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1" t="s">
        <v>56</v>
      </c>
      <c r="B5" s="181"/>
      <c r="C5" s="181"/>
      <c r="D5" s="185" t="str">
        <f>'G-1'!D5:H5</f>
        <v>CALLE 30 X CARRERA 8</v>
      </c>
      <c r="E5" s="185"/>
      <c r="F5" s="185"/>
      <c r="G5" s="185"/>
      <c r="H5" s="185"/>
      <c r="I5" s="181" t="s">
        <v>53</v>
      </c>
      <c r="J5" s="181"/>
      <c r="K5" s="181"/>
      <c r="L5" s="186">
        <f>'G-1'!L5:N5</f>
        <v>1504</v>
      </c>
      <c r="M5" s="186"/>
      <c r="N5" s="186"/>
      <c r="O5" s="12"/>
      <c r="P5" s="181" t="s">
        <v>57</v>
      </c>
      <c r="Q5" s="181"/>
      <c r="R5" s="181"/>
      <c r="S5" s="184" t="s">
        <v>148</v>
      </c>
      <c r="T5" s="184"/>
      <c r="U5" s="184"/>
    </row>
    <row r="6" spans="1:28" ht="12.75" customHeight="1" x14ac:dyDescent="0.2">
      <c r="A6" s="181" t="s">
        <v>55</v>
      </c>
      <c r="B6" s="181"/>
      <c r="C6" s="181"/>
      <c r="D6" s="195" t="s">
        <v>152</v>
      </c>
      <c r="E6" s="195"/>
      <c r="F6" s="195"/>
      <c r="G6" s="195"/>
      <c r="H6" s="195"/>
      <c r="I6" s="181" t="s">
        <v>59</v>
      </c>
      <c r="J6" s="181"/>
      <c r="K6" s="181"/>
      <c r="L6" s="187">
        <v>1</v>
      </c>
      <c r="M6" s="187"/>
      <c r="N6" s="187"/>
      <c r="O6" s="42"/>
      <c r="P6" s="181" t="s">
        <v>58</v>
      </c>
      <c r="Q6" s="181"/>
      <c r="R6" s="181"/>
      <c r="S6" s="194">
        <f>'G-1'!S6:U6</f>
        <v>42971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40</v>
      </c>
      <c r="C10" s="46">
        <v>27</v>
      </c>
      <c r="D10" s="46">
        <v>10</v>
      </c>
      <c r="E10" s="46">
        <v>5</v>
      </c>
      <c r="F10" s="6">
        <f t="shared" ref="F10:F22" si="0">B10*0.5+C10*1+D10*2+E10*2.5</f>
        <v>79.5</v>
      </c>
      <c r="G10" s="2"/>
      <c r="H10" s="19" t="s">
        <v>4</v>
      </c>
      <c r="I10" s="46">
        <v>28</v>
      </c>
      <c r="J10" s="46">
        <v>33</v>
      </c>
      <c r="K10" s="46">
        <v>6</v>
      </c>
      <c r="L10" s="46">
        <v>3</v>
      </c>
      <c r="M10" s="6">
        <f t="shared" ref="M10:M22" si="1">I10*0.5+J10*1+K10*2+L10*2.5</f>
        <v>66.5</v>
      </c>
      <c r="N10" s="9">
        <f>F20+F21+F22+M10</f>
        <v>267.5</v>
      </c>
      <c r="O10" s="19" t="s">
        <v>43</v>
      </c>
      <c r="P10" s="46">
        <v>38</v>
      </c>
      <c r="Q10" s="46">
        <v>38</v>
      </c>
      <c r="R10" s="46">
        <v>7</v>
      </c>
      <c r="S10" s="46">
        <v>4</v>
      </c>
      <c r="T10" s="6">
        <f t="shared" ref="T10:T21" si="2">P10*0.5+Q10*1+R10*2+S10*2.5</f>
        <v>81</v>
      </c>
      <c r="U10" s="10"/>
      <c r="AB10" s="1"/>
    </row>
    <row r="11" spans="1:28" ht="24" customHeight="1" x14ac:dyDescent="0.2">
      <c r="A11" s="18" t="s">
        <v>14</v>
      </c>
      <c r="B11" s="46">
        <v>42</v>
      </c>
      <c r="C11" s="46">
        <v>35</v>
      </c>
      <c r="D11" s="46">
        <v>16</v>
      </c>
      <c r="E11" s="46">
        <v>3</v>
      </c>
      <c r="F11" s="6">
        <f t="shared" si="0"/>
        <v>95.5</v>
      </c>
      <c r="G11" s="2"/>
      <c r="H11" s="19" t="s">
        <v>5</v>
      </c>
      <c r="I11" s="46">
        <v>30</v>
      </c>
      <c r="J11" s="46">
        <v>39</v>
      </c>
      <c r="K11" s="46">
        <v>7</v>
      </c>
      <c r="L11" s="46">
        <v>0</v>
      </c>
      <c r="M11" s="6">
        <f t="shared" si="1"/>
        <v>68</v>
      </c>
      <c r="N11" s="9">
        <f>F21+F22+M10+M11</f>
        <v>266</v>
      </c>
      <c r="O11" s="19" t="s">
        <v>44</v>
      </c>
      <c r="P11" s="46">
        <v>36</v>
      </c>
      <c r="Q11" s="46">
        <v>43</v>
      </c>
      <c r="R11" s="46">
        <v>6</v>
      </c>
      <c r="S11" s="46">
        <v>3</v>
      </c>
      <c r="T11" s="6">
        <f t="shared" si="2"/>
        <v>80.5</v>
      </c>
      <c r="U11" s="2"/>
      <c r="AB11" s="1"/>
    </row>
    <row r="12" spans="1:28" ht="24" customHeight="1" x14ac:dyDescent="0.2">
      <c r="A12" s="18" t="s">
        <v>17</v>
      </c>
      <c r="B12" s="46">
        <v>30</v>
      </c>
      <c r="C12" s="46">
        <v>28</v>
      </c>
      <c r="D12" s="46">
        <v>12</v>
      </c>
      <c r="E12" s="46">
        <v>3</v>
      </c>
      <c r="F12" s="6">
        <f t="shared" si="0"/>
        <v>74.5</v>
      </c>
      <c r="G12" s="2"/>
      <c r="H12" s="19" t="s">
        <v>6</v>
      </c>
      <c r="I12" s="46">
        <v>34</v>
      </c>
      <c r="J12" s="46">
        <v>44</v>
      </c>
      <c r="K12" s="46">
        <v>8</v>
      </c>
      <c r="L12" s="46">
        <v>1</v>
      </c>
      <c r="M12" s="6">
        <f t="shared" si="1"/>
        <v>79.5</v>
      </c>
      <c r="N12" s="2">
        <f>F22+M10+M11+M12</f>
        <v>282</v>
      </c>
      <c r="O12" s="19" t="s">
        <v>32</v>
      </c>
      <c r="P12" s="46">
        <v>38</v>
      </c>
      <c r="Q12" s="46">
        <v>32</v>
      </c>
      <c r="R12" s="46">
        <v>7</v>
      </c>
      <c r="S12" s="46">
        <v>2</v>
      </c>
      <c r="T12" s="6">
        <f t="shared" si="2"/>
        <v>70</v>
      </c>
      <c r="U12" s="2"/>
      <c r="AB12" s="1"/>
    </row>
    <row r="13" spans="1:28" ht="24" customHeight="1" x14ac:dyDescent="0.2">
      <c r="A13" s="18" t="s">
        <v>19</v>
      </c>
      <c r="B13" s="46">
        <v>32</v>
      </c>
      <c r="C13" s="46">
        <v>34</v>
      </c>
      <c r="D13" s="46">
        <v>8</v>
      </c>
      <c r="E13" s="46">
        <v>1</v>
      </c>
      <c r="F13" s="6">
        <f t="shared" si="0"/>
        <v>68.5</v>
      </c>
      <c r="G13" s="2">
        <f t="shared" ref="G13:G19" si="3">F10+F11+F12+F13</f>
        <v>318</v>
      </c>
      <c r="H13" s="19" t="s">
        <v>7</v>
      </c>
      <c r="I13" s="46">
        <v>24</v>
      </c>
      <c r="J13" s="46">
        <v>29</v>
      </c>
      <c r="K13" s="46">
        <v>5</v>
      </c>
      <c r="L13" s="46">
        <v>0</v>
      </c>
      <c r="M13" s="6">
        <f t="shared" si="1"/>
        <v>51</v>
      </c>
      <c r="N13" s="2">
        <f t="shared" ref="N13:N18" si="4">M10+M11+M12+M13</f>
        <v>265</v>
      </c>
      <c r="O13" s="19" t="s">
        <v>33</v>
      </c>
      <c r="P13" s="46">
        <v>31</v>
      </c>
      <c r="Q13" s="46">
        <v>47</v>
      </c>
      <c r="R13" s="46">
        <v>6</v>
      </c>
      <c r="S13" s="46">
        <v>2</v>
      </c>
      <c r="T13" s="6">
        <f t="shared" si="2"/>
        <v>79.5</v>
      </c>
      <c r="U13" s="2">
        <f t="shared" ref="U13:U21" si="5">T10+T11+T12+T13</f>
        <v>311</v>
      </c>
      <c r="AB13" s="81">
        <v>212.5</v>
      </c>
    </row>
    <row r="14" spans="1:28" ht="24" customHeight="1" x14ac:dyDescent="0.2">
      <c r="A14" s="18" t="s">
        <v>21</v>
      </c>
      <c r="B14" s="46">
        <v>34</v>
      </c>
      <c r="C14" s="46">
        <v>25</v>
      </c>
      <c r="D14" s="46">
        <v>6</v>
      </c>
      <c r="E14" s="46">
        <v>1</v>
      </c>
      <c r="F14" s="6">
        <f t="shared" si="0"/>
        <v>56.5</v>
      </c>
      <c r="G14" s="2">
        <f t="shared" si="3"/>
        <v>295</v>
      </c>
      <c r="H14" s="19" t="s">
        <v>9</v>
      </c>
      <c r="I14" s="46">
        <v>34</v>
      </c>
      <c r="J14" s="46">
        <v>39</v>
      </c>
      <c r="K14" s="46">
        <v>7</v>
      </c>
      <c r="L14" s="46">
        <v>3</v>
      </c>
      <c r="M14" s="6">
        <f t="shared" si="1"/>
        <v>77.5</v>
      </c>
      <c r="N14" s="2">
        <f t="shared" si="4"/>
        <v>276</v>
      </c>
      <c r="O14" s="19" t="s">
        <v>29</v>
      </c>
      <c r="P14" s="45">
        <v>36</v>
      </c>
      <c r="Q14" s="45">
        <v>36</v>
      </c>
      <c r="R14" s="45">
        <v>7</v>
      </c>
      <c r="S14" s="45">
        <v>1</v>
      </c>
      <c r="T14" s="6">
        <f t="shared" si="2"/>
        <v>70.5</v>
      </c>
      <c r="U14" s="2">
        <f t="shared" si="5"/>
        <v>300.5</v>
      </c>
      <c r="AB14" s="81">
        <v>226</v>
      </c>
    </row>
    <row r="15" spans="1:28" ht="24" customHeight="1" x14ac:dyDescent="0.2">
      <c r="A15" s="18" t="s">
        <v>23</v>
      </c>
      <c r="B15" s="46">
        <v>35</v>
      </c>
      <c r="C15" s="46">
        <v>23</v>
      </c>
      <c r="D15" s="46">
        <v>9</v>
      </c>
      <c r="E15" s="46">
        <v>2</v>
      </c>
      <c r="F15" s="6">
        <f t="shared" si="0"/>
        <v>63.5</v>
      </c>
      <c r="G15" s="2">
        <f t="shared" si="3"/>
        <v>263</v>
      </c>
      <c r="H15" s="19" t="s">
        <v>12</v>
      </c>
      <c r="I15" s="46">
        <v>24</v>
      </c>
      <c r="J15" s="46">
        <v>34</v>
      </c>
      <c r="K15" s="46">
        <v>8</v>
      </c>
      <c r="L15" s="46">
        <v>4</v>
      </c>
      <c r="M15" s="6">
        <f t="shared" si="1"/>
        <v>72</v>
      </c>
      <c r="N15" s="2">
        <f t="shared" si="4"/>
        <v>280</v>
      </c>
      <c r="O15" s="18" t="s">
        <v>30</v>
      </c>
      <c r="P15" s="46">
        <v>50</v>
      </c>
      <c r="Q15" s="46">
        <v>52</v>
      </c>
      <c r="R15" s="46">
        <v>7</v>
      </c>
      <c r="S15" s="46">
        <v>2</v>
      </c>
      <c r="T15" s="6">
        <f t="shared" si="2"/>
        <v>96</v>
      </c>
      <c r="U15" s="2">
        <f t="shared" si="5"/>
        <v>316</v>
      </c>
      <c r="AB15" s="81">
        <v>233.5</v>
      </c>
    </row>
    <row r="16" spans="1:28" ht="24" customHeight="1" x14ac:dyDescent="0.2">
      <c r="A16" s="18" t="s">
        <v>39</v>
      </c>
      <c r="B16" s="46">
        <v>32</v>
      </c>
      <c r="C16" s="46">
        <v>29</v>
      </c>
      <c r="D16" s="46">
        <v>8</v>
      </c>
      <c r="E16" s="46">
        <v>1</v>
      </c>
      <c r="F16" s="6">
        <f t="shared" si="0"/>
        <v>63.5</v>
      </c>
      <c r="G16" s="2">
        <f t="shared" si="3"/>
        <v>252</v>
      </c>
      <c r="H16" s="19" t="s">
        <v>15</v>
      </c>
      <c r="I16" s="46">
        <v>34</v>
      </c>
      <c r="J16" s="46">
        <v>31</v>
      </c>
      <c r="K16" s="46">
        <v>7</v>
      </c>
      <c r="L16" s="46">
        <v>1</v>
      </c>
      <c r="M16" s="6">
        <f t="shared" si="1"/>
        <v>64.5</v>
      </c>
      <c r="N16" s="2">
        <f t="shared" si="4"/>
        <v>265</v>
      </c>
      <c r="O16" s="19" t="s">
        <v>8</v>
      </c>
      <c r="P16" s="46">
        <v>41</v>
      </c>
      <c r="Q16" s="46">
        <v>60</v>
      </c>
      <c r="R16" s="46">
        <v>7</v>
      </c>
      <c r="S16" s="46">
        <v>3</v>
      </c>
      <c r="T16" s="6">
        <f t="shared" si="2"/>
        <v>102</v>
      </c>
      <c r="U16" s="2">
        <f t="shared" si="5"/>
        <v>348</v>
      </c>
      <c r="AB16" s="81">
        <v>234</v>
      </c>
    </row>
    <row r="17" spans="1:28" ht="24" customHeight="1" x14ac:dyDescent="0.2">
      <c r="A17" s="18" t="s">
        <v>40</v>
      </c>
      <c r="B17" s="46">
        <v>34</v>
      </c>
      <c r="C17" s="46">
        <v>30</v>
      </c>
      <c r="D17" s="46">
        <v>6</v>
      </c>
      <c r="E17" s="46">
        <v>1</v>
      </c>
      <c r="F17" s="6">
        <f t="shared" si="0"/>
        <v>61.5</v>
      </c>
      <c r="G17" s="2">
        <f t="shared" si="3"/>
        <v>245</v>
      </c>
      <c r="H17" s="19" t="s">
        <v>18</v>
      </c>
      <c r="I17" s="46">
        <v>37</v>
      </c>
      <c r="J17" s="46">
        <v>44</v>
      </c>
      <c r="K17" s="46">
        <v>6</v>
      </c>
      <c r="L17" s="46">
        <v>2</v>
      </c>
      <c r="M17" s="6">
        <f t="shared" si="1"/>
        <v>79.5</v>
      </c>
      <c r="N17" s="2">
        <f t="shared" si="4"/>
        <v>293.5</v>
      </c>
      <c r="O17" s="19" t="s">
        <v>10</v>
      </c>
      <c r="P17" s="46">
        <v>55</v>
      </c>
      <c r="Q17" s="46">
        <v>52</v>
      </c>
      <c r="R17" s="46">
        <v>7</v>
      </c>
      <c r="S17" s="46">
        <v>0</v>
      </c>
      <c r="T17" s="6">
        <f t="shared" si="2"/>
        <v>93.5</v>
      </c>
      <c r="U17" s="2">
        <f t="shared" si="5"/>
        <v>362</v>
      </c>
      <c r="AB17" s="81">
        <v>248</v>
      </c>
    </row>
    <row r="18" spans="1:28" ht="24" customHeight="1" x14ac:dyDescent="0.2">
      <c r="A18" s="18" t="s">
        <v>41</v>
      </c>
      <c r="B18" s="46">
        <v>20</v>
      </c>
      <c r="C18" s="46">
        <v>35</v>
      </c>
      <c r="D18" s="46">
        <v>7</v>
      </c>
      <c r="E18" s="46">
        <v>1</v>
      </c>
      <c r="F18" s="6">
        <f t="shared" si="0"/>
        <v>61.5</v>
      </c>
      <c r="G18" s="2">
        <f t="shared" si="3"/>
        <v>250</v>
      </c>
      <c r="H18" s="19" t="s">
        <v>20</v>
      </c>
      <c r="I18" s="46">
        <v>29</v>
      </c>
      <c r="J18" s="46">
        <v>38</v>
      </c>
      <c r="K18" s="46">
        <v>8</v>
      </c>
      <c r="L18" s="46">
        <v>3</v>
      </c>
      <c r="M18" s="6">
        <f t="shared" si="1"/>
        <v>76</v>
      </c>
      <c r="N18" s="2">
        <f t="shared" si="4"/>
        <v>292</v>
      </c>
      <c r="O18" s="19" t="s">
        <v>13</v>
      </c>
      <c r="P18" s="46">
        <v>60</v>
      </c>
      <c r="Q18" s="46">
        <v>56</v>
      </c>
      <c r="R18" s="46">
        <v>7</v>
      </c>
      <c r="S18" s="46">
        <v>1</v>
      </c>
      <c r="T18" s="6">
        <f t="shared" si="2"/>
        <v>102.5</v>
      </c>
      <c r="U18" s="2">
        <f t="shared" si="5"/>
        <v>394</v>
      </c>
      <c r="AB18" s="81">
        <v>248</v>
      </c>
    </row>
    <row r="19" spans="1:28" ht="24" customHeight="1" thickBot="1" x14ac:dyDescent="0.25">
      <c r="A19" s="21" t="s">
        <v>42</v>
      </c>
      <c r="B19" s="47">
        <v>37</v>
      </c>
      <c r="C19" s="47">
        <v>32</v>
      </c>
      <c r="D19" s="47">
        <v>7</v>
      </c>
      <c r="E19" s="47">
        <v>3</v>
      </c>
      <c r="F19" s="7">
        <f t="shared" si="0"/>
        <v>72</v>
      </c>
      <c r="G19" s="3">
        <f t="shared" si="3"/>
        <v>258.5</v>
      </c>
      <c r="H19" s="20" t="s">
        <v>22</v>
      </c>
      <c r="I19" s="45">
        <v>33</v>
      </c>
      <c r="J19" s="45">
        <v>35</v>
      </c>
      <c r="K19" s="45">
        <v>5</v>
      </c>
      <c r="L19" s="45">
        <v>1</v>
      </c>
      <c r="M19" s="6">
        <f t="shared" si="1"/>
        <v>64</v>
      </c>
      <c r="N19" s="2">
        <f>M16+M17+M18+M19</f>
        <v>284</v>
      </c>
      <c r="O19" s="19" t="s">
        <v>16</v>
      </c>
      <c r="P19" s="46">
        <v>38</v>
      </c>
      <c r="Q19" s="46">
        <v>40</v>
      </c>
      <c r="R19" s="46">
        <v>8</v>
      </c>
      <c r="S19" s="46">
        <v>0</v>
      </c>
      <c r="T19" s="6">
        <f t="shared" si="2"/>
        <v>75</v>
      </c>
      <c r="U19" s="2">
        <f t="shared" si="5"/>
        <v>373</v>
      </c>
      <c r="AB19" s="81">
        <v>262</v>
      </c>
    </row>
    <row r="20" spans="1:28" ht="24" customHeight="1" x14ac:dyDescent="0.2">
      <c r="A20" s="19" t="s">
        <v>27</v>
      </c>
      <c r="B20" s="45">
        <v>37</v>
      </c>
      <c r="C20" s="45">
        <v>36</v>
      </c>
      <c r="D20" s="45">
        <v>5</v>
      </c>
      <c r="E20" s="45">
        <v>2</v>
      </c>
      <c r="F20" s="8">
        <f t="shared" si="0"/>
        <v>69.5</v>
      </c>
      <c r="G20" s="35"/>
      <c r="H20" s="19" t="s">
        <v>24</v>
      </c>
      <c r="I20" s="46">
        <v>33</v>
      </c>
      <c r="J20" s="46">
        <v>42</v>
      </c>
      <c r="K20" s="46">
        <v>7</v>
      </c>
      <c r="L20" s="46">
        <v>2</v>
      </c>
      <c r="M20" s="8">
        <f t="shared" si="1"/>
        <v>77.5</v>
      </c>
      <c r="N20" s="2">
        <f>M17+M18+M19+M20</f>
        <v>297</v>
      </c>
      <c r="O20" s="19" t="s">
        <v>45</v>
      </c>
      <c r="P20" s="45">
        <v>49</v>
      </c>
      <c r="Q20" s="45">
        <v>44</v>
      </c>
      <c r="R20" s="45">
        <v>7</v>
      </c>
      <c r="S20" s="45">
        <v>5</v>
      </c>
      <c r="T20" s="8">
        <f t="shared" si="2"/>
        <v>95</v>
      </c>
      <c r="U20" s="2">
        <f t="shared" si="5"/>
        <v>366</v>
      </c>
      <c r="V20">
        <f>P20+P19+P18+P17</f>
        <v>202</v>
      </c>
      <c r="W20">
        <f t="shared" ref="W20:Y20" si="6">Q20+Q19+Q18+Q17</f>
        <v>192</v>
      </c>
      <c r="X20">
        <f t="shared" si="6"/>
        <v>29</v>
      </c>
      <c r="Y20">
        <f t="shared" si="6"/>
        <v>6</v>
      </c>
      <c r="AB20" s="81">
        <v>275</v>
      </c>
    </row>
    <row r="21" spans="1:28" ht="24" customHeight="1" thickBot="1" x14ac:dyDescent="0.25">
      <c r="A21" s="19" t="s">
        <v>28</v>
      </c>
      <c r="B21" s="46">
        <v>34</v>
      </c>
      <c r="C21" s="46">
        <v>32</v>
      </c>
      <c r="D21" s="46">
        <v>6</v>
      </c>
      <c r="E21" s="46">
        <v>1</v>
      </c>
      <c r="F21" s="6">
        <f t="shared" si="0"/>
        <v>63.5</v>
      </c>
      <c r="G21" s="36"/>
      <c r="H21" s="20" t="s">
        <v>25</v>
      </c>
      <c r="I21" s="46">
        <v>51</v>
      </c>
      <c r="J21" s="46">
        <v>40</v>
      </c>
      <c r="K21" s="46">
        <v>6</v>
      </c>
      <c r="L21" s="46">
        <v>1</v>
      </c>
      <c r="M21" s="6">
        <f t="shared" si="1"/>
        <v>80</v>
      </c>
      <c r="N21" s="2">
        <f>M18+M19+M20+M21</f>
        <v>297.5</v>
      </c>
      <c r="O21" s="21" t="s">
        <v>46</v>
      </c>
      <c r="P21" s="47">
        <v>37</v>
      </c>
      <c r="Q21" s="47">
        <v>40</v>
      </c>
      <c r="R21" s="47">
        <v>6</v>
      </c>
      <c r="S21" s="47">
        <v>3</v>
      </c>
      <c r="T21" s="7">
        <f t="shared" si="2"/>
        <v>78</v>
      </c>
      <c r="U21" s="3">
        <f t="shared" si="5"/>
        <v>350.5</v>
      </c>
      <c r="AB21" s="81">
        <v>276</v>
      </c>
    </row>
    <row r="22" spans="1:28" ht="24" customHeight="1" thickBot="1" x14ac:dyDescent="0.25">
      <c r="A22" s="19" t="s">
        <v>1</v>
      </c>
      <c r="B22" s="46">
        <v>36</v>
      </c>
      <c r="C22" s="46">
        <v>35</v>
      </c>
      <c r="D22" s="46">
        <v>5</v>
      </c>
      <c r="E22" s="46">
        <v>2</v>
      </c>
      <c r="F22" s="6">
        <f t="shared" si="0"/>
        <v>68</v>
      </c>
      <c r="G22" s="2"/>
      <c r="H22" s="21" t="s">
        <v>26</v>
      </c>
      <c r="I22" s="47">
        <v>26</v>
      </c>
      <c r="J22" s="47">
        <v>32</v>
      </c>
      <c r="K22" s="47">
        <v>9</v>
      </c>
      <c r="L22" s="47">
        <v>2</v>
      </c>
      <c r="M22" s="6">
        <f t="shared" si="1"/>
        <v>68</v>
      </c>
      <c r="N22" s="3">
        <f>M19+M20+M21+M22</f>
        <v>289.5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318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297.5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394</v>
      </c>
      <c r="AB23" s="1"/>
    </row>
    <row r="24" spans="1:28" ht="13.5" customHeight="1" x14ac:dyDescent="0.2">
      <c r="A24" s="172"/>
      <c r="B24" s="173"/>
      <c r="C24" s="82" t="s">
        <v>73</v>
      </c>
      <c r="D24" s="86"/>
      <c r="E24" s="86"/>
      <c r="F24" s="87" t="s">
        <v>65</v>
      </c>
      <c r="G24" s="88"/>
      <c r="H24" s="172"/>
      <c r="I24" s="173"/>
      <c r="J24" s="82" t="s">
        <v>73</v>
      </c>
      <c r="K24" s="86"/>
      <c r="L24" s="86"/>
      <c r="M24" s="87" t="s">
        <v>71</v>
      </c>
      <c r="N24" s="88"/>
      <c r="O24" s="172"/>
      <c r="P24" s="173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4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3" t="s">
        <v>62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0" t="s">
        <v>54</v>
      </c>
      <c r="B5" s="180"/>
      <c r="C5" s="180"/>
      <c r="D5" s="26"/>
      <c r="E5" s="185" t="str">
        <f>'G-1'!E4:H4</f>
        <v>DE OBRA</v>
      </c>
      <c r="F5" s="185"/>
      <c r="G5" s="185"/>
      <c r="H5" s="18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1" t="s">
        <v>56</v>
      </c>
      <c r="B6" s="181"/>
      <c r="C6" s="181"/>
      <c r="D6" s="185" t="str">
        <f>'G-1'!D5:H5</f>
        <v>CALLE 30 X CARRERA 8</v>
      </c>
      <c r="E6" s="185"/>
      <c r="F6" s="185"/>
      <c r="G6" s="185"/>
      <c r="H6" s="185"/>
      <c r="I6" s="181" t="s">
        <v>53</v>
      </c>
      <c r="J6" s="181"/>
      <c r="K6" s="181"/>
      <c r="L6" s="186">
        <f>'G-1'!L5:N5</f>
        <v>1504</v>
      </c>
      <c r="M6" s="186"/>
      <c r="N6" s="186"/>
      <c r="O6" s="12"/>
      <c r="P6" s="181" t="s">
        <v>58</v>
      </c>
      <c r="Q6" s="181"/>
      <c r="R6" s="181"/>
      <c r="S6" s="220">
        <f>'G-1'!S6:U6</f>
        <v>42971</v>
      </c>
      <c r="T6" s="220"/>
      <c r="U6" s="220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f>'G-1'!B10+'G-2'!B10+'G-3'!B10</f>
        <v>688</v>
      </c>
      <c r="C10" s="46">
        <f>'G-1'!C10+'G-2'!C10+'G-3'!C10</f>
        <v>549</v>
      </c>
      <c r="D10" s="46">
        <f>'G-1'!D10+'G-2'!D10+'G-3'!D10</f>
        <v>129</v>
      </c>
      <c r="E10" s="46">
        <f>'G-1'!E10+'G-2'!E10+'G-3'!E10</f>
        <v>45</v>
      </c>
      <c r="F10" s="6">
        <f t="shared" ref="F10:F22" si="0">B10*0.5+C10*1+D10*2+E10*2.5</f>
        <v>1263.5</v>
      </c>
      <c r="G10" s="2"/>
      <c r="H10" s="19" t="s">
        <v>4</v>
      </c>
      <c r="I10" s="46">
        <f>'G-1'!I10+'G-2'!I10+'G-3'!I10</f>
        <v>388</v>
      </c>
      <c r="J10" s="46">
        <f>'G-1'!J10+'G-2'!J10+'G-3'!J10</f>
        <v>464</v>
      </c>
      <c r="K10" s="46">
        <f>'G-1'!K10+'G-2'!K10+'G-3'!K10</f>
        <v>105</v>
      </c>
      <c r="L10" s="46">
        <f>'G-1'!L10+'G-2'!L10+'G-3'!L10</f>
        <v>65</v>
      </c>
      <c r="M10" s="6">
        <f t="shared" ref="M10:M22" si="1">I10*0.5+J10*1+K10*2+L10*2.5</f>
        <v>1030.5</v>
      </c>
      <c r="N10" s="9">
        <f>F20+F21+F22+M10</f>
        <v>4339</v>
      </c>
      <c r="O10" s="19" t="s">
        <v>43</v>
      </c>
      <c r="P10" s="46">
        <f>'G-1'!P10+'G-2'!P10+'G-3'!P10</f>
        <v>481</v>
      </c>
      <c r="Q10" s="46">
        <f>'G-1'!Q10+'G-2'!Q10+'G-3'!Q10</f>
        <v>563</v>
      </c>
      <c r="R10" s="46">
        <f>'G-1'!R10+'G-2'!R10+'G-3'!R10</f>
        <v>106</v>
      </c>
      <c r="S10" s="46">
        <f>'G-1'!S10+'G-2'!S10+'G-3'!S10</f>
        <v>60</v>
      </c>
      <c r="T10" s="6">
        <f t="shared" ref="T10:T21" si="2">P10*0.5+Q10*1+R10*2+S10*2.5</f>
        <v>1165.5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708</v>
      </c>
      <c r="C11" s="46">
        <f>'G-1'!C11+'G-2'!C11+'G-3'!C11</f>
        <v>588</v>
      </c>
      <c r="D11" s="46">
        <f>'G-1'!D11+'G-2'!D11+'G-3'!D11</f>
        <v>120</v>
      </c>
      <c r="E11" s="46">
        <f>'G-1'!E11+'G-2'!E11+'G-3'!E11</f>
        <v>53</v>
      </c>
      <c r="F11" s="6">
        <f t="shared" si="0"/>
        <v>1314.5</v>
      </c>
      <c r="G11" s="2"/>
      <c r="H11" s="19" t="s">
        <v>5</v>
      </c>
      <c r="I11" s="46">
        <f>'G-1'!I11+'G-2'!I11+'G-3'!I11</f>
        <v>412</v>
      </c>
      <c r="J11" s="46">
        <f>'G-1'!J11+'G-2'!J11+'G-3'!J11</f>
        <v>495</v>
      </c>
      <c r="K11" s="46">
        <f>'G-1'!K11+'G-2'!K11+'G-3'!K11</f>
        <v>110</v>
      </c>
      <c r="L11" s="46">
        <f>'G-1'!L11+'G-2'!L11+'G-3'!L11</f>
        <v>51</v>
      </c>
      <c r="M11" s="6">
        <f t="shared" si="1"/>
        <v>1048.5</v>
      </c>
      <c r="N11" s="9">
        <f>F21+F22+M10+M11</f>
        <v>4188.5</v>
      </c>
      <c r="O11" s="19" t="s">
        <v>44</v>
      </c>
      <c r="P11" s="46">
        <f>'G-1'!P11+'G-2'!P11+'G-3'!P11</f>
        <v>449</v>
      </c>
      <c r="Q11" s="46">
        <f>'G-1'!Q11+'G-2'!Q11+'G-3'!Q11</f>
        <v>526</v>
      </c>
      <c r="R11" s="46">
        <f>'G-1'!R11+'G-2'!R11+'G-3'!R11</f>
        <v>98</v>
      </c>
      <c r="S11" s="46">
        <f>'G-1'!S11+'G-2'!S11+'G-3'!S11</f>
        <v>69</v>
      </c>
      <c r="T11" s="6">
        <f t="shared" si="2"/>
        <v>1119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476</v>
      </c>
      <c r="C12" s="46">
        <f>'G-1'!C12+'G-2'!C12+'G-3'!C12</f>
        <v>544</v>
      </c>
      <c r="D12" s="46">
        <f>'G-1'!D12+'G-2'!D12+'G-3'!D12</f>
        <v>135</v>
      </c>
      <c r="E12" s="46">
        <f>'G-1'!E12+'G-2'!E12+'G-3'!E12</f>
        <v>46</v>
      </c>
      <c r="F12" s="6">
        <f t="shared" si="0"/>
        <v>1167</v>
      </c>
      <c r="G12" s="2"/>
      <c r="H12" s="19" t="s">
        <v>6</v>
      </c>
      <c r="I12" s="46">
        <f>'G-1'!I12+'G-2'!I12+'G-3'!I12</f>
        <v>406</v>
      </c>
      <c r="J12" s="46">
        <f>'G-1'!J12+'G-2'!J12+'G-3'!J12</f>
        <v>548</v>
      </c>
      <c r="K12" s="46">
        <f>'G-1'!K12+'G-2'!K12+'G-3'!K12</f>
        <v>101</v>
      </c>
      <c r="L12" s="46">
        <f>'G-1'!L12+'G-2'!L12+'G-3'!L12</f>
        <v>42</v>
      </c>
      <c r="M12" s="6">
        <f t="shared" si="1"/>
        <v>1058</v>
      </c>
      <c r="N12" s="2">
        <f>F22+M10+M11+M12</f>
        <v>4141</v>
      </c>
      <c r="O12" s="19" t="s">
        <v>32</v>
      </c>
      <c r="P12" s="46">
        <f>'G-1'!P12+'G-2'!P12+'G-3'!P12</f>
        <v>445</v>
      </c>
      <c r="Q12" s="46">
        <f>'G-1'!Q12+'G-2'!Q12+'G-3'!Q12</f>
        <v>531</v>
      </c>
      <c r="R12" s="46">
        <f>'G-1'!R12+'G-2'!R12+'G-3'!R12</f>
        <v>106</v>
      </c>
      <c r="S12" s="46">
        <f>'G-1'!S12+'G-2'!S12+'G-3'!S12</f>
        <v>72</v>
      </c>
      <c r="T12" s="6">
        <f t="shared" si="2"/>
        <v>1145.5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481</v>
      </c>
      <c r="C13" s="46">
        <f>'G-1'!C13+'G-2'!C13+'G-3'!C13</f>
        <v>526</v>
      </c>
      <c r="D13" s="46">
        <f>'G-1'!D13+'G-2'!D13+'G-3'!D13</f>
        <v>126</v>
      </c>
      <c r="E13" s="46">
        <f>'G-1'!E13+'G-2'!E13+'G-3'!E13</f>
        <v>54</v>
      </c>
      <c r="F13" s="6">
        <f t="shared" si="0"/>
        <v>1153.5</v>
      </c>
      <c r="G13" s="2">
        <f t="shared" ref="G13:G19" si="3">F10+F11+F12+F13</f>
        <v>4898.5</v>
      </c>
      <c r="H13" s="19" t="s">
        <v>7</v>
      </c>
      <c r="I13" s="46">
        <f>'G-1'!I13+'G-2'!I13+'G-3'!I13</f>
        <v>376</v>
      </c>
      <c r="J13" s="46">
        <f>'G-1'!J13+'G-2'!J13+'G-3'!J13</f>
        <v>543</v>
      </c>
      <c r="K13" s="46">
        <f>'G-1'!K13+'G-2'!K13+'G-3'!K13</f>
        <v>97</v>
      </c>
      <c r="L13" s="46">
        <f>'G-1'!L13+'G-2'!L13+'G-3'!L13</f>
        <v>48</v>
      </c>
      <c r="M13" s="6">
        <f t="shared" si="1"/>
        <v>1045</v>
      </c>
      <c r="N13" s="2">
        <f t="shared" ref="N13:N18" si="4">M10+M11+M12+M13</f>
        <v>4182</v>
      </c>
      <c r="O13" s="19" t="s">
        <v>33</v>
      </c>
      <c r="P13" s="46">
        <f>'G-1'!P13+'G-2'!P13+'G-3'!P13</f>
        <v>504</v>
      </c>
      <c r="Q13" s="46">
        <f>'G-1'!Q13+'G-2'!Q13+'G-3'!Q13</f>
        <v>636</v>
      </c>
      <c r="R13" s="46">
        <f>'G-1'!R13+'G-2'!R13+'G-3'!R13</f>
        <v>113</v>
      </c>
      <c r="S13" s="46">
        <f>'G-1'!S13+'G-2'!S13+'G-3'!S13</f>
        <v>54</v>
      </c>
      <c r="T13" s="6">
        <f t="shared" si="2"/>
        <v>1249</v>
      </c>
      <c r="U13" s="2">
        <f t="shared" ref="U13:U21" si="5">T10+T11+T12+T13</f>
        <v>4679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483</v>
      </c>
      <c r="C14" s="46">
        <f>'G-1'!C14+'G-2'!C14+'G-3'!C14</f>
        <v>570</v>
      </c>
      <c r="D14" s="46">
        <f>'G-1'!D14+'G-2'!D14+'G-3'!D14</f>
        <v>135</v>
      </c>
      <c r="E14" s="46">
        <f>'G-1'!E14+'G-2'!E14+'G-3'!E14</f>
        <v>72</v>
      </c>
      <c r="F14" s="6">
        <f t="shared" si="0"/>
        <v>1261.5</v>
      </c>
      <c r="G14" s="2">
        <f t="shared" si="3"/>
        <v>4896.5</v>
      </c>
      <c r="H14" s="19" t="s">
        <v>9</v>
      </c>
      <c r="I14" s="46">
        <f>'G-1'!I14+'G-2'!I14+'G-3'!I14</f>
        <v>385</v>
      </c>
      <c r="J14" s="46">
        <f>'G-1'!J14+'G-2'!J14+'G-3'!J14</f>
        <v>484</v>
      </c>
      <c r="K14" s="46">
        <f>'G-1'!K14+'G-2'!K14+'G-3'!K14</f>
        <v>101</v>
      </c>
      <c r="L14" s="46">
        <f>'G-1'!L14+'G-2'!L14+'G-3'!L14</f>
        <v>44</v>
      </c>
      <c r="M14" s="6">
        <f t="shared" si="1"/>
        <v>988.5</v>
      </c>
      <c r="N14" s="2">
        <f t="shared" si="4"/>
        <v>4140</v>
      </c>
      <c r="O14" s="19" t="s">
        <v>29</v>
      </c>
      <c r="P14" s="46">
        <f>'G-1'!P14+'G-2'!P14+'G-3'!P14</f>
        <v>534</v>
      </c>
      <c r="Q14" s="46">
        <f>'G-1'!Q14+'G-2'!Q14+'G-3'!Q14</f>
        <v>673</v>
      </c>
      <c r="R14" s="46">
        <f>'G-1'!R14+'G-2'!R14+'G-3'!R14</f>
        <v>111</v>
      </c>
      <c r="S14" s="46">
        <f>'G-1'!S14+'G-2'!S14+'G-3'!S14</f>
        <v>63</v>
      </c>
      <c r="T14" s="6">
        <f t="shared" si="2"/>
        <v>1319.5</v>
      </c>
      <c r="U14" s="2">
        <f t="shared" si="5"/>
        <v>4833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406</v>
      </c>
      <c r="C15" s="46">
        <f>'G-1'!C15+'G-2'!C15+'G-3'!C15</f>
        <v>562</v>
      </c>
      <c r="D15" s="46">
        <f>'G-1'!D15+'G-2'!D15+'G-3'!D15</f>
        <v>146</v>
      </c>
      <c r="E15" s="46">
        <f>'G-1'!E15+'G-2'!E15+'G-3'!E15</f>
        <v>69</v>
      </c>
      <c r="F15" s="6">
        <f t="shared" si="0"/>
        <v>1229.5</v>
      </c>
      <c r="G15" s="2">
        <f t="shared" si="3"/>
        <v>4811.5</v>
      </c>
      <c r="H15" s="19" t="s">
        <v>12</v>
      </c>
      <c r="I15" s="46">
        <f>'G-1'!I15+'G-2'!I15+'G-3'!I15</f>
        <v>384</v>
      </c>
      <c r="J15" s="46">
        <f>'G-1'!J15+'G-2'!J15+'G-3'!J15</f>
        <v>481</v>
      </c>
      <c r="K15" s="46">
        <f>'G-1'!K15+'G-2'!K15+'G-3'!K15</f>
        <v>106</v>
      </c>
      <c r="L15" s="46">
        <f>'G-1'!L15+'G-2'!L15+'G-3'!L15</f>
        <v>41</v>
      </c>
      <c r="M15" s="6">
        <f t="shared" si="1"/>
        <v>987.5</v>
      </c>
      <c r="N15" s="2">
        <f t="shared" si="4"/>
        <v>4079</v>
      </c>
      <c r="O15" s="18" t="s">
        <v>30</v>
      </c>
      <c r="P15" s="46">
        <f>'G-1'!P15+'G-2'!P15+'G-3'!P15</f>
        <v>619</v>
      </c>
      <c r="Q15" s="46">
        <f>'G-1'!Q15+'G-2'!Q15+'G-3'!Q15</f>
        <v>692</v>
      </c>
      <c r="R15" s="46">
        <f>'G-1'!R15+'G-2'!R15+'G-3'!R15</f>
        <v>123</v>
      </c>
      <c r="S15" s="46">
        <f>'G-1'!S15+'G-2'!S15+'G-3'!S15</f>
        <v>62</v>
      </c>
      <c r="T15" s="6">
        <f t="shared" si="2"/>
        <v>1402.5</v>
      </c>
      <c r="U15" s="2">
        <f t="shared" si="5"/>
        <v>5116.5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403</v>
      </c>
      <c r="C16" s="46">
        <f>'G-1'!C16+'G-2'!C16+'G-3'!C16</f>
        <v>562</v>
      </c>
      <c r="D16" s="46">
        <f>'G-1'!D16+'G-2'!D16+'G-3'!D16</f>
        <v>113</v>
      </c>
      <c r="E16" s="46">
        <f>'G-1'!E16+'G-2'!E16+'G-3'!E16</f>
        <v>58</v>
      </c>
      <c r="F16" s="6">
        <f t="shared" si="0"/>
        <v>1134.5</v>
      </c>
      <c r="G16" s="2">
        <f t="shared" si="3"/>
        <v>4779</v>
      </c>
      <c r="H16" s="19" t="s">
        <v>15</v>
      </c>
      <c r="I16" s="46">
        <f>'G-1'!I16+'G-2'!I16+'G-3'!I16</f>
        <v>334</v>
      </c>
      <c r="J16" s="46">
        <f>'G-1'!J16+'G-2'!J16+'G-3'!J16</f>
        <v>491</v>
      </c>
      <c r="K16" s="46">
        <f>'G-1'!K16+'G-2'!K16+'G-3'!K16</f>
        <v>107</v>
      </c>
      <c r="L16" s="46">
        <f>'G-1'!L16+'G-2'!L16+'G-3'!L16</f>
        <v>45</v>
      </c>
      <c r="M16" s="6">
        <f t="shared" si="1"/>
        <v>984.5</v>
      </c>
      <c r="N16" s="2">
        <f t="shared" si="4"/>
        <v>4005.5</v>
      </c>
      <c r="O16" s="19" t="s">
        <v>8</v>
      </c>
      <c r="P16" s="46">
        <f>'G-1'!P16+'G-2'!P16+'G-3'!P16</f>
        <v>595</v>
      </c>
      <c r="Q16" s="46">
        <f>'G-1'!Q16+'G-2'!Q16+'G-3'!Q16</f>
        <v>659</v>
      </c>
      <c r="R16" s="46">
        <f>'G-1'!R16+'G-2'!R16+'G-3'!R16</f>
        <v>123</v>
      </c>
      <c r="S16" s="46">
        <f>'G-1'!S16+'G-2'!S16+'G-3'!S16</f>
        <v>50</v>
      </c>
      <c r="T16" s="6">
        <f t="shared" si="2"/>
        <v>1327.5</v>
      </c>
      <c r="U16" s="2">
        <f t="shared" si="5"/>
        <v>5298.5</v>
      </c>
      <c r="V16">
        <f>P16+P15+P14+P13</f>
        <v>2252</v>
      </c>
      <c r="W16">
        <f t="shared" ref="W16:Y16" si="6">Q16+Q15+Q14+Q13</f>
        <v>2660</v>
      </c>
      <c r="X16">
        <f t="shared" si="6"/>
        <v>470</v>
      </c>
      <c r="Y16">
        <f t="shared" si="6"/>
        <v>229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405</v>
      </c>
      <c r="C17" s="46">
        <f>'G-1'!C17+'G-2'!C17+'G-3'!C17</f>
        <v>598</v>
      </c>
      <c r="D17" s="46">
        <f>'G-1'!D17+'G-2'!D17+'G-3'!D17</f>
        <v>115</v>
      </c>
      <c r="E17" s="46">
        <f>'G-1'!E17+'G-2'!E17+'G-3'!E17</f>
        <v>55</v>
      </c>
      <c r="F17" s="6">
        <f t="shared" si="0"/>
        <v>1168</v>
      </c>
      <c r="G17" s="2">
        <f t="shared" si="3"/>
        <v>4793.5</v>
      </c>
      <c r="H17" s="19" t="s">
        <v>18</v>
      </c>
      <c r="I17" s="46">
        <f>'G-1'!I17+'G-2'!I17+'G-3'!I17</f>
        <v>381</v>
      </c>
      <c r="J17" s="46">
        <f>'G-1'!J17+'G-2'!J17+'G-3'!J17</f>
        <v>575</v>
      </c>
      <c r="K17" s="46">
        <f>'G-1'!K17+'G-2'!K17+'G-3'!K17</f>
        <v>125</v>
      </c>
      <c r="L17" s="46">
        <f>'G-1'!L17+'G-2'!L17+'G-3'!L17</f>
        <v>45</v>
      </c>
      <c r="M17" s="6">
        <f t="shared" si="1"/>
        <v>1128</v>
      </c>
      <c r="N17" s="2">
        <f t="shared" si="4"/>
        <v>4088.5</v>
      </c>
      <c r="O17" s="19" t="s">
        <v>10</v>
      </c>
      <c r="P17" s="46">
        <f>'G-1'!P17+'G-2'!P17+'G-3'!P17</f>
        <v>645</v>
      </c>
      <c r="Q17" s="46">
        <f>'G-1'!Q17+'G-2'!Q17+'G-3'!Q17</f>
        <v>681</v>
      </c>
      <c r="R17" s="46">
        <f>'G-1'!R17+'G-2'!R17+'G-3'!R17</f>
        <v>120</v>
      </c>
      <c r="S17" s="46">
        <f>'G-1'!S17+'G-2'!S17+'G-3'!S17</f>
        <v>52</v>
      </c>
      <c r="T17" s="6">
        <f t="shared" si="2"/>
        <v>1373.5</v>
      </c>
      <c r="U17" s="2">
        <f t="shared" si="5"/>
        <v>5423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410</v>
      </c>
      <c r="C18" s="46">
        <f>'G-1'!C18+'G-2'!C18+'G-3'!C18</f>
        <v>557</v>
      </c>
      <c r="D18" s="46">
        <f>'G-1'!D18+'G-2'!D18+'G-3'!D18</f>
        <v>111</v>
      </c>
      <c r="E18" s="46">
        <f>'G-1'!E18+'G-2'!E18+'G-3'!E18</f>
        <v>59</v>
      </c>
      <c r="F18" s="6">
        <f t="shared" si="0"/>
        <v>1131.5</v>
      </c>
      <c r="G18" s="2">
        <f t="shared" si="3"/>
        <v>4663.5</v>
      </c>
      <c r="H18" s="19" t="s">
        <v>20</v>
      </c>
      <c r="I18" s="46">
        <f>'G-1'!I18+'G-2'!I18+'G-3'!I18</f>
        <v>395</v>
      </c>
      <c r="J18" s="46">
        <f>'G-1'!J18+'G-2'!J18+'G-3'!J18</f>
        <v>592</v>
      </c>
      <c r="K18" s="46">
        <f>'G-1'!K18+'G-2'!K18+'G-3'!K18</f>
        <v>126</v>
      </c>
      <c r="L18" s="46">
        <f>'G-1'!L18+'G-2'!L18+'G-3'!L18</f>
        <v>43</v>
      </c>
      <c r="M18" s="6">
        <f t="shared" si="1"/>
        <v>1149</v>
      </c>
      <c r="N18" s="2">
        <f t="shared" si="4"/>
        <v>4249</v>
      </c>
      <c r="O18" s="19" t="s">
        <v>13</v>
      </c>
      <c r="P18" s="46">
        <f>'G-1'!P18+'G-2'!P18+'G-3'!P18</f>
        <v>608</v>
      </c>
      <c r="Q18" s="46">
        <f>'G-1'!Q18+'G-2'!Q18+'G-3'!Q18</f>
        <v>626</v>
      </c>
      <c r="R18" s="46">
        <f>'G-1'!R18+'G-2'!R18+'G-3'!R18</f>
        <v>126</v>
      </c>
      <c r="S18" s="46">
        <f>'G-1'!S18+'G-2'!S18+'G-3'!S18</f>
        <v>44</v>
      </c>
      <c r="T18" s="6">
        <f t="shared" si="2"/>
        <v>1292</v>
      </c>
      <c r="U18" s="2">
        <f t="shared" si="5"/>
        <v>5395.5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6">
        <f>'G-1'!B19+'G-2'!B19+'G-3'!B19</f>
        <v>441</v>
      </c>
      <c r="C19" s="46">
        <f>'G-1'!C19+'G-2'!C19+'G-3'!C19</f>
        <v>608</v>
      </c>
      <c r="D19" s="46">
        <f>'G-1'!D19+'G-2'!D19+'G-3'!D19</f>
        <v>113</v>
      </c>
      <c r="E19" s="46">
        <f>'G-1'!E19+'G-2'!E19+'G-3'!E19</f>
        <v>48</v>
      </c>
      <c r="F19" s="7">
        <f t="shared" si="0"/>
        <v>1174.5</v>
      </c>
      <c r="G19" s="3">
        <f t="shared" si="3"/>
        <v>4608.5</v>
      </c>
      <c r="H19" s="20" t="s">
        <v>22</v>
      </c>
      <c r="I19" s="46">
        <f>'G-1'!I19+'G-2'!I19+'G-3'!I19</f>
        <v>334</v>
      </c>
      <c r="J19" s="46">
        <f>'G-1'!J19+'G-2'!J19+'G-3'!J19</f>
        <v>555</v>
      </c>
      <c r="K19" s="46">
        <f>'G-1'!K19+'G-2'!K19+'G-3'!K19</f>
        <v>105</v>
      </c>
      <c r="L19" s="46">
        <f>'G-1'!L19+'G-2'!L19+'G-3'!L19</f>
        <v>55</v>
      </c>
      <c r="M19" s="6">
        <f t="shared" si="1"/>
        <v>1069.5</v>
      </c>
      <c r="N19" s="2">
        <f>M16+M17+M18+M19</f>
        <v>4331</v>
      </c>
      <c r="O19" s="19" t="s">
        <v>16</v>
      </c>
      <c r="P19" s="46">
        <f>'G-1'!P19+'G-2'!P19+'G-3'!P19</f>
        <v>741</v>
      </c>
      <c r="Q19" s="46">
        <f>'G-1'!Q19+'G-2'!Q19+'G-3'!Q19</f>
        <v>659</v>
      </c>
      <c r="R19" s="46">
        <f>'G-1'!R19+'G-2'!R19+'G-3'!R19</f>
        <v>129</v>
      </c>
      <c r="S19" s="46">
        <f>'G-1'!S19+'G-2'!S19+'G-3'!S19</f>
        <v>46</v>
      </c>
      <c r="T19" s="6">
        <f t="shared" si="2"/>
        <v>1402.5</v>
      </c>
      <c r="U19" s="2">
        <f t="shared" si="5"/>
        <v>5395.5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381</v>
      </c>
      <c r="C20" s="45">
        <f>'G-1'!C20+'G-2'!C20+'G-3'!C20</f>
        <v>618</v>
      </c>
      <c r="D20" s="45">
        <f>'G-1'!D20+'G-2'!D20+'G-3'!D20</f>
        <v>124</v>
      </c>
      <c r="E20" s="45">
        <f>'G-1'!E20+'G-2'!E20+'G-3'!E20</f>
        <v>57</v>
      </c>
      <c r="F20" s="8">
        <f t="shared" si="0"/>
        <v>1199</v>
      </c>
      <c r="G20" s="35"/>
      <c r="H20" s="19" t="s">
        <v>24</v>
      </c>
      <c r="I20" s="46">
        <f>'G-1'!I20+'G-2'!I20+'G-3'!I20</f>
        <v>394</v>
      </c>
      <c r="J20" s="46">
        <f>'G-1'!J20+'G-2'!J20+'G-3'!J20</f>
        <v>578</v>
      </c>
      <c r="K20" s="46">
        <f>'G-1'!K20+'G-2'!K20+'G-3'!K20</f>
        <v>112</v>
      </c>
      <c r="L20" s="46">
        <f>'G-1'!L20+'G-2'!L20+'G-3'!L20</f>
        <v>58</v>
      </c>
      <c r="M20" s="8">
        <f t="shared" si="1"/>
        <v>1144</v>
      </c>
      <c r="N20" s="2">
        <f>M17+M18+M19+M20</f>
        <v>4490.5</v>
      </c>
      <c r="O20" s="19" t="s">
        <v>45</v>
      </c>
      <c r="P20" s="46">
        <f>'G-1'!P20+'G-2'!P20+'G-3'!P20</f>
        <v>787</v>
      </c>
      <c r="Q20" s="46">
        <f>'G-1'!Q20+'G-2'!Q20+'G-3'!Q20</f>
        <v>689</v>
      </c>
      <c r="R20" s="46">
        <f>'G-1'!R20+'G-2'!R20+'G-3'!R20</f>
        <v>124</v>
      </c>
      <c r="S20" s="46">
        <f>'G-1'!S20+'G-2'!S20+'G-3'!S20</f>
        <v>49</v>
      </c>
      <c r="T20" s="8">
        <f t="shared" si="2"/>
        <v>1453</v>
      </c>
      <c r="U20" s="2">
        <f t="shared" si="5"/>
        <v>5521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369</v>
      </c>
      <c r="C21" s="45">
        <f>'G-1'!C21+'G-2'!C21+'G-3'!C21</f>
        <v>560</v>
      </c>
      <c r="D21" s="45">
        <f>'G-1'!D21+'G-2'!D21+'G-3'!D21</f>
        <v>118</v>
      </c>
      <c r="E21" s="45">
        <f>'G-1'!E21+'G-2'!E21+'G-3'!E21</f>
        <v>50</v>
      </c>
      <c r="F21" s="6">
        <f t="shared" si="0"/>
        <v>1105.5</v>
      </c>
      <c r="G21" s="36"/>
      <c r="H21" s="20" t="s">
        <v>25</v>
      </c>
      <c r="I21" s="46">
        <f>'G-1'!I21+'G-2'!I21+'G-3'!I21</f>
        <v>402</v>
      </c>
      <c r="J21" s="46">
        <f>'G-1'!J21+'G-2'!J21+'G-3'!J21</f>
        <v>636</v>
      </c>
      <c r="K21" s="46">
        <f>'G-1'!K21+'G-2'!K21+'G-3'!K21</f>
        <v>114</v>
      </c>
      <c r="L21" s="46">
        <f>'G-1'!L21+'G-2'!L21+'G-3'!L21</f>
        <v>66</v>
      </c>
      <c r="M21" s="6">
        <f t="shared" si="1"/>
        <v>1230</v>
      </c>
      <c r="N21" s="2">
        <f>M18+M19+M20+M21</f>
        <v>4592.5</v>
      </c>
      <c r="O21" s="21" t="s">
        <v>46</v>
      </c>
      <c r="P21" s="46">
        <f>'G-1'!P21+'G-2'!P21+'G-3'!P21</f>
        <v>689</v>
      </c>
      <c r="Q21" s="46">
        <f>'G-1'!Q21+'G-2'!Q21+'G-3'!Q21</f>
        <v>660</v>
      </c>
      <c r="R21" s="46">
        <f>'G-1'!R21+'G-2'!R21+'G-3'!R21</f>
        <v>105</v>
      </c>
      <c r="S21" s="46">
        <f>'G-1'!S21+'G-2'!S21+'G-3'!S21</f>
        <v>37</v>
      </c>
      <c r="T21" s="7">
        <f t="shared" si="2"/>
        <v>1307</v>
      </c>
      <c r="U21" s="3">
        <f t="shared" si="5"/>
        <v>5454.5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368</v>
      </c>
      <c r="C22" s="45">
        <f>'G-1'!C22+'G-2'!C22+'G-3'!C22</f>
        <v>459</v>
      </c>
      <c r="D22" s="45">
        <f>'G-1'!D22+'G-2'!D22+'G-3'!D22</f>
        <v>113</v>
      </c>
      <c r="E22" s="45">
        <f>'G-1'!E22+'G-2'!E22+'G-3'!E22</f>
        <v>54</v>
      </c>
      <c r="F22" s="6">
        <f t="shared" si="0"/>
        <v>1004</v>
      </c>
      <c r="G22" s="2"/>
      <c r="H22" s="21" t="s">
        <v>26</v>
      </c>
      <c r="I22" s="46">
        <f>'G-1'!I22+'G-2'!I22+'G-3'!I22</f>
        <v>344</v>
      </c>
      <c r="J22" s="46">
        <f>'G-1'!J22+'G-2'!J22+'G-3'!J22</f>
        <v>619</v>
      </c>
      <c r="K22" s="46">
        <f>'G-1'!K22+'G-2'!K22+'G-3'!K22</f>
        <v>121</v>
      </c>
      <c r="L22" s="46">
        <f>'G-1'!L22+'G-2'!L22+'G-3'!L22</f>
        <v>54</v>
      </c>
      <c r="M22" s="6">
        <f t="shared" si="1"/>
        <v>1168</v>
      </c>
      <c r="N22" s="3">
        <f>M19+M20+M21+M22</f>
        <v>4611.5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4898.5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4611.5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5521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2"/>
      <c r="B24" s="173"/>
      <c r="C24" s="82" t="s">
        <v>73</v>
      </c>
      <c r="D24" s="86"/>
      <c r="E24" s="86"/>
      <c r="F24" s="87" t="s">
        <v>65</v>
      </c>
      <c r="G24" s="88"/>
      <c r="H24" s="172"/>
      <c r="I24" s="173"/>
      <c r="J24" s="82" t="s">
        <v>73</v>
      </c>
      <c r="K24" s="86"/>
      <c r="L24" s="86"/>
      <c r="M24" s="87" t="s">
        <v>93</v>
      </c>
      <c r="N24" s="88"/>
      <c r="O24" s="172"/>
      <c r="P24" s="173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7" workbookViewId="0">
      <selection activeCell="H35" sqref="H3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1" t="s">
        <v>111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2" t="s">
        <v>112</v>
      </c>
      <c r="B4" s="222"/>
      <c r="C4" s="223" t="s">
        <v>60</v>
      </c>
      <c r="D4" s="223"/>
      <c r="E4" s="223"/>
      <c r="F4" s="110"/>
      <c r="G4" s="106"/>
      <c r="H4" s="106"/>
      <c r="I4" s="106"/>
      <c r="J4" s="106"/>
    </row>
    <row r="5" spans="1:10" x14ac:dyDescent="0.2">
      <c r="A5" s="181" t="s">
        <v>56</v>
      </c>
      <c r="B5" s="181"/>
      <c r="C5" s="224" t="str">
        <f>'G-1'!D5</f>
        <v>CALLE 30 X CARRERA 8</v>
      </c>
      <c r="D5" s="224"/>
      <c r="E5" s="224"/>
      <c r="F5" s="111"/>
      <c r="G5" s="112"/>
      <c r="H5" s="103" t="s">
        <v>53</v>
      </c>
      <c r="I5" s="225">
        <f>'G-1'!L5</f>
        <v>1504</v>
      </c>
      <c r="J5" s="225"/>
    </row>
    <row r="6" spans="1:10" x14ac:dyDescent="0.2">
      <c r="A6" s="181" t="s">
        <v>113</v>
      </c>
      <c r="B6" s="181"/>
      <c r="C6" s="226" t="s">
        <v>149</v>
      </c>
      <c r="D6" s="226"/>
      <c r="E6" s="226"/>
      <c r="F6" s="111"/>
      <c r="G6" s="112"/>
      <c r="H6" s="103" t="s">
        <v>58</v>
      </c>
      <c r="I6" s="227">
        <f>'G-1'!S6</f>
        <v>42971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114</v>
      </c>
      <c r="B8" s="231" t="s">
        <v>115</v>
      </c>
      <c r="C8" s="229" t="s">
        <v>116</v>
      </c>
      <c r="D8" s="231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3" t="s">
        <v>122</v>
      </c>
      <c r="J8" s="235" t="s">
        <v>123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37" t="s">
        <v>124</v>
      </c>
      <c r="B10" s="240">
        <v>2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8"/>
      <c r="B11" s="241"/>
      <c r="C11" s="122" t="s">
        <v>126</v>
      </c>
      <c r="D11" s="125" t="s">
        <v>127</v>
      </c>
      <c r="E11" s="126">
        <v>274</v>
      </c>
      <c r="F11" s="126">
        <v>475</v>
      </c>
      <c r="G11" s="126">
        <v>99</v>
      </c>
      <c r="H11" s="126">
        <v>45</v>
      </c>
      <c r="I11" s="126">
        <f t="shared" ref="I11:I45" si="0">E11*0.5+F11+G11*2+H11*2.5</f>
        <v>922.5</v>
      </c>
      <c r="J11" s="127">
        <f>IF(I11=0,"0,00",I11/SUM(I10:I12)*100)</f>
        <v>87.440758293838854</v>
      </c>
    </row>
    <row r="12" spans="1:10" x14ac:dyDescent="0.2">
      <c r="A12" s="238"/>
      <c r="B12" s="241"/>
      <c r="C12" s="128" t="s">
        <v>136</v>
      </c>
      <c r="D12" s="129" t="s">
        <v>128</v>
      </c>
      <c r="E12" s="74">
        <v>42</v>
      </c>
      <c r="F12" s="74">
        <v>65</v>
      </c>
      <c r="G12" s="74">
        <v>22</v>
      </c>
      <c r="H12" s="74">
        <v>1</v>
      </c>
      <c r="I12" s="130">
        <f t="shared" si="0"/>
        <v>132.5</v>
      </c>
      <c r="J12" s="131">
        <f>IF(I12=0,"0,00",I12/SUM(I10:I12)*100)</f>
        <v>12.559241706161137</v>
      </c>
    </row>
    <row r="13" spans="1:10" x14ac:dyDescent="0.2">
      <c r="A13" s="238"/>
      <c r="B13" s="241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8"/>
      <c r="B14" s="241"/>
      <c r="C14" s="122" t="s">
        <v>129</v>
      </c>
      <c r="D14" s="125" t="s">
        <v>127</v>
      </c>
      <c r="E14" s="126">
        <v>267</v>
      </c>
      <c r="F14" s="126">
        <v>462</v>
      </c>
      <c r="G14" s="126">
        <v>94</v>
      </c>
      <c r="H14" s="126">
        <v>49</v>
      </c>
      <c r="I14" s="126">
        <f t="shared" si="0"/>
        <v>906</v>
      </c>
      <c r="J14" s="127">
        <f>IF(I14=0,"0,00",I14/SUM(I13:I15)*100)</f>
        <v>86.36796949475692</v>
      </c>
    </row>
    <row r="15" spans="1:10" x14ac:dyDescent="0.2">
      <c r="A15" s="238"/>
      <c r="B15" s="241"/>
      <c r="C15" s="128" t="s">
        <v>137</v>
      </c>
      <c r="D15" s="129" t="s">
        <v>128</v>
      </c>
      <c r="E15" s="74">
        <v>33</v>
      </c>
      <c r="F15" s="74">
        <v>59</v>
      </c>
      <c r="G15" s="74">
        <v>30</v>
      </c>
      <c r="H15" s="74">
        <v>3</v>
      </c>
      <c r="I15" s="130">
        <f t="shared" si="0"/>
        <v>143</v>
      </c>
      <c r="J15" s="131">
        <f>IF(I15=0,"0,00",I15/SUM(I13:I15)*100)</f>
        <v>13.63203050524309</v>
      </c>
    </row>
    <row r="16" spans="1:10" x14ac:dyDescent="0.2">
      <c r="A16" s="238"/>
      <c r="B16" s="241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8"/>
      <c r="B17" s="241"/>
      <c r="C17" s="122" t="s">
        <v>130</v>
      </c>
      <c r="D17" s="125" t="s">
        <v>127</v>
      </c>
      <c r="E17" s="126">
        <v>920</v>
      </c>
      <c r="F17" s="126">
        <v>599</v>
      </c>
      <c r="G17" s="126">
        <v>96</v>
      </c>
      <c r="H17" s="126">
        <v>41</v>
      </c>
      <c r="I17" s="126">
        <f t="shared" si="0"/>
        <v>1353.5</v>
      </c>
      <c r="J17" s="127">
        <f>IF(I17=0,"0,00",I17/SUM(I16:I18)*100)</f>
        <v>91.980971797485552</v>
      </c>
    </row>
    <row r="18" spans="1:10" x14ac:dyDescent="0.2">
      <c r="A18" s="239"/>
      <c r="B18" s="242"/>
      <c r="C18" s="133" t="s">
        <v>138</v>
      </c>
      <c r="D18" s="129" t="s">
        <v>128</v>
      </c>
      <c r="E18" s="74">
        <v>11</v>
      </c>
      <c r="F18" s="74">
        <v>48</v>
      </c>
      <c r="G18" s="74">
        <v>26</v>
      </c>
      <c r="H18" s="74">
        <v>5</v>
      </c>
      <c r="I18" s="130">
        <f t="shared" si="0"/>
        <v>118</v>
      </c>
      <c r="J18" s="131">
        <f>IF(I18=0,"0,00",I18/SUM(I16:I18)*100)</f>
        <v>8.0190282025144413</v>
      </c>
    </row>
    <row r="19" spans="1:10" x14ac:dyDescent="0.2">
      <c r="A19" s="237" t="s">
        <v>131</v>
      </c>
      <c r="B19" s="240">
        <v>3</v>
      </c>
      <c r="C19" s="134"/>
      <c r="D19" s="123" t="s">
        <v>125</v>
      </c>
      <c r="E19" s="75">
        <v>82</v>
      </c>
      <c r="F19" s="75">
        <v>57</v>
      </c>
      <c r="G19" s="75">
        <v>17</v>
      </c>
      <c r="H19" s="75">
        <v>2</v>
      </c>
      <c r="I19" s="75">
        <f t="shared" si="0"/>
        <v>137</v>
      </c>
      <c r="J19" s="124">
        <f>IF(I19=0,"0,00",I19/SUM(I19:I21)*100)</f>
        <v>14.015345268542202</v>
      </c>
    </row>
    <row r="20" spans="1:10" x14ac:dyDescent="0.2">
      <c r="A20" s="238"/>
      <c r="B20" s="241"/>
      <c r="C20" s="122" t="s">
        <v>126</v>
      </c>
      <c r="D20" s="125" t="s">
        <v>127</v>
      </c>
      <c r="E20" s="126">
        <v>258</v>
      </c>
      <c r="F20" s="126">
        <v>373</v>
      </c>
      <c r="G20" s="126">
        <v>78</v>
      </c>
      <c r="H20" s="126">
        <v>73</v>
      </c>
      <c r="I20" s="126">
        <f t="shared" si="0"/>
        <v>840.5</v>
      </c>
      <c r="J20" s="127">
        <f>IF(I20=0,"0,00",I20/SUM(I19:I21)*100)</f>
        <v>85.984654731457795</v>
      </c>
    </row>
    <row r="21" spans="1:10" x14ac:dyDescent="0.2">
      <c r="A21" s="238"/>
      <c r="B21" s="241"/>
      <c r="C21" s="128" t="s">
        <v>139</v>
      </c>
      <c r="D21" s="129" t="s">
        <v>128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8"/>
      <c r="B22" s="241"/>
      <c r="C22" s="132"/>
      <c r="D22" s="123" t="s">
        <v>125</v>
      </c>
      <c r="E22" s="75">
        <v>89</v>
      </c>
      <c r="F22" s="75">
        <v>68</v>
      </c>
      <c r="G22" s="75">
        <v>17</v>
      </c>
      <c r="H22" s="75">
        <v>1</v>
      </c>
      <c r="I22" s="75">
        <f t="shared" si="0"/>
        <v>149</v>
      </c>
      <c r="J22" s="124">
        <f>IF(I22=0,"0,00",I22/SUM(I22:I24)*100)</f>
        <v>12.850366537300562</v>
      </c>
    </row>
    <row r="23" spans="1:10" x14ac:dyDescent="0.2">
      <c r="A23" s="238"/>
      <c r="B23" s="241"/>
      <c r="C23" s="122" t="s">
        <v>129</v>
      </c>
      <c r="D23" s="125" t="s">
        <v>127</v>
      </c>
      <c r="E23" s="126">
        <v>350</v>
      </c>
      <c r="F23" s="126">
        <v>467</v>
      </c>
      <c r="G23" s="126">
        <v>93</v>
      </c>
      <c r="H23" s="126">
        <v>73</v>
      </c>
      <c r="I23" s="126">
        <f t="shared" si="0"/>
        <v>1010.5</v>
      </c>
      <c r="J23" s="127">
        <f>IF(I23=0,"0,00",I23/SUM(I22:I24)*100)</f>
        <v>87.149633462699441</v>
      </c>
    </row>
    <row r="24" spans="1:10" x14ac:dyDescent="0.2">
      <c r="A24" s="238"/>
      <c r="B24" s="241"/>
      <c r="C24" s="128" t="s">
        <v>140</v>
      </c>
      <c r="D24" s="129" t="s">
        <v>128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8"/>
      <c r="B25" s="241"/>
      <c r="C25" s="132"/>
      <c r="D25" s="123" t="s">
        <v>125</v>
      </c>
      <c r="E25" s="75">
        <v>120</v>
      </c>
      <c r="F25" s="75">
        <v>111</v>
      </c>
      <c r="G25" s="75">
        <v>21</v>
      </c>
      <c r="H25" s="75">
        <v>4</v>
      </c>
      <c r="I25" s="75">
        <f t="shared" si="0"/>
        <v>223</v>
      </c>
      <c r="J25" s="124">
        <f>IF(I25=0,"0,00",I25/SUM(I25:I27)*100)</f>
        <v>18.771043771043772</v>
      </c>
    </row>
    <row r="26" spans="1:10" x14ac:dyDescent="0.2">
      <c r="A26" s="238"/>
      <c r="B26" s="241"/>
      <c r="C26" s="122" t="s">
        <v>130</v>
      </c>
      <c r="D26" s="125" t="s">
        <v>127</v>
      </c>
      <c r="E26" s="126">
        <v>282</v>
      </c>
      <c r="F26" s="126">
        <v>524</v>
      </c>
      <c r="G26" s="126">
        <v>80</v>
      </c>
      <c r="H26" s="126">
        <v>56</v>
      </c>
      <c r="I26" s="126">
        <f t="shared" si="0"/>
        <v>965</v>
      </c>
      <c r="J26" s="127">
        <f>IF(I26=0,"0,00",I26/SUM(I25:I27)*100)</f>
        <v>81.228956228956235</v>
      </c>
    </row>
    <row r="27" spans="1:10" x14ac:dyDescent="0.2">
      <c r="A27" s="239"/>
      <c r="B27" s="242"/>
      <c r="C27" s="133" t="s">
        <v>141</v>
      </c>
      <c r="D27" s="129" t="s">
        <v>128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7" t="s">
        <v>132</v>
      </c>
      <c r="B28" s="240">
        <v>2</v>
      </c>
      <c r="C28" s="134"/>
      <c r="D28" s="123" t="s">
        <v>125</v>
      </c>
      <c r="E28" s="75">
        <v>91</v>
      </c>
      <c r="F28" s="75">
        <v>80</v>
      </c>
      <c r="G28" s="75">
        <v>19</v>
      </c>
      <c r="H28" s="75">
        <v>7</v>
      </c>
      <c r="I28" s="75">
        <f t="shared" si="0"/>
        <v>181</v>
      </c>
      <c r="J28" s="124">
        <f>IF(I28=0,"0,00",I28/SUM(I28:I30)*100)</f>
        <v>100</v>
      </c>
    </row>
    <row r="29" spans="1:10" x14ac:dyDescent="0.2">
      <c r="A29" s="238"/>
      <c r="B29" s="241"/>
      <c r="C29" s="122" t="s">
        <v>126</v>
      </c>
      <c r="D29" s="125" t="s">
        <v>127</v>
      </c>
      <c r="E29" s="126">
        <v>0</v>
      </c>
      <c r="F29" s="126">
        <v>0</v>
      </c>
      <c r="G29" s="126">
        <v>0</v>
      </c>
      <c r="H29" s="126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8"/>
      <c r="B30" s="241"/>
      <c r="C30" s="128" t="s">
        <v>142</v>
      </c>
      <c r="D30" s="129" t="s">
        <v>128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8"/>
      <c r="B31" s="241"/>
      <c r="C31" s="132"/>
      <c r="D31" s="123" t="s">
        <v>125</v>
      </c>
      <c r="E31" s="75">
        <v>77</v>
      </c>
      <c r="F31" s="75">
        <v>104</v>
      </c>
      <c r="G31" s="75">
        <v>18</v>
      </c>
      <c r="H31" s="75">
        <v>11</v>
      </c>
      <c r="I31" s="75">
        <f t="shared" si="0"/>
        <v>206</v>
      </c>
      <c r="J31" s="124">
        <f>IF(I31=0,"0,00",I31/SUM(I31:I33)*100)</f>
        <v>100</v>
      </c>
    </row>
    <row r="32" spans="1:10" x14ac:dyDescent="0.2">
      <c r="A32" s="238"/>
      <c r="B32" s="241"/>
      <c r="C32" s="122" t="s">
        <v>129</v>
      </c>
      <c r="D32" s="125" t="s">
        <v>127</v>
      </c>
      <c r="E32" s="126">
        <v>0</v>
      </c>
      <c r="F32" s="126">
        <v>0</v>
      </c>
      <c r="G32" s="126">
        <v>0</v>
      </c>
      <c r="H32" s="126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8"/>
      <c r="B33" s="241"/>
      <c r="C33" s="128" t="s">
        <v>143</v>
      </c>
      <c r="D33" s="129" t="s">
        <v>128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8"/>
      <c r="B34" s="241"/>
      <c r="C34" s="132"/>
      <c r="D34" s="123" t="s">
        <v>125</v>
      </c>
      <c r="E34" s="75">
        <v>80</v>
      </c>
      <c r="F34" s="75">
        <v>106</v>
      </c>
      <c r="G34" s="75">
        <v>19</v>
      </c>
      <c r="H34" s="75">
        <v>3</v>
      </c>
      <c r="I34" s="75">
        <f t="shared" si="0"/>
        <v>191.5</v>
      </c>
      <c r="J34" s="124">
        <f>IF(I34=0,"0,00",I34/SUM(I34:I36)*100)</f>
        <v>100</v>
      </c>
    </row>
    <row r="35" spans="1:10" x14ac:dyDescent="0.2">
      <c r="A35" s="238"/>
      <c r="B35" s="241"/>
      <c r="C35" s="122" t="s">
        <v>130</v>
      </c>
      <c r="D35" s="125" t="s">
        <v>127</v>
      </c>
      <c r="E35" s="126">
        <v>0</v>
      </c>
      <c r="F35" s="126">
        <v>0</v>
      </c>
      <c r="G35" s="126">
        <v>0</v>
      </c>
      <c r="H35" s="126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9"/>
      <c r="B36" s="242"/>
      <c r="C36" s="133" t="s">
        <v>144</v>
      </c>
      <c r="D36" s="129" t="s">
        <v>128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7" t="s">
        <v>133</v>
      </c>
      <c r="B37" s="240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8"/>
      <c r="B38" s="241"/>
      <c r="C38" s="122" t="s">
        <v>126</v>
      </c>
      <c r="D38" s="125" t="s">
        <v>127</v>
      </c>
      <c r="E38" s="157">
        <v>0</v>
      </c>
      <c r="F38" s="157">
        <v>0</v>
      </c>
      <c r="G38" s="157">
        <v>0</v>
      </c>
      <c r="H38" s="157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8"/>
      <c r="B39" s="241"/>
      <c r="C39" s="128" t="s">
        <v>145</v>
      </c>
      <c r="D39" s="129" t="s">
        <v>128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8"/>
      <c r="B40" s="241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8"/>
      <c r="B41" s="241"/>
      <c r="C41" s="122" t="s">
        <v>129</v>
      </c>
      <c r="D41" s="125" t="s">
        <v>127</v>
      </c>
      <c r="E41" s="157">
        <v>0</v>
      </c>
      <c r="F41" s="157">
        <v>0</v>
      </c>
      <c r="G41" s="157">
        <v>0</v>
      </c>
      <c r="H41" s="157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8"/>
      <c r="B42" s="241"/>
      <c r="C42" s="128" t="s">
        <v>146</v>
      </c>
      <c r="D42" s="129" t="s">
        <v>128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8"/>
      <c r="B43" s="241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8"/>
      <c r="B44" s="241"/>
      <c r="C44" s="122" t="s">
        <v>130</v>
      </c>
      <c r="D44" s="125" t="s">
        <v>127</v>
      </c>
      <c r="E44" s="157">
        <v>0</v>
      </c>
      <c r="F44" s="157">
        <v>0</v>
      </c>
      <c r="G44" s="157">
        <v>0</v>
      </c>
      <c r="H44" s="157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9"/>
      <c r="B45" s="242"/>
      <c r="C45" s="133" t="s">
        <v>147</v>
      </c>
      <c r="D45" s="129" t="s">
        <v>128</v>
      </c>
      <c r="E45" s="158">
        <v>0</v>
      </c>
      <c r="F45" s="158">
        <v>0</v>
      </c>
      <c r="G45" s="158">
        <v>0</v>
      </c>
      <c r="H45" s="158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4"/>
  <sheetViews>
    <sheetView zoomScale="91" zoomScaleNormal="91" workbookViewId="0">
      <selection activeCell="AJ8" sqref="AJ8:AM8"/>
    </sheetView>
  </sheetViews>
  <sheetFormatPr baseColWidth="10" defaultRowHeight="12.75" x14ac:dyDescent="0.2"/>
  <cols>
    <col min="2" max="2" width="5.5703125" customWidth="1"/>
    <col min="3" max="3" width="5" customWidth="1"/>
    <col min="4" max="4" width="5.28515625" customWidth="1"/>
    <col min="5" max="5" width="5" customWidth="1"/>
    <col min="6" max="6" width="5.140625" customWidth="1"/>
    <col min="7" max="7" width="5.5703125" customWidth="1"/>
    <col min="8" max="8" width="4.7109375" customWidth="1"/>
    <col min="9" max="10" width="5.140625" customWidth="1"/>
    <col min="11" max="11" width="5.28515625" customWidth="1"/>
    <col min="12" max="12" width="3.140625" customWidth="1"/>
    <col min="13" max="15" width="4.7109375" customWidth="1"/>
    <col min="16" max="16" width="5.42578125" customWidth="1"/>
    <col min="17" max="20" width="4.7109375" customWidth="1"/>
    <col min="21" max="21" width="6" customWidth="1"/>
    <col min="22" max="28" width="4.7109375" customWidth="1"/>
    <col min="29" max="29" width="3.7109375" customWidth="1"/>
    <col min="30" max="31" width="4.7109375" customWidth="1"/>
    <col min="32" max="32" width="6" customWidth="1"/>
    <col min="33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94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95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96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97</v>
      </c>
      <c r="B8" s="245"/>
      <c r="C8" s="246" t="s">
        <v>98</v>
      </c>
      <c r="D8" s="246"/>
      <c r="E8" s="246"/>
      <c r="F8" s="246"/>
      <c r="G8" s="246"/>
      <c r="H8" s="246"/>
      <c r="I8" s="92"/>
      <c r="J8" s="92"/>
      <c r="K8" s="92"/>
      <c r="L8" s="245" t="s">
        <v>99</v>
      </c>
      <c r="M8" s="245"/>
      <c r="N8" s="245"/>
      <c r="O8" s="246" t="str">
        <f>'G-1'!D5</f>
        <v>CALLE 30 X CARRERA 8</v>
      </c>
      <c r="P8" s="246"/>
      <c r="Q8" s="246"/>
      <c r="R8" s="246"/>
      <c r="S8" s="246"/>
      <c r="T8" s="92"/>
      <c r="U8" s="92"/>
      <c r="V8" s="245" t="s">
        <v>100</v>
      </c>
      <c r="W8" s="245"/>
      <c r="X8" s="245"/>
      <c r="Y8" s="246">
        <f>'G-1'!L5</f>
        <v>1504</v>
      </c>
      <c r="Z8" s="246"/>
      <c r="AA8" s="246"/>
      <c r="AB8" s="92"/>
      <c r="AC8" s="92"/>
      <c r="AD8" s="92"/>
      <c r="AE8" s="92"/>
      <c r="AF8" s="92"/>
      <c r="AG8" s="92"/>
      <c r="AH8" s="245" t="s">
        <v>101</v>
      </c>
      <c r="AI8" s="245"/>
      <c r="AJ8" s="249">
        <f>'G-1'!S6</f>
        <v>42971</v>
      </c>
      <c r="AK8" s="249"/>
      <c r="AL8" s="249"/>
      <c r="AM8" s="24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47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135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0" t="s">
        <v>103</v>
      </c>
      <c r="U12" s="25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1686.5</v>
      </c>
      <c r="AV12" s="97">
        <f t="shared" si="0"/>
        <v>1769</v>
      </c>
      <c r="AW12" s="97">
        <f t="shared" si="0"/>
        <v>1898.5</v>
      </c>
      <c r="AX12" s="97">
        <f t="shared" si="0"/>
        <v>1970.5</v>
      </c>
      <c r="AY12" s="97">
        <f t="shared" si="0"/>
        <v>2088</v>
      </c>
      <c r="AZ12" s="97">
        <f t="shared" si="0"/>
        <v>2091</v>
      </c>
      <c r="BA12" s="97">
        <f t="shared" si="0"/>
        <v>2099</v>
      </c>
      <c r="BB12" s="97"/>
      <c r="BC12" s="97"/>
      <c r="BD12" s="97"/>
      <c r="BE12" s="97">
        <f t="shared" ref="BE12:BQ12" si="1">P14</f>
        <v>1985.5</v>
      </c>
      <c r="BF12" s="97">
        <f t="shared" si="1"/>
        <v>1896</v>
      </c>
      <c r="BG12" s="97">
        <f t="shared" si="1"/>
        <v>1855.5</v>
      </c>
      <c r="BH12" s="97">
        <f t="shared" si="1"/>
        <v>1866</v>
      </c>
      <c r="BI12" s="97">
        <f t="shared" si="1"/>
        <v>1857</v>
      </c>
      <c r="BJ12" s="97">
        <f t="shared" si="1"/>
        <v>1833.5</v>
      </c>
      <c r="BK12" s="97">
        <f t="shared" si="1"/>
        <v>1820.5</v>
      </c>
      <c r="BL12" s="97">
        <f t="shared" si="1"/>
        <v>1801.5</v>
      </c>
      <c r="BM12" s="97">
        <f t="shared" si="1"/>
        <v>1816</v>
      </c>
      <c r="BN12" s="97">
        <f t="shared" si="1"/>
        <v>1842</v>
      </c>
      <c r="BO12" s="97">
        <f t="shared" si="1"/>
        <v>1891</v>
      </c>
      <c r="BP12" s="97">
        <f t="shared" si="1"/>
        <v>1988</v>
      </c>
      <c r="BQ12" s="97">
        <f t="shared" si="1"/>
        <v>2012.5</v>
      </c>
      <c r="BR12" s="97"/>
      <c r="BS12" s="97"/>
      <c r="BT12" s="97"/>
      <c r="BU12" s="97">
        <f t="shared" ref="BU12:CC12" si="2">AG14</f>
        <v>2188</v>
      </c>
      <c r="BV12" s="97">
        <f t="shared" si="2"/>
        <v>2247</v>
      </c>
      <c r="BW12" s="97">
        <f t="shared" si="2"/>
        <v>2349.5</v>
      </c>
      <c r="BX12" s="97">
        <f t="shared" si="2"/>
        <v>2398.5</v>
      </c>
      <c r="BY12" s="97">
        <f t="shared" si="2"/>
        <v>2457.5</v>
      </c>
      <c r="BZ12" s="97">
        <f t="shared" si="2"/>
        <v>2489</v>
      </c>
      <c r="CA12" s="97">
        <f t="shared" si="2"/>
        <v>2569.5</v>
      </c>
      <c r="CB12" s="97">
        <f t="shared" si="2"/>
        <v>2768.5</v>
      </c>
      <c r="CC12" s="97">
        <f t="shared" si="2"/>
        <v>2812.5</v>
      </c>
    </row>
    <row r="13" spans="1:81" ht="16.5" customHeight="1" x14ac:dyDescent="0.2">
      <c r="A13" s="100" t="s">
        <v>104</v>
      </c>
      <c r="B13" s="149">
        <f>'G-1'!F10</f>
        <v>404</v>
      </c>
      <c r="C13" s="149">
        <f>'G-1'!F11</f>
        <v>443.5</v>
      </c>
      <c r="D13" s="149">
        <f>'G-1'!F12</f>
        <v>419.5</v>
      </c>
      <c r="E13" s="149">
        <f>'G-1'!F13</f>
        <v>419.5</v>
      </c>
      <c r="F13" s="149">
        <f>'G-1'!F14</f>
        <v>486.5</v>
      </c>
      <c r="G13" s="149">
        <f>'G-1'!F15</f>
        <v>573</v>
      </c>
      <c r="H13" s="149">
        <f>'G-1'!F16</f>
        <v>491.5</v>
      </c>
      <c r="I13" s="149">
        <f>'G-1'!F17</f>
        <v>537</v>
      </c>
      <c r="J13" s="149">
        <f>'G-1'!F18</f>
        <v>489.5</v>
      </c>
      <c r="K13" s="149">
        <f>'G-1'!F19</f>
        <v>581</v>
      </c>
      <c r="L13" s="150"/>
      <c r="M13" s="149">
        <f>'G-1'!F20</f>
        <v>551</v>
      </c>
      <c r="N13" s="149">
        <f>'G-1'!F21</f>
        <v>504</v>
      </c>
      <c r="O13" s="149">
        <f>'G-1'!F22</f>
        <v>461.5</v>
      </c>
      <c r="P13" s="149">
        <f>'G-1'!M10</f>
        <v>469</v>
      </c>
      <c r="Q13" s="149">
        <f>'G-1'!M11</f>
        <v>461.5</v>
      </c>
      <c r="R13" s="149">
        <f>'G-1'!M12</f>
        <v>463.5</v>
      </c>
      <c r="S13" s="149">
        <f>'G-1'!M13</f>
        <v>472</v>
      </c>
      <c r="T13" s="149">
        <f>'G-1'!M14</f>
        <v>460</v>
      </c>
      <c r="U13" s="149">
        <f>'G-1'!M15</f>
        <v>438</v>
      </c>
      <c r="V13" s="149">
        <f>'G-1'!M16</f>
        <v>450.5</v>
      </c>
      <c r="W13" s="149">
        <f>'G-1'!M17</f>
        <v>453</v>
      </c>
      <c r="X13" s="149">
        <f>'G-1'!M18</f>
        <v>474.5</v>
      </c>
      <c r="Y13" s="149">
        <f>'G-1'!M19</f>
        <v>464</v>
      </c>
      <c r="Z13" s="149">
        <f>'G-1'!M20</f>
        <v>499.5</v>
      </c>
      <c r="AA13" s="149">
        <f>'G-1'!M21</f>
        <v>550</v>
      </c>
      <c r="AB13" s="149">
        <f>'G-1'!M22</f>
        <v>499</v>
      </c>
      <c r="AC13" s="150"/>
      <c r="AD13" s="149">
        <f>'G-1'!T10</f>
        <v>533.5</v>
      </c>
      <c r="AE13" s="149">
        <f>'G-1'!T11</f>
        <v>534</v>
      </c>
      <c r="AF13" s="149">
        <f>'G-1'!T12</f>
        <v>541.5</v>
      </c>
      <c r="AG13" s="149">
        <f>'G-1'!T13</f>
        <v>579</v>
      </c>
      <c r="AH13" s="149">
        <f>'G-1'!T14</f>
        <v>592.5</v>
      </c>
      <c r="AI13" s="149">
        <f>'G-1'!T15</f>
        <v>636.5</v>
      </c>
      <c r="AJ13" s="149">
        <f>'G-1'!T16</f>
        <v>590.5</v>
      </c>
      <c r="AK13" s="149">
        <f>'G-1'!T17</f>
        <v>638</v>
      </c>
      <c r="AL13" s="149">
        <f>'G-1'!T18</f>
        <v>624</v>
      </c>
      <c r="AM13" s="149">
        <f>'G-1'!T19</f>
        <v>717</v>
      </c>
      <c r="AN13" s="149">
        <f>'G-1'!T20</f>
        <v>789.5</v>
      </c>
      <c r="AO13" s="149">
        <f>'G-1'!T21</f>
        <v>682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1686.5</v>
      </c>
      <c r="F14" s="149">
        <f t="shared" ref="F14:K14" si="3">C13+D13+E13+F13</f>
        <v>1769</v>
      </c>
      <c r="G14" s="149">
        <f t="shared" si="3"/>
        <v>1898.5</v>
      </c>
      <c r="H14" s="149">
        <f t="shared" si="3"/>
        <v>1970.5</v>
      </c>
      <c r="I14" s="149">
        <f t="shared" si="3"/>
        <v>2088</v>
      </c>
      <c r="J14" s="149">
        <f t="shared" si="3"/>
        <v>2091</v>
      </c>
      <c r="K14" s="149">
        <f t="shared" si="3"/>
        <v>2099</v>
      </c>
      <c r="L14" s="150"/>
      <c r="M14" s="149"/>
      <c r="N14" s="149"/>
      <c r="O14" s="149"/>
      <c r="P14" s="149">
        <f>M13+N13+O13+P13</f>
        <v>1985.5</v>
      </c>
      <c r="Q14" s="149">
        <f t="shared" ref="Q14:AB14" si="4">N13+O13+P13+Q13</f>
        <v>1896</v>
      </c>
      <c r="R14" s="149">
        <f t="shared" si="4"/>
        <v>1855.5</v>
      </c>
      <c r="S14" s="149">
        <f t="shared" si="4"/>
        <v>1866</v>
      </c>
      <c r="T14" s="149">
        <f t="shared" si="4"/>
        <v>1857</v>
      </c>
      <c r="U14" s="149">
        <f t="shared" si="4"/>
        <v>1833.5</v>
      </c>
      <c r="V14" s="149">
        <f t="shared" si="4"/>
        <v>1820.5</v>
      </c>
      <c r="W14" s="149">
        <f t="shared" si="4"/>
        <v>1801.5</v>
      </c>
      <c r="X14" s="149">
        <f t="shared" si="4"/>
        <v>1816</v>
      </c>
      <c r="Y14" s="149">
        <f t="shared" si="4"/>
        <v>1842</v>
      </c>
      <c r="Z14" s="149">
        <f t="shared" si="4"/>
        <v>1891</v>
      </c>
      <c r="AA14" s="149">
        <f t="shared" si="4"/>
        <v>1988</v>
      </c>
      <c r="AB14" s="149">
        <f t="shared" si="4"/>
        <v>2012.5</v>
      </c>
      <c r="AC14" s="150"/>
      <c r="AD14" s="149"/>
      <c r="AE14" s="149"/>
      <c r="AF14" s="149"/>
      <c r="AG14" s="149">
        <f>AD13+AE13+AF13+AG13</f>
        <v>2188</v>
      </c>
      <c r="AH14" s="149">
        <f t="shared" ref="AH14:AO14" si="5">AE13+AF13+AG13+AH13</f>
        <v>2247</v>
      </c>
      <c r="AI14" s="149">
        <f t="shared" si="5"/>
        <v>2349.5</v>
      </c>
      <c r="AJ14" s="149">
        <f t="shared" si="5"/>
        <v>2398.5</v>
      </c>
      <c r="AK14" s="149">
        <f t="shared" si="5"/>
        <v>2457.5</v>
      </c>
      <c r="AL14" s="149">
        <f t="shared" si="5"/>
        <v>2489</v>
      </c>
      <c r="AM14" s="149">
        <f t="shared" si="5"/>
        <v>2569.5</v>
      </c>
      <c r="AN14" s="149">
        <f t="shared" si="5"/>
        <v>2768.5</v>
      </c>
      <c r="AO14" s="149">
        <f t="shared" si="5"/>
        <v>2812.5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0.87440758293838849</v>
      </c>
      <c r="H15" s="152"/>
      <c r="I15" s="152" t="s">
        <v>109</v>
      </c>
      <c r="J15" s="153">
        <f>DIRECCIONALIDAD!J12/100</f>
        <v>0.12559241706161137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0.86367969494756924</v>
      </c>
      <c r="V15" s="152"/>
      <c r="W15" s="152"/>
      <c r="X15" s="152"/>
      <c r="Y15" s="152" t="s">
        <v>109</v>
      </c>
      <c r="Z15" s="153">
        <f>DIRECCIONALIDAD!J15/100</f>
        <v>0.1363203050524309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0.91980971797485556</v>
      </c>
      <c r="AL15" s="152"/>
      <c r="AM15" s="152"/>
      <c r="AN15" s="152" t="s">
        <v>109</v>
      </c>
      <c r="AO15" s="155">
        <f>DIRECCIONALIDAD!J18/100</f>
        <v>8.0190282025144416E-2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2" t="s">
        <v>153</v>
      </c>
      <c r="B16" s="163">
        <f>MAX(B14:K14)</f>
        <v>2099</v>
      </c>
      <c r="C16" s="152" t="s">
        <v>107</v>
      </c>
      <c r="D16" s="164">
        <f>+B16*D15</f>
        <v>0</v>
      </c>
      <c r="E16" s="152"/>
      <c r="F16" s="152" t="s">
        <v>108</v>
      </c>
      <c r="G16" s="164">
        <f>+B16*G15</f>
        <v>1835.3815165876774</v>
      </c>
      <c r="H16" s="152"/>
      <c r="I16" s="152" t="s">
        <v>109</v>
      </c>
      <c r="J16" s="164">
        <f>+B16*J15</f>
        <v>263.61848341232223</v>
      </c>
      <c r="K16" s="154"/>
      <c r="L16" s="148"/>
      <c r="M16" s="163">
        <f>MAX(M14:AB14)</f>
        <v>2012.5</v>
      </c>
      <c r="N16" s="152"/>
      <c r="O16" s="152" t="s">
        <v>107</v>
      </c>
      <c r="P16" s="165">
        <f>+M16*P15</f>
        <v>0</v>
      </c>
      <c r="Q16" s="152"/>
      <c r="R16" s="152"/>
      <c r="S16" s="152"/>
      <c r="T16" s="152" t="s">
        <v>108</v>
      </c>
      <c r="U16" s="165">
        <f>+M16*U15</f>
        <v>1738.1553860819831</v>
      </c>
      <c r="V16" s="152"/>
      <c r="W16" s="152"/>
      <c r="X16" s="152"/>
      <c r="Y16" s="152" t="s">
        <v>109</v>
      </c>
      <c r="Z16" s="165">
        <f>+M16*Z15</f>
        <v>274.34461391801716</v>
      </c>
      <c r="AA16" s="152"/>
      <c r="AB16" s="154"/>
      <c r="AC16" s="148"/>
      <c r="AD16" s="163">
        <f>MAX(AD14:AO14)</f>
        <v>2812.5</v>
      </c>
      <c r="AE16" s="152" t="s">
        <v>107</v>
      </c>
      <c r="AF16" s="164">
        <f>+AD16*AF15</f>
        <v>0</v>
      </c>
      <c r="AG16" s="152"/>
      <c r="AH16" s="152"/>
      <c r="AI16" s="152"/>
      <c r="AJ16" s="152" t="s">
        <v>108</v>
      </c>
      <c r="AK16" s="164">
        <f>+AD16*AK15</f>
        <v>2586.9648318042814</v>
      </c>
      <c r="AL16" s="152"/>
      <c r="AM16" s="152"/>
      <c r="AN16" s="152" t="s">
        <v>109</v>
      </c>
      <c r="AO16" s="166">
        <f>+AD16*AO15</f>
        <v>225.53516819571868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7" t="s">
        <v>103</v>
      </c>
      <c r="U17" s="247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683.5</v>
      </c>
      <c r="C18" s="149">
        <f>'G-2'!F11</f>
        <v>718</v>
      </c>
      <c r="D18" s="149">
        <f>'G-2'!F12</f>
        <v>646</v>
      </c>
      <c r="E18" s="149">
        <f>'G-2'!F13</f>
        <v>619.5</v>
      </c>
      <c r="F18" s="149">
        <f>'G-2'!F14</f>
        <v>630.5</v>
      </c>
      <c r="G18" s="149">
        <f>'G-2'!F15</f>
        <v>540.5</v>
      </c>
      <c r="H18" s="149">
        <f>'G-2'!F16</f>
        <v>541.5</v>
      </c>
      <c r="I18" s="149">
        <f>'G-2'!F17</f>
        <v>538</v>
      </c>
      <c r="J18" s="149">
        <f>'G-2'!F18</f>
        <v>542.5</v>
      </c>
      <c r="K18" s="149">
        <f>'G-2'!F19</f>
        <v>495.5</v>
      </c>
      <c r="L18" s="150"/>
      <c r="M18" s="149">
        <f>'G-2'!F20</f>
        <v>553</v>
      </c>
      <c r="N18" s="149">
        <f>'G-2'!F21</f>
        <v>515.5</v>
      </c>
      <c r="O18" s="149">
        <f>'G-2'!F22</f>
        <v>454</v>
      </c>
      <c r="P18" s="149">
        <f>'G-2'!M10</f>
        <v>471.5</v>
      </c>
      <c r="Q18" s="149">
        <f>'G-2'!M11</f>
        <v>490</v>
      </c>
      <c r="R18" s="149">
        <f>'G-2'!M12</f>
        <v>501</v>
      </c>
      <c r="S18" s="149">
        <f>'G-2'!M13</f>
        <v>486.5</v>
      </c>
      <c r="T18" s="149">
        <f>'G-2'!M14</f>
        <v>435.5</v>
      </c>
      <c r="U18" s="149">
        <f>'G-2'!M15</f>
        <v>445</v>
      </c>
      <c r="V18" s="149">
        <f>'G-2'!M16</f>
        <v>425</v>
      </c>
      <c r="W18" s="149">
        <f>'G-2'!M17</f>
        <v>548.5</v>
      </c>
      <c r="X18" s="149">
        <f>'G-2'!M18</f>
        <v>576</v>
      </c>
      <c r="Y18" s="149">
        <f>'G-2'!M19</f>
        <v>502.5</v>
      </c>
      <c r="Z18" s="149">
        <f>'G-2'!M20</f>
        <v>540.5</v>
      </c>
      <c r="AA18" s="149">
        <f>'G-2'!M21</f>
        <v>576.5</v>
      </c>
      <c r="AB18" s="149">
        <f>'G-2'!M22</f>
        <v>566.5</v>
      </c>
      <c r="AC18" s="150"/>
      <c r="AD18" s="149">
        <f>'G-2'!T10</f>
        <v>501.5</v>
      </c>
      <c r="AE18" s="149">
        <f>'G-2'!T11</f>
        <v>489</v>
      </c>
      <c r="AF18" s="149">
        <f>'G-2'!T12</f>
        <v>496.5</v>
      </c>
      <c r="AG18" s="149">
        <f>'G-2'!T13</f>
        <v>576.5</v>
      </c>
      <c r="AH18" s="149">
        <f>'G-2'!T14</f>
        <v>626.5</v>
      </c>
      <c r="AI18" s="149">
        <f>'G-2'!T15</f>
        <v>670.5</v>
      </c>
      <c r="AJ18" s="149">
        <f>'G-2'!T16</f>
        <v>624.5</v>
      </c>
      <c r="AK18" s="149">
        <f>'G-2'!T17</f>
        <v>613.5</v>
      </c>
      <c r="AL18" s="149">
        <f>'G-2'!T18</f>
        <v>581.5</v>
      </c>
      <c r="AM18" s="149">
        <f>'G-2'!T19</f>
        <v>596</v>
      </c>
      <c r="AN18" s="149">
        <f>'G-2'!T20</f>
        <v>568</v>
      </c>
      <c r="AO18" s="149">
        <f>'G-2'!T21</f>
        <v>529</v>
      </c>
      <c r="AP18" s="101"/>
      <c r="AQ18" s="101"/>
      <c r="AR18" s="101"/>
      <c r="AS18" s="101"/>
      <c r="AT18" s="101"/>
      <c r="AU18" s="101">
        <f t="shared" ref="AU18:BA18" si="6">E19</f>
        <v>2667</v>
      </c>
      <c r="AV18" s="101">
        <f t="shared" si="6"/>
        <v>2614</v>
      </c>
      <c r="AW18" s="101">
        <f t="shared" si="6"/>
        <v>2436.5</v>
      </c>
      <c r="AX18" s="101">
        <f t="shared" si="6"/>
        <v>2332</v>
      </c>
      <c r="AY18" s="101">
        <f t="shared" si="6"/>
        <v>2250.5</v>
      </c>
      <c r="AZ18" s="101">
        <f t="shared" si="6"/>
        <v>2162.5</v>
      </c>
      <c r="BA18" s="101">
        <f t="shared" si="6"/>
        <v>2117.5</v>
      </c>
      <c r="BB18" s="101"/>
      <c r="BC18" s="101"/>
      <c r="BD18" s="101"/>
      <c r="BE18" s="101">
        <f t="shared" ref="BE18:BQ18" si="7">P19</f>
        <v>1994</v>
      </c>
      <c r="BF18" s="101">
        <f t="shared" si="7"/>
        <v>1931</v>
      </c>
      <c r="BG18" s="101">
        <f t="shared" si="7"/>
        <v>1916.5</v>
      </c>
      <c r="BH18" s="101">
        <f t="shared" si="7"/>
        <v>1949</v>
      </c>
      <c r="BI18" s="101">
        <f t="shared" si="7"/>
        <v>1913</v>
      </c>
      <c r="BJ18" s="101">
        <f t="shared" si="7"/>
        <v>1868</v>
      </c>
      <c r="BK18" s="101">
        <f t="shared" si="7"/>
        <v>1792</v>
      </c>
      <c r="BL18" s="101">
        <f t="shared" si="7"/>
        <v>1854</v>
      </c>
      <c r="BM18" s="101">
        <f t="shared" si="7"/>
        <v>1994.5</v>
      </c>
      <c r="BN18" s="101">
        <f t="shared" si="7"/>
        <v>2052</v>
      </c>
      <c r="BO18" s="101">
        <f t="shared" si="7"/>
        <v>2167.5</v>
      </c>
      <c r="BP18" s="101">
        <f t="shared" si="7"/>
        <v>2195.5</v>
      </c>
      <c r="BQ18" s="101">
        <f t="shared" si="7"/>
        <v>2186</v>
      </c>
      <c r="BR18" s="101"/>
      <c r="BS18" s="101"/>
      <c r="BT18" s="101"/>
      <c r="BU18" s="101">
        <f t="shared" ref="BU18:CC18" si="8">AG19</f>
        <v>2063.5</v>
      </c>
      <c r="BV18" s="101">
        <f t="shared" si="8"/>
        <v>2188.5</v>
      </c>
      <c r="BW18" s="101">
        <f t="shared" si="8"/>
        <v>2370</v>
      </c>
      <c r="BX18" s="101">
        <f t="shared" si="8"/>
        <v>2498</v>
      </c>
      <c r="BY18" s="101">
        <f t="shared" si="8"/>
        <v>2535</v>
      </c>
      <c r="BZ18" s="101">
        <f t="shared" si="8"/>
        <v>2490</v>
      </c>
      <c r="CA18" s="101">
        <f t="shared" si="8"/>
        <v>2415.5</v>
      </c>
      <c r="CB18" s="101">
        <f t="shared" si="8"/>
        <v>2359</v>
      </c>
      <c r="CC18" s="101">
        <f t="shared" si="8"/>
        <v>2274.5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2667</v>
      </c>
      <c r="F19" s="149">
        <f t="shared" ref="F19:K19" si="9">C18+D18+E18+F18</f>
        <v>2614</v>
      </c>
      <c r="G19" s="149">
        <f t="shared" si="9"/>
        <v>2436.5</v>
      </c>
      <c r="H19" s="149">
        <f t="shared" si="9"/>
        <v>2332</v>
      </c>
      <c r="I19" s="149">
        <f t="shared" si="9"/>
        <v>2250.5</v>
      </c>
      <c r="J19" s="149">
        <f t="shared" si="9"/>
        <v>2162.5</v>
      </c>
      <c r="K19" s="149">
        <f t="shared" si="9"/>
        <v>2117.5</v>
      </c>
      <c r="L19" s="150"/>
      <c r="M19" s="149"/>
      <c r="N19" s="149"/>
      <c r="O19" s="149"/>
      <c r="P19" s="149">
        <f>M18+N18+O18+P18</f>
        <v>1994</v>
      </c>
      <c r="Q19" s="149">
        <f t="shared" ref="Q19:AB19" si="10">N18+O18+P18+Q18</f>
        <v>1931</v>
      </c>
      <c r="R19" s="149">
        <f t="shared" si="10"/>
        <v>1916.5</v>
      </c>
      <c r="S19" s="149">
        <f t="shared" si="10"/>
        <v>1949</v>
      </c>
      <c r="T19" s="149">
        <f t="shared" si="10"/>
        <v>1913</v>
      </c>
      <c r="U19" s="149">
        <f t="shared" si="10"/>
        <v>1868</v>
      </c>
      <c r="V19" s="149">
        <f t="shared" si="10"/>
        <v>1792</v>
      </c>
      <c r="W19" s="149">
        <f t="shared" si="10"/>
        <v>1854</v>
      </c>
      <c r="X19" s="149">
        <f t="shared" si="10"/>
        <v>1994.5</v>
      </c>
      <c r="Y19" s="149">
        <f t="shared" si="10"/>
        <v>2052</v>
      </c>
      <c r="Z19" s="149">
        <f t="shared" si="10"/>
        <v>2167.5</v>
      </c>
      <c r="AA19" s="149">
        <f t="shared" si="10"/>
        <v>2195.5</v>
      </c>
      <c r="AB19" s="149">
        <f t="shared" si="10"/>
        <v>2186</v>
      </c>
      <c r="AC19" s="150"/>
      <c r="AD19" s="149"/>
      <c r="AE19" s="149"/>
      <c r="AF19" s="149"/>
      <c r="AG19" s="149">
        <f>AD18+AE18+AF18+AG18</f>
        <v>2063.5</v>
      </c>
      <c r="AH19" s="149">
        <f t="shared" ref="AH19:AO19" si="11">AE18+AF18+AG18+AH18</f>
        <v>2188.5</v>
      </c>
      <c r="AI19" s="149">
        <f t="shared" si="11"/>
        <v>2370</v>
      </c>
      <c r="AJ19" s="149">
        <f t="shared" si="11"/>
        <v>2498</v>
      </c>
      <c r="AK19" s="149">
        <f t="shared" si="11"/>
        <v>2535</v>
      </c>
      <c r="AL19" s="149">
        <f t="shared" si="11"/>
        <v>2490</v>
      </c>
      <c r="AM19" s="149">
        <f t="shared" si="11"/>
        <v>2415.5</v>
      </c>
      <c r="AN19" s="149">
        <f t="shared" si="11"/>
        <v>2359</v>
      </c>
      <c r="AO19" s="149">
        <f t="shared" si="11"/>
        <v>2274.5</v>
      </c>
      <c r="AP19" s="101"/>
      <c r="AQ19" s="101"/>
      <c r="AR19" s="101"/>
      <c r="AS19" s="101"/>
      <c r="AT19" s="101"/>
      <c r="AU19" s="101">
        <f t="shared" ref="AU19:BA19" si="12">E29</f>
        <v>318</v>
      </c>
      <c r="AV19" s="101">
        <f t="shared" si="12"/>
        <v>295</v>
      </c>
      <c r="AW19" s="101">
        <f t="shared" si="12"/>
        <v>263</v>
      </c>
      <c r="AX19" s="101">
        <f t="shared" si="12"/>
        <v>252</v>
      </c>
      <c r="AY19" s="101">
        <f t="shared" si="12"/>
        <v>245</v>
      </c>
      <c r="AZ19" s="101">
        <f t="shared" si="12"/>
        <v>250</v>
      </c>
      <c r="BA19" s="101">
        <f t="shared" si="12"/>
        <v>258.5</v>
      </c>
      <c r="BB19" s="101"/>
      <c r="BC19" s="101"/>
      <c r="BD19" s="101"/>
      <c r="BE19" s="101">
        <f t="shared" ref="BE19:BQ19" si="13">P29</f>
        <v>267.5</v>
      </c>
      <c r="BF19" s="101">
        <f t="shared" si="13"/>
        <v>266</v>
      </c>
      <c r="BG19" s="101">
        <f t="shared" si="13"/>
        <v>282</v>
      </c>
      <c r="BH19" s="101">
        <f t="shared" si="13"/>
        <v>265</v>
      </c>
      <c r="BI19" s="101">
        <f t="shared" si="13"/>
        <v>276</v>
      </c>
      <c r="BJ19" s="101">
        <f t="shared" si="13"/>
        <v>280</v>
      </c>
      <c r="BK19" s="101">
        <f t="shared" si="13"/>
        <v>265</v>
      </c>
      <c r="BL19" s="101">
        <f t="shared" si="13"/>
        <v>293.5</v>
      </c>
      <c r="BM19" s="101">
        <f t="shared" si="13"/>
        <v>292</v>
      </c>
      <c r="BN19" s="101">
        <f t="shared" si="13"/>
        <v>284</v>
      </c>
      <c r="BO19" s="101">
        <f t="shared" si="13"/>
        <v>297</v>
      </c>
      <c r="BP19" s="101">
        <f t="shared" si="13"/>
        <v>297.5</v>
      </c>
      <c r="BQ19" s="101">
        <f t="shared" si="13"/>
        <v>289.5</v>
      </c>
      <c r="BR19" s="101"/>
      <c r="BS19" s="101"/>
      <c r="BT19" s="101"/>
      <c r="BU19" s="101">
        <f t="shared" ref="BU19:CC19" si="14">AG29</f>
        <v>311</v>
      </c>
      <c r="BV19" s="101">
        <f t="shared" si="14"/>
        <v>300.5</v>
      </c>
      <c r="BW19" s="101">
        <f t="shared" si="14"/>
        <v>316</v>
      </c>
      <c r="BX19" s="101">
        <f t="shared" si="14"/>
        <v>348</v>
      </c>
      <c r="BY19" s="101">
        <f t="shared" si="14"/>
        <v>362</v>
      </c>
      <c r="BZ19" s="101">
        <f t="shared" si="14"/>
        <v>394</v>
      </c>
      <c r="CA19" s="101">
        <f t="shared" si="14"/>
        <v>373</v>
      </c>
      <c r="CB19" s="101">
        <f t="shared" si="14"/>
        <v>366</v>
      </c>
      <c r="CC19" s="101">
        <f t="shared" si="14"/>
        <v>350.5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0.14015345268542201</v>
      </c>
      <c r="E20" s="152"/>
      <c r="F20" s="152" t="s">
        <v>108</v>
      </c>
      <c r="G20" s="153">
        <f>DIRECCIONALIDAD!J20/100</f>
        <v>0.85984654731457799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0.12850366537300562</v>
      </c>
      <c r="Q20" s="152"/>
      <c r="R20" s="152"/>
      <c r="S20" s="152"/>
      <c r="T20" s="152" t="s">
        <v>108</v>
      </c>
      <c r="U20" s="153">
        <f>DIRECCIONALIDAD!J23/100</f>
        <v>0.87149633462699438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0.18771043771043772</v>
      </c>
      <c r="AG20" s="152"/>
      <c r="AH20" s="152"/>
      <c r="AI20" s="152"/>
      <c r="AJ20" s="152" t="s">
        <v>108</v>
      </c>
      <c r="AK20" s="153">
        <f>DIRECCIONALIDAD!J26/100</f>
        <v>0.81228956228956239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545</v>
      </c>
      <c r="AV20" s="92">
        <f t="shared" si="15"/>
        <v>513.5</v>
      </c>
      <c r="AW20" s="92">
        <f t="shared" si="15"/>
        <v>476.5</v>
      </c>
      <c r="AX20" s="92">
        <f t="shared" si="15"/>
        <v>476.5</v>
      </c>
      <c r="AY20" s="92">
        <f t="shared" si="15"/>
        <v>455</v>
      </c>
      <c r="AZ20" s="92">
        <f t="shared" si="15"/>
        <v>410</v>
      </c>
      <c r="BA20" s="92">
        <f t="shared" si="15"/>
        <v>392</v>
      </c>
      <c r="BB20" s="92"/>
      <c r="BC20" s="92"/>
      <c r="BD20" s="92"/>
      <c r="BE20" s="92">
        <f t="shared" ref="BE20:BQ20" si="16">P24</f>
        <v>359.5</v>
      </c>
      <c r="BF20" s="92">
        <f t="shared" si="16"/>
        <v>361.5</v>
      </c>
      <c r="BG20" s="92">
        <f t="shared" si="16"/>
        <v>369</v>
      </c>
      <c r="BH20" s="92">
        <f t="shared" si="16"/>
        <v>367</v>
      </c>
      <c r="BI20" s="92">
        <f t="shared" si="16"/>
        <v>370</v>
      </c>
      <c r="BJ20" s="92">
        <f t="shared" si="16"/>
        <v>377.5</v>
      </c>
      <c r="BK20" s="92">
        <f t="shared" si="16"/>
        <v>393</v>
      </c>
      <c r="BL20" s="92">
        <f t="shared" si="16"/>
        <v>433</v>
      </c>
      <c r="BM20" s="92">
        <f t="shared" si="16"/>
        <v>438.5</v>
      </c>
      <c r="BN20" s="92">
        <f t="shared" si="16"/>
        <v>437</v>
      </c>
      <c r="BO20" s="92">
        <f t="shared" si="16"/>
        <v>432</v>
      </c>
      <c r="BP20" s="92">
        <f t="shared" si="16"/>
        <v>409</v>
      </c>
      <c r="BQ20" s="92">
        <f t="shared" si="16"/>
        <v>413</v>
      </c>
      <c r="BR20" s="92"/>
      <c r="BS20" s="92"/>
      <c r="BT20" s="92"/>
      <c r="BU20" s="92">
        <f t="shared" ref="BU20:CC20" si="17">AG24</f>
        <v>427.5</v>
      </c>
      <c r="BV20" s="92">
        <f t="shared" si="17"/>
        <v>397.5</v>
      </c>
      <c r="BW20" s="92">
        <f t="shared" si="17"/>
        <v>397</v>
      </c>
      <c r="BX20" s="92">
        <f t="shared" si="17"/>
        <v>402</v>
      </c>
      <c r="BY20" s="92">
        <f t="shared" si="17"/>
        <v>430.5</v>
      </c>
      <c r="BZ20" s="92">
        <f t="shared" si="17"/>
        <v>416.5</v>
      </c>
      <c r="CA20" s="92">
        <f t="shared" si="17"/>
        <v>410.5</v>
      </c>
      <c r="CB20" s="92">
        <f t="shared" si="17"/>
        <v>393.5</v>
      </c>
      <c r="CC20" s="92">
        <f t="shared" si="17"/>
        <v>367.5</v>
      </c>
    </row>
    <row r="21" spans="1:81" ht="16.5" customHeight="1" x14ac:dyDescent="0.2">
      <c r="A21" s="162" t="s">
        <v>153</v>
      </c>
      <c r="B21" s="163">
        <f>MAX(B19:K19)</f>
        <v>2667</v>
      </c>
      <c r="C21" s="152" t="s">
        <v>107</v>
      </c>
      <c r="D21" s="164">
        <f>+B21*D20</f>
        <v>373.78925831202048</v>
      </c>
      <c r="E21" s="152"/>
      <c r="F21" s="152" t="s">
        <v>108</v>
      </c>
      <c r="G21" s="164">
        <f>+B21*G20</f>
        <v>2293.2107416879794</v>
      </c>
      <c r="H21" s="152"/>
      <c r="I21" s="152" t="s">
        <v>109</v>
      </c>
      <c r="J21" s="164">
        <f>+B21*J20</f>
        <v>0</v>
      </c>
      <c r="K21" s="154"/>
      <c r="L21" s="148"/>
      <c r="M21" s="163">
        <f>MAX(M19:AB19)</f>
        <v>2195.5</v>
      </c>
      <c r="N21" s="152"/>
      <c r="O21" s="152" t="s">
        <v>107</v>
      </c>
      <c r="P21" s="165">
        <f>+M21*P20</f>
        <v>282.12979732643385</v>
      </c>
      <c r="Q21" s="152"/>
      <c r="R21" s="152"/>
      <c r="S21" s="152"/>
      <c r="T21" s="152" t="s">
        <v>108</v>
      </c>
      <c r="U21" s="165">
        <f>+M21*U20</f>
        <v>1913.3702026735662</v>
      </c>
      <c r="V21" s="152"/>
      <c r="W21" s="152"/>
      <c r="X21" s="152"/>
      <c r="Y21" s="152" t="s">
        <v>109</v>
      </c>
      <c r="Z21" s="165">
        <f>+M21*Z20</f>
        <v>0</v>
      </c>
      <c r="AA21" s="152"/>
      <c r="AB21" s="154"/>
      <c r="AC21" s="148"/>
      <c r="AD21" s="163">
        <f>MAX(AD19:AO19)</f>
        <v>2535</v>
      </c>
      <c r="AE21" s="152" t="s">
        <v>107</v>
      </c>
      <c r="AF21" s="164">
        <f>+AD21*AF20</f>
        <v>475.84595959595958</v>
      </c>
      <c r="AG21" s="152"/>
      <c r="AH21" s="152"/>
      <c r="AI21" s="152"/>
      <c r="AJ21" s="152" t="s">
        <v>108</v>
      </c>
      <c r="AK21" s="164">
        <f>+AD21*AK20</f>
        <v>2059.1540404040406</v>
      </c>
      <c r="AL21" s="152"/>
      <c r="AM21" s="152"/>
      <c r="AN21" s="152" t="s">
        <v>109</v>
      </c>
      <c r="AO21" s="166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7" t="s">
        <v>103</v>
      </c>
      <c r="U22" s="247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E35</f>
        <v>5216.5</v>
      </c>
      <c r="AV22" s="92">
        <f t="shared" si="18"/>
        <v>5191.5</v>
      </c>
      <c r="AW22" s="92">
        <f t="shared" si="18"/>
        <v>5074.5</v>
      </c>
      <c r="AX22" s="92">
        <f t="shared" si="18"/>
        <v>5031</v>
      </c>
      <c r="AY22" s="92">
        <f t="shared" si="18"/>
        <v>5038.5</v>
      </c>
      <c r="AZ22" s="92">
        <f t="shared" si="18"/>
        <v>4913.5</v>
      </c>
      <c r="BA22" s="92">
        <f t="shared" si="18"/>
        <v>4867</v>
      </c>
      <c r="BB22" s="92"/>
      <c r="BC22" s="92"/>
      <c r="BD22" s="92"/>
      <c r="BE22" s="92">
        <f t="shared" ref="BE22:BQ22" si="19">P35</f>
        <v>4606.5</v>
      </c>
      <c r="BF22" s="92">
        <f t="shared" si="19"/>
        <v>4454.5</v>
      </c>
      <c r="BG22" s="92">
        <f t="shared" si="19"/>
        <v>4423</v>
      </c>
      <c r="BH22" s="92">
        <f t="shared" si="19"/>
        <v>4447</v>
      </c>
      <c r="BI22" s="92">
        <f t="shared" si="19"/>
        <v>4416</v>
      </c>
      <c r="BJ22" s="92">
        <f t="shared" si="19"/>
        <v>4359</v>
      </c>
      <c r="BK22" s="92">
        <f t="shared" si="19"/>
        <v>4270.5</v>
      </c>
      <c r="BL22" s="92">
        <f t="shared" si="19"/>
        <v>4382</v>
      </c>
      <c r="BM22" s="92">
        <f t="shared" si="19"/>
        <v>4541</v>
      </c>
      <c r="BN22" s="92">
        <f t="shared" si="19"/>
        <v>4615</v>
      </c>
      <c r="BO22" s="92">
        <f t="shared" si="19"/>
        <v>4787.5</v>
      </c>
      <c r="BP22" s="92">
        <f t="shared" si="19"/>
        <v>4890</v>
      </c>
      <c r="BQ22" s="92">
        <f t="shared" si="19"/>
        <v>4901</v>
      </c>
      <c r="BR22" s="92"/>
      <c r="BS22" s="92"/>
      <c r="BT22" s="92"/>
      <c r="BU22" s="92">
        <f t="shared" ref="BU22:CC22" si="20">AG35</f>
        <v>4990</v>
      </c>
      <c r="BV22" s="92">
        <f t="shared" si="20"/>
        <v>5133.5</v>
      </c>
      <c r="BW22" s="92">
        <f t="shared" si="20"/>
        <v>5432.5</v>
      </c>
      <c r="BX22" s="92">
        <f t="shared" si="20"/>
        <v>5646.5</v>
      </c>
      <c r="BY22" s="92">
        <f t="shared" si="20"/>
        <v>5785</v>
      </c>
      <c r="BZ22" s="92">
        <f t="shared" si="20"/>
        <v>5789.5</v>
      </c>
      <c r="CA22" s="92">
        <f t="shared" si="20"/>
        <v>5768.5</v>
      </c>
      <c r="CB22" s="92">
        <f t="shared" si="20"/>
        <v>5887</v>
      </c>
      <c r="CC22" s="92">
        <f t="shared" si="20"/>
        <v>5805</v>
      </c>
    </row>
    <row r="23" spans="1:81" ht="16.5" customHeight="1" x14ac:dyDescent="0.2">
      <c r="A23" s="100" t="s">
        <v>104</v>
      </c>
      <c r="B23" s="149">
        <f>'G-3'!F10</f>
        <v>176</v>
      </c>
      <c r="C23" s="149">
        <f>'G-3'!F11</f>
        <v>153</v>
      </c>
      <c r="D23" s="149">
        <f>'G-3'!F12</f>
        <v>101.5</v>
      </c>
      <c r="E23" s="149">
        <f>'G-3'!F13</f>
        <v>114.5</v>
      </c>
      <c r="F23" s="149">
        <f>'G-3'!F14</f>
        <v>144.5</v>
      </c>
      <c r="G23" s="149">
        <f>'G-3'!F15</f>
        <v>116</v>
      </c>
      <c r="H23" s="149">
        <f>'G-3'!F16</f>
        <v>101.5</v>
      </c>
      <c r="I23" s="149">
        <f>'G-3'!F17</f>
        <v>93</v>
      </c>
      <c r="J23" s="149">
        <f>'G-3'!F18</f>
        <v>99.5</v>
      </c>
      <c r="K23" s="149">
        <f>'G-3'!F19</f>
        <v>98</v>
      </c>
      <c r="L23" s="150"/>
      <c r="M23" s="149">
        <f>'G-3'!F20</f>
        <v>95</v>
      </c>
      <c r="N23" s="149">
        <f>'G-3'!F21</f>
        <v>86</v>
      </c>
      <c r="O23" s="149">
        <f>'G-3'!F22</f>
        <v>88.5</v>
      </c>
      <c r="P23" s="149">
        <f>'G-3'!M10</f>
        <v>90</v>
      </c>
      <c r="Q23" s="149">
        <f>'G-3'!M11</f>
        <v>97</v>
      </c>
      <c r="R23" s="149">
        <f>'G-3'!M12</f>
        <v>93.5</v>
      </c>
      <c r="S23" s="149">
        <f>'G-3'!M13</f>
        <v>86.5</v>
      </c>
      <c r="T23" s="149">
        <f>'G-3'!M14</f>
        <v>93</v>
      </c>
      <c r="U23" s="149">
        <f>'G-3'!M15</f>
        <v>104.5</v>
      </c>
      <c r="V23" s="149">
        <f>'G-3'!M16</f>
        <v>109</v>
      </c>
      <c r="W23" s="149">
        <f>'G-3'!M17</f>
        <v>126.5</v>
      </c>
      <c r="X23" s="149">
        <f>'G-3'!M18</f>
        <v>98.5</v>
      </c>
      <c r="Y23" s="149">
        <f>'G-3'!M19</f>
        <v>103</v>
      </c>
      <c r="Z23" s="149">
        <f>'G-3'!M20</f>
        <v>104</v>
      </c>
      <c r="AA23" s="149">
        <f>'G-3'!M21</f>
        <v>103.5</v>
      </c>
      <c r="AB23" s="149">
        <f>'G-3'!M22</f>
        <v>102.5</v>
      </c>
      <c r="AC23" s="150"/>
      <c r="AD23" s="149">
        <f>'G-3'!T10</f>
        <v>130.5</v>
      </c>
      <c r="AE23" s="149">
        <f>'G-3'!T11</f>
        <v>96</v>
      </c>
      <c r="AF23" s="149">
        <f>'G-3'!T12</f>
        <v>107.5</v>
      </c>
      <c r="AG23" s="149">
        <f>'G-3'!T13</f>
        <v>93.5</v>
      </c>
      <c r="AH23" s="149">
        <f>'G-3'!T14</f>
        <v>100.5</v>
      </c>
      <c r="AI23" s="149">
        <f>'G-3'!T15</f>
        <v>95.5</v>
      </c>
      <c r="AJ23" s="149">
        <f>'G-3'!T16</f>
        <v>112.5</v>
      </c>
      <c r="AK23" s="149">
        <f>'G-3'!T17</f>
        <v>122</v>
      </c>
      <c r="AL23" s="149">
        <f>'G-3'!T18</f>
        <v>86.5</v>
      </c>
      <c r="AM23" s="149">
        <f>'G-3'!T19</f>
        <v>89.5</v>
      </c>
      <c r="AN23" s="149">
        <f>'G-3'!T20</f>
        <v>95.5</v>
      </c>
      <c r="AO23" s="149">
        <f>'G-3'!T21</f>
        <v>96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545</v>
      </c>
      <c r="F24" s="149">
        <f t="shared" ref="F24:K24" si="21">C23+D23+E23+F23</f>
        <v>513.5</v>
      </c>
      <c r="G24" s="149">
        <f t="shared" si="21"/>
        <v>476.5</v>
      </c>
      <c r="H24" s="149">
        <f t="shared" si="21"/>
        <v>476.5</v>
      </c>
      <c r="I24" s="149">
        <f t="shared" si="21"/>
        <v>455</v>
      </c>
      <c r="J24" s="149">
        <f t="shared" si="21"/>
        <v>410</v>
      </c>
      <c r="K24" s="149">
        <f t="shared" si="21"/>
        <v>392</v>
      </c>
      <c r="L24" s="150"/>
      <c r="M24" s="149"/>
      <c r="N24" s="149"/>
      <c r="O24" s="149"/>
      <c r="P24" s="149">
        <f>M23+N23+O23+P23</f>
        <v>359.5</v>
      </c>
      <c r="Q24" s="149">
        <f t="shared" ref="Q24:AB24" si="22">N23+O23+P23+Q23</f>
        <v>361.5</v>
      </c>
      <c r="R24" s="149">
        <f t="shared" si="22"/>
        <v>369</v>
      </c>
      <c r="S24" s="149">
        <f t="shared" si="22"/>
        <v>367</v>
      </c>
      <c r="T24" s="149">
        <f t="shared" si="22"/>
        <v>370</v>
      </c>
      <c r="U24" s="149">
        <f t="shared" si="22"/>
        <v>377.5</v>
      </c>
      <c r="V24" s="149">
        <f t="shared" si="22"/>
        <v>393</v>
      </c>
      <c r="W24" s="149">
        <f t="shared" si="22"/>
        <v>433</v>
      </c>
      <c r="X24" s="149">
        <f t="shared" si="22"/>
        <v>438.5</v>
      </c>
      <c r="Y24" s="149">
        <f t="shared" si="22"/>
        <v>437</v>
      </c>
      <c r="Z24" s="149">
        <f t="shared" si="22"/>
        <v>432</v>
      </c>
      <c r="AA24" s="149">
        <f t="shared" si="22"/>
        <v>409</v>
      </c>
      <c r="AB24" s="149">
        <f t="shared" si="22"/>
        <v>413</v>
      </c>
      <c r="AC24" s="150"/>
      <c r="AD24" s="149"/>
      <c r="AE24" s="149"/>
      <c r="AF24" s="149"/>
      <c r="AG24" s="149">
        <f>AD23+AE23+AF23+AG23</f>
        <v>427.5</v>
      </c>
      <c r="AH24" s="149">
        <f t="shared" ref="AH24:AO24" si="23">AE23+AF23+AG23+AH23</f>
        <v>397.5</v>
      </c>
      <c r="AI24" s="149">
        <f t="shared" si="23"/>
        <v>397</v>
      </c>
      <c r="AJ24" s="149">
        <f t="shared" si="23"/>
        <v>402</v>
      </c>
      <c r="AK24" s="149">
        <f t="shared" si="23"/>
        <v>430.5</v>
      </c>
      <c r="AL24" s="149">
        <f t="shared" si="23"/>
        <v>416.5</v>
      </c>
      <c r="AM24" s="149">
        <f t="shared" si="23"/>
        <v>410.5</v>
      </c>
      <c r="AN24" s="149">
        <f t="shared" si="23"/>
        <v>393.5</v>
      </c>
      <c r="AO24" s="149">
        <f t="shared" si="23"/>
        <v>367.5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1</v>
      </c>
      <c r="E25" s="152"/>
      <c r="F25" s="152" t="s">
        <v>108</v>
      </c>
      <c r="G25" s="153">
        <f>DIRECCIONALIDAD!J29/100</f>
        <v>0</v>
      </c>
      <c r="H25" s="152"/>
      <c r="I25" s="152" t="s">
        <v>109</v>
      </c>
      <c r="J25" s="153">
        <f>DIRECCIONALIDAD!J30/100</f>
        <v>0</v>
      </c>
      <c r="K25" s="154"/>
      <c r="L25" s="148"/>
      <c r="M25" s="151"/>
      <c r="N25" s="152"/>
      <c r="O25" s="152" t="s">
        <v>107</v>
      </c>
      <c r="P25" s="153">
        <f>DIRECCIONALIDAD!J31/100</f>
        <v>1</v>
      </c>
      <c r="Q25" s="152"/>
      <c r="R25" s="152"/>
      <c r="S25" s="152"/>
      <c r="T25" s="152" t="s">
        <v>108</v>
      </c>
      <c r="U25" s="153">
        <f>DIRECCIONALIDAD!J32/100</f>
        <v>0</v>
      </c>
      <c r="V25" s="152"/>
      <c r="W25" s="152"/>
      <c r="X25" s="152"/>
      <c r="Y25" s="152" t="s">
        <v>109</v>
      </c>
      <c r="Z25" s="153">
        <f>DIRECCIONALIDAD!J33/100</f>
        <v>0</v>
      </c>
      <c r="AA25" s="152"/>
      <c r="AB25" s="152"/>
      <c r="AC25" s="148"/>
      <c r="AD25" s="151"/>
      <c r="AE25" s="152" t="s">
        <v>107</v>
      </c>
      <c r="AF25" s="153">
        <f>DIRECCIONALIDAD!J34/100</f>
        <v>1</v>
      </c>
      <c r="AG25" s="152"/>
      <c r="AH25" s="152"/>
      <c r="AI25" s="152"/>
      <c r="AJ25" s="152" t="s">
        <v>108</v>
      </c>
      <c r="AK25" s="153">
        <f>DIRECCIONALIDAD!J35/100</f>
        <v>0</v>
      </c>
      <c r="AL25" s="152"/>
      <c r="AM25" s="152"/>
      <c r="AN25" s="152" t="s">
        <v>109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2" t="s">
        <v>153</v>
      </c>
      <c r="B26" s="163">
        <f>MAX(B24:K24)</f>
        <v>545</v>
      </c>
      <c r="C26" s="152" t="s">
        <v>107</v>
      </c>
      <c r="D26" s="164">
        <f>+B26*D25</f>
        <v>545</v>
      </c>
      <c r="E26" s="152"/>
      <c r="F26" s="152" t="s">
        <v>108</v>
      </c>
      <c r="G26" s="164">
        <f>+B26*G25</f>
        <v>0</v>
      </c>
      <c r="H26" s="152"/>
      <c r="I26" s="152" t="s">
        <v>109</v>
      </c>
      <c r="J26" s="164">
        <f>+B26*J25</f>
        <v>0</v>
      </c>
      <c r="K26" s="154"/>
      <c r="L26" s="148"/>
      <c r="M26" s="163">
        <f>MAX(M24:AB24)</f>
        <v>438.5</v>
      </c>
      <c r="N26" s="152"/>
      <c r="O26" s="152" t="s">
        <v>107</v>
      </c>
      <c r="P26" s="165">
        <f>+M26*P25</f>
        <v>438.5</v>
      </c>
      <c r="Q26" s="152"/>
      <c r="R26" s="152"/>
      <c r="S26" s="152"/>
      <c r="T26" s="152" t="s">
        <v>108</v>
      </c>
      <c r="U26" s="165">
        <f>+M26*U25</f>
        <v>0</v>
      </c>
      <c r="V26" s="152"/>
      <c r="W26" s="152"/>
      <c r="X26" s="152"/>
      <c r="Y26" s="152" t="s">
        <v>109</v>
      </c>
      <c r="Z26" s="165">
        <f>+M26*Z25</f>
        <v>0</v>
      </c>
      <c r="AA26" s="152"/>
      <c r="AB26" s="154"/>
      <c r="AC26" s="148"/>
      <c r="AD26" s="163">
        <f>MAX(AD24:AO24)</f>
        <v>430.5</v>
      </c>
      <c r="AE26" s="152" t="s">
        <v>107</v>
      </c>
      <c r="AF26" s="164">
        <f>+AD26*AF25</f>
        <v>430.5</v>
      </c>
      <c r="AG26" s="152"/>
      <c r="AH26" s="152"/>
      <c r="AI26" s="152"/>
      <c r="AJ26" s="152" t="s">
        <v>108</v>
      </c>
      <c r="AK26" s="164">
        <f>+AD26*AK25</f>
        <v>0</v>
      </c>
      <c r="AL26" s="152"/>
      <c r="AM26" s="152"/>
      <c r="AN26" s="152" t="s">
        <v>109</v>
      </c>
      <c r="AO26" s="166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7" t="s">
        <v>103</v>
      </c>
      <c r="U27" s="247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>
        <f>'G-6'!F10</f>
        <v>79.5</v>
      </c>
      <c r="C28" s="149">
        <f>'G-6'!F11</f>
        <v>95.5</v>
      </c>
      <c r="D28" s="149">
        <f>'G-6'!F12</f>
        <v>74.5</v>
      </c>
      <c r="E28" s="149">
        <f>'G-6'!F13</f>
        <v>68.5</v>
      </c>
      <c r="F28" s="149">
        <f>'G-6'!F14</f>
        <v>56.5</v>
      </c>
      <c r="G28" s="149">
        <f>'G-6'!F15</f>
        <v>63.5</v>
      </c>
      <c r="H28" s="149">
        <f>'G-6'!F16</f>
        <v>63.5</v>
      </c>
      <c r="I28" s="149">
        <f>'G-6'!F17</f>
        <v>61.5</v>
      </c>
      <c r="J28" s="149">
        <f>'G-6'!F18</f>
        <v>61.5</v>
      </c>
      <c r="K28" s="149">
        <f>'G-6'!F19</f>
        <v>72</v>
      </c>
      <c r="L28" s="150"/>
      <c r="M28" s="149">
        <f>'G-6'!F20</f>
        <v>69.5</v>
      </c>
      <c r="N28" s="149">
        <f>'G-6'!F21</f>
        <v>63.5</v>
      </c>
      <c r="O28" s="149">
        <f>'G-6'!F22</f>
        <v>68</v>
      </c>
      <c r="P28" s="149">
        <f>'G-6'!M10</f>
        <v>66.5</v>
      </c>
      <c r="Q28" s="149">
        <f>'G-6'!M11</f>
        <v>68</v>
      </c>
      <c r="R28" s="149">
        <f>'G-6'!M12</f>
        <v>79.5</v>
      </c>
      <c r="S28" s="149">
        <f>'G-6'!M13</f>
        <v>51</v>
      </c>
      <c r="T28" s="149">
        <f>'G-6'!M14</f>
        <v>77.5</v>
      </c>
      <c r="U28" s="149">
        <f>'G-6'!M15</f>
        <v>72</v>
      </c>
      <c r="V28" s="149">
        <f>'G-6'!M16</f>
        <v>64.5</v>
      </c>
      <c r="W28" s="149">
        <f>'G-6'!M17</f>
        <v>79.5</v>
      </c>
      <c r="X28" s="149">
        <f>'G-6'!M18</f>
        <v>76</v>
      </c>
      <c r="Y28" s="149">
        <f>'G-6'!M19</f>
        <v>64</v>
      </c>
      <c r="Z28" s="149">
        <f>'G-6'!M20</f>
        <v>77.5</v>
      </c>
      <c r="AA28" s="149">
        <f>'G-6'!M21</f>
        <v>80</v>
      </c>
      <c r="AB28" s="149">
        <f>'G-6'!M22</f>
        <v>68</v>
      </c>
      <c r="AC28" s="150"/>
      <c r="AD28" s="149">
        <f>'G-6'!T10</f>
        <v>81</v>
      </c>
      <c r="AE28" s="149">
        <f>'G-6'!T11</f>
        <v>80.5</v>
      </c>
      <c r="AF28" s="149">
        <f>'G-6'!T12</f>
        <v>70</v>
      </c>
      <c r="AG28" s="149">
        <f>'G-6'!T13</f>
        <v>79.5</v>
      </c>
      <c r="AH28" s="149">
        <f>'G-6'!T14</f>
        <v>70.5</v>
      </c>
      <c r="AI28" s="149">
        <f>'G-6'!T15</f>
        <v>96</v>
      </c>
      <c r="AJ28" s="149">
        <f>'G-6'!T16</f>
        <v>102</v>
      </c>
      <c r="AK28" s="149">
        <f>'G-6'!T17</f>
        <v>93.5</v>
      </c>
      <c r="AL28" s="149">
        <f>'G-6'!T18</f>
        <v>102.5</v>
      </c>
      <c r="AM28" s="149">
        <f>'G-6'!T19</f>
        <v>75</v>
      </c>
      <c r="AN28" s="149">
        <f>'G-6'!T20</f>
        <v>95</v>
      </c>
      <c r="AO28" s="149">
        <f>'G-6'!T21</f>
        <v>78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>
        <f>B28+C28+D28+E28</f>
        <v>318</v>
      </c>
      <c r="F29" s="149">
        <f t="shared" ref="F29" si="24">C28+D28+E28+F28</f>
        <v>295</v>
      </c>
      <c r="G29" s="149">
        <f t="shared" ref="G29" si="25">D28+E28+F28+G28</f>
        <v>263</v>
      </c>
      <c r="H29" s="149">
        <f t="shared" ref="H29" si="26">E28+F28+G28+H28</f>
        <v>252</v>
      </c>
      <c r="I29" s="149">
        <f t="shared" ref="I29" si="27">F28+G28+H28+I28</f>
        <v>245</v>
      </c>
      <c r="J29" s="149">
        <f t="shared" ref="J29" si="28">G28+H28+I28+J28</f>
        <v>250</v>
      </c>
      <c r="K29" s="149">
        <f t="shared" ref="K29" si="29">H28+I28+J28+K28</f>
        <v>258.5</v>
      </c>
      <c r="L29" s="150"/>
      <c r="M29" s="149"/>
      <c r="N29" s="149"/>
      <c r="O29" s="149"/>
      <c r="P29" s="149">
        <f>M28+N28+O28+P28</f>
        <v>267.5</v>
      </c>
      <c r="Q29" s="149">
        <f t="shared" ref="Q29" si="30">N28+O28+P28+Q28</f>
        <v>266</v>
      </c>
      <c r="R29" s="149">
        <f t="shared" ref="R29" si="31">O28+P28+Q28+R28</f>
        <v>282</v>
      </c>
      <c r="S29" s="149">
        <f t="shared" ref="S29" si="32">P28+Q28+R28+S28</f>
        <v>265</v>
      </c>
      <c r="T29" s="149">
        <f t="shared" ref="T29" si="33">Q28+R28+S28+T28</f>
        <v>276</v>
      </c>
      <c r="U29" s="149">
        <f t="shared" ref="U29" si="34">R28+S28+T28+U28</f>
        <v>280</v>
      </c>
      <c r="V29" s="149">
        <f t="shared" ref="V29" si="35">S28+T28+U28+V28</f>
        <v>265</v>
      </c>
      <c r="W29" s="149">
        <f t="shared" ref="W29" si="36">T28+U28+V28+W28</f>
        <v>293.5</v>
      </c>
      <c r="X29" s="149">
        <f t="shared" ref="X29" si="37">U28+V28+W28+X28</f>
        <v>292</v>
      </c>
      <c r="Y29" s="149">
        <f t="shared" ref="Y29" si="38">V28+W28+X28+Y28</f>
        <v>284</v>
      </c>
      <c r="Z29" s="149">
        <f t="shared" ref="Z29" si="39">W28+X28+Y28+Z28</f>
        <v>297</v>
      </c>
      <c r="AA29" s="149">
        <f t="shared" ref="AA29" si="40">X28+Y28+Z28+AA28</f>
        <v>297.5</v>
      </c>
      <c r="AB29" s="149">
        <f t="shared" ref="AB29" si="41">Y28+Z28+AA28+AB28</f>
        <v>289.5</v>
      </c>
      <c r="AC29" s="150"/>
      <c r="AD29" s="149"/>
      <c r="AE29" s="149"/>
      <c r="AF29" s="149"/>
      <c r="AG29" s="149">
        <f>AD28+AE28+AF28+AG28</f>
        <v>311</v>
      </c>
      <c r="AH29" s="149">
        <f t="shared" ref="AH29" si="42">AE28+AF28+AG28+AH28</f>
        <v>300.5</v>
      </c>
      <c r="AI29" s="149">
        <f t="shared" ref="AI29" si="43">AF28+AG28+AH28+AI28</f>
        <v>316</v>
      </c>
      <c r="AJ29" s="149">
        <f t="shared" ref="AJ29" si="44">AG28+AH28+AI28+AJ28</f>
        <v>348</v>
      </c>
      <c r="AK29" s="149">
        <f t="shared" ref="AK29" si="45">AH28+AI28+AJ28+AK28</f>
        <v>362</v>
      </c>
      <c r="AL29" s="149">
        <f t="shared" ref="AL29" si="46">AI28+AJ28+AK28+AL28</f>
        <v>394</v>
      </c>
      <c r="AM29" s="149">
        <f t="shared" ref="AM29" si="47">AJ28+AK28+AL28+AM28</f>
        <v>373</v>
      </c>
      <c r="AN29" s="149">
        <f t="shared" ref="AN29" si="48">AK28+AL28+AM28+AN28</f>
        <v>366</v>
      </c>
      <c r="AO29" s="149">
        <f t="shared" ref="AO29" si="49">AL28+AM28+AN28+AO28</f>
        <v>350.5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v>1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v>1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v>1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2" t="s">
        <v>153</v>
      </c>
      <c r="B31" s="163">
        <f>MAX(B29:K29)</f>
        <v>318</v>
      </c>
      <c r="C31" s="152" t="s">
        <v>107</v>
      </c>
      <c r="D31" s="164">
        <f>+B31*D30</f>
        <v>318</v>
      </c>
      <c r="E31" s="152"/>
      <c r="F31" s="152" t="s">
        <v>108</v>
      </c>
      <c r="G31" s="164">
        <f>+B31*G30</f>
        <v>0</v>
      </c>
      <c r="H31" s="152"/>
      <c r="I31" s="152" t="s">
        <v>109</v>
      </c>
      <c r="J31" s="164">
        <f>+B31*J30</f>
        <v>0</v>
      </c>
      <c r="K31" s="154"/>
      <c r="L31" s="148"/>
      <c r="M31" s="163">
        <f>MAX(M29:AB29)</f>
        <v>297.5</v>
      </c>
      <c r="N31" s="152"/>
      <c r="O31" s="152" t="s">
        <v>107</v>
      </c>
      <c r="P31" s="165">
        <f>+M31*P30</f>
        <v>297.5</v>
      </c>
      <c r="Q31" s="152"/>
      <c r="R31" s="152"/>
      <c r="S31" s="152"/>
      <c r="T31" s="152" t="s">
        <v>108</v>
      </c>
      <c r="U31" s="165">
        <f>+M31*U30</f>
        <v>0</v>
      </c>
      <c r="V31" s="152"/>
      <c r="W31" s="152"/>
      <c r="X31" s="152"/>
      <c r="Y31" s="152" t="s">
        <v>109</v>
      </c>
      <c r="Z31" s="165">
        <f>+M31*Z30</f>
        <v>0</v>
      </c>
      <c r="AA31" s="152"/>
      <c r="AB31" s="154"/>
      <c r="AC31" s="148"/>
      <c r="AD31" s="163">
        <f>MAX(AD29:AO29)</f>
        <v>394</v>
      </c>
      <c r="AE31" s="152" t="s">
        <v>107</v>
      </c>
      <c r="AF31" s="164">
        <f>+AD31*AF30</f>
        <v>394</v>
      </c>
      <c r="AG31" s="152"/>
      <c r="AH31" s="152"/>
      <c r="AI31" s="152"/>
      <c r="AJ31" s="152" t="s">
        <v>108</v>
      </c>
      <c r="AK31" s="164">
        <f>+AD31*AK30</f>
        <v>0</v>
      </c>
      <c r="AL31" s="152"/>
      <c r="AM31" s="152"/>
      <c r="AN31" s="152" t="s">
        <v>109</v>
      </c>
      <c r="AO31" s="166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59"/>
      <c r="B32" s="160"/>
      <c r="C32" s="160"/>
      <c r="D32" s="161"/>
      <c r="E32" s="160"/>
      <c r="F32" s="160"/>
      <c r="G32" s="161"/>
      <c r="H32" s="160"/>
      <c r="I32" s="160"/>
      <c r="J32" s="161"/>
      <c r="K32" s="160"/>
      <c r="L32" s="148"/>
      <c r="M32" s="160"/>
      <c r="N32" s="160"/>
      <c r="O32" s="160"/>
      <c r="P32" s="161"/>
      <c r="Q32" s="160"/>
      <c r="R32" s="160"/>
      <c r="S32" s="160"/>
      <c r="T32" s="152"/>
      <c r="U32" s="153"/>
      <c r="V32" s="160"/>
      <c r="W32" s="160"/>
      <c r="X32" s="160"/>
      <c r="Y32" s="160"/>
      <c r="Z32" s="161"/>
      <c r="AA32" s="160"/>
      <c r="AB32" s="160"/>
      <c r="AC32" s="148"/>
      <c r="AD32" s="160"/>
      <c r="AE32" s="160"/>
      <c r="AF32" s="161"/>
      <c r="AG32" s="160"/>
      <c r="AH32" s="160"/>
      <c r="AI32" s="160"/>
      <c r="AJ32" s="160"/>
      <c r="AK32" s="161"/>
      <c r="AL32" s="160"/>
      <c r="AM32" s="160"/>
      <c r="AN32" s="160"/>
      <c r="AO32" s="161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92"/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8"/>
      <c r="Q33" s="148"/>
      <c r="R33" s="148"/>
      <c r="S33" s="148"/>
      <c r="T33" s="247" t="s">
        <v>103</v>
      </c>
      <c r="U33" s="247"/>
      <c r="V33" s="147" t="s">
        <v>110</v>
      </c>
      <c r="W33" s="148"/>
      <c r="X33" s="148"/>
      <c r="Y33" s="148"/>
      <c r="Z33" s="148"/>
      <c r="AA33" s="148"/>
      <c r="AB33" s="148"/>
      <c r="AC33" s="148"/>
      <c r="AD33" s="148"/>
      <c r="AE33" s="148"/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ht="16.5" customHeight="1" x14ac:dyDescent="0.2">
      <c r="A34" s="100" t="s">
        <v>104</v>
      </c>
      <c r="B34" s="149">
        <f>B13+B18+B23+B28</f>
        <v>1343</v>
      </c>
      <c r="C34" s="149">
        <f t="shared" ref="C34:K34" si="50">C13+C18+C23+C28</f>
        <v>1410</v>
      </c>
      <c r="D34" s="149">
        <f t="shared" si="50"/>
        <v>1241.5</v>
      </c>
      <c r="E34" s="149">
        <f t="shared" si="50"/>
        <v>1222</v>
      </c>
      <c r="F34" s="149">
        <f t="shared" si="50"/>
        <v>1318</v>
      </c>
      <c r="G34" s="149">
        <f t="shared" si="50"/>
        <v>1293</v>
      </c>
      <c r="H34" s="149">
        <f t="shared" si="50"/>
        <v>1198</v>
      </c>
      <c r="I34" s="149">
        <f t="shared" si="50"/>
        <v>1229.5</v>
      </c>
      <c r="J34" s="149">
        <f t="shared" si="50"/>
        <v>1193</v>
      </c>
      <c r="K34" s="149">
        <f t="shared" si="50"/>
        <v>1246.5</v>
      </c>
      <c r="L34" s="150"/>
      <c r="M34" s="149">
        <f>M13+M18+M23+M28</f>
        <v>1268.5</v>
      </c>
      <c r="N34" s="149">
        <f t="shared" ref="N34:AB34" si="51">N13+N18+N23+N28</f>
        <v>1169</v>
      </c>
      <c r="O34" s="149">
        <f t="shared" si="51"/>
        <v>1072</v>
      </c>
      <c r="P34" s="149">
        <f t="shared" si="51"/>
        <v>1097</v>
      </c>
      <c r="Q34" s="149">
        <f t="shared" si="51"/>
        <v>1116.5</v>
      </c>
      <c r="R34" s="149">
        <f t="shared" si="51"/>
        <v>1137.5</v>
      </c>
      <c r="S34" s="149">
        <f t="shared" si="51"/>
        <v>1096</v>
      </c>
      <c r="T34" s="149">
        <f t="shared" si="51"/>
        <v>1066</v>
      </c>
      <c r="U34" s="149">
        <f t="shared" si="51"/>
        <v>1059.5</v>
      </c>
      <c r="V34" s="149">
        <f t="shared" si="51"/>
        <v>1049</v>
      </c>
      <c r="W34" s="149">
        <f t="shared" si="51"/>
        <v>1207.5</v>
      </c>
      <c r="X34" s="149">
        <f t="shared" si="51"/>
        <v>1225</v>
      </c>
      <c r="Y34" s="149">
        <f t="shared" si="51"/>
        <v>1133.5</v>
      </c>
      <c r="Z34" s="149">
        <f t="shared" si="51"/>
        <v>1221.5</v>
      </c>
      <c r="AA34" s="149">
        <f t="shared" si="51"/>
        <v>1310</v>
      </c>
      <c r="AB34" s="149">
        <f t="shared" si="51"/>
        <v>1236</v>
      </c>
      <c r="AC34" s="150"/>
      <c r="AD34" s="149">
        <f>AD13+AD18+AD23+AD28</f>
        <v>1246.5</v>
      </c>
      <c r="AE34" s="149">
        <f t="shared" ref="AE34:AO34" si="52">AE13+AE18+AE23+AE28</f>
        <v>1199.5</v>
      </c>
      <c r="AF34" s="149">
        <f t="shared" si="52"/>
        <v>1215.5</v>
      </c>
      <c r="AG34" s="149">
        <f t="shared" si="52"/>
        <v>1328.5</v>
      </c>
      <c r="AH34" s="149">
        <f t="shared" si="52"/>
        <v>1390</v>
      </c>
      <c r="AI34" s="149">
        <f t="shared" si="52"/>
        <v>1498.5</v>
      </c>
      <c r="AJ34" s="149">
        <f t="shared" si="52"/>
        <v>1429.5</v>
      </c>
      <c r="AK34" s="149">
        <f t="shared" si="52"/>
        <v>1467</v>
      </c>
      <c r="AL34" s="149">
        <f t="shared" si="52"/>
        <v>1394.5</v>
      </c>
      <c r="AM34" s="149">
        <f t="shared" si="52"/>
        <v>1477.5</v>
      </c>
      <c r="AN34" s="149">
        <f t="shared" si="52"/>
        <v>1548</v>
      </c>
      <c r="AO34" s="149">
        <f t="shared" si="52"/>
        <v>1385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ht="16.5" customHeight="1" x14ac:dyDescent="0.2">
      <c r="A35" s="100" t="s">
        <v>105</v>
      </c>
      <c r="B35" s="149"/>
      <c r="C35" s="149"/>
      <c r="D35" s="149"/>
      <c r="E35" s="149">
        <f>B34+C34+D34+E34</f>
        <v>5216.5</v>
      </c>
      <c r="F35" s="149">
        <f t="shared" ref="F35:K35" si="53">C34+D34+E34+F34</f>
        <v>5191.5</v>
      </c>
      <c r="G35" s="149">
        <f t="shared" si="53"/>
        <v>5074.5</v>
      </c>
      <c r="H35" s="149">
        <f t="shared" si="53"/>
        <v>5031</v>
      </c>
      <c r="I35" s="149">
        <f t="shared" si="53"/>
        <v>5038.5</v>
      </c>
      <c r="J35" s="149">
        <f t="shared" si="53"/>
        <v>4913.5</v>
      </c>
      <c r="K35" s="149">
        <f t="shared" si="53"/>
        <v>4867</v>
      </c>
      <c r="L35" s="150"/>
      <c r="M35" s="149"/>
      <c r="N35" s="149"/>
      <c r="O35" s="149"/>
      <c r="P35" s="149">
        <f>M34+N34+O34+P34</f>
        <v>4606.5</v>
      </c>
      <c r="Q35" s="149">
        <f t="shared" ref="Q35:AB35" si="54">N34+O34+P34+Q34</f>
        <v>4454.5</v>
      </c>
      <c r="R35" s="149">
        <f t="shared" si="54"/>
        <v>4423</v>
      </c>
      <c r="S35" s="149">
        <f t="shared" si="54"/>
        <v>4447</v>
      </c>
      <c r="T35" s="149">
        <f t="shared" si="54"/>
        <v>4416</v>
      </c>
      <c r="U35" s="149">
        <f t="shared" si="54"/>
        <v>4359</v>
      </c>
      <c r="V35" s="149">
        <f t="shared" si="54"/>
        <v>4270.5</v>
      </c>
      <c r="W35" s="149">
        <f t="shared" si="54"/>
        <v>4382</v>
      </c>
      <c r="X35" s="149">
        <f t="shared" si="54"/>
        <v>4541</v>
      </c>
      <c r="Y35" s="149">
        <f t="shared" si="54"/>
        <v>4615</v>
      </c>
      <c r="Z35" s="149">
        <f t="shared" si="54"/>
        <v>4787.5</v>
      </c>
      <c r="AA35" s="149">
        <f t="shared" si="54"/>
        <v>4890</v>
      </c>
      <c r="AB35" s="149">
        <f t="shared" si="54"/>
        <v>4901</v>
      </c>
      <c r="AC35" s="150"/>
      <c r="AD35" s="149"/>
      <c r="AE35" s="149"/>
      <c r="AF35" s="149"/>
      <c r="AG35" s="149">
        <f>AD34+AE34+AF34+AG34</f>
        <v>4990</v>
      </c>
      <c r="AH35" s="149">
        <f t="shared" ref="AH35:AO35" si="55">AE34+AF34+AG34+AH34</f>
        <v>5133.5</v>
      </c>
      <c r="AI35" s="149">
        <f t="shared" si="55"/>
        <v>5432.5</v>
      </c>
      <c r="AJ35" s="149">
        <f t="shared" si="55"/>
        <v>5646.5</v>
      </c>
      <c r="AK35" s="149">
        <f t="shared" si="55"/>
        <v>5785</v>
      </c>
      <c r="AL35" s="149">
        <f t="shared" si="55"/>
        <v>5789.5</v>
      </c>
      <c r="AM35" s="149">
        <f t="shared" si="55"/>
        <v>5768.5</v>
      </c>
      <c r="AN35" s="149">
        <f t="shared" si="55"/>
        <v>5887</v>
      </c>
      <c r="AO35" s="149">
        <f t="shared" si="55"/>
        <v>5805</v>
      </c>
      <c r="AP35" s="101"/>
      <c r="AQ35" s="101"/>
      <c r="AR35" s="101"/>
      <c r="AS35" s="101"/>
      <c r="AT35" s="101"/>
      <c r="AU35" s="101"/>
      <c r="AV35" s="101"/>
      <c r="AW35" s="101"/>
      <c r="AX35" s="101"/>
      <c r="AY35" s="101"/>
      <c r="AZ35" s="101"/>
      <c r="BA35" s="101"/>
      <c r="BB35" s="101"/>
      <c r="BC35" s="101"/>
      <c r="BD35" s="101"/>
      <c r="BE35" s="101"/>
      <c r="BF35" s="101"/>
      <c r="BG35" s="101"/>
      <c r="BH35" s="101"/>
      <c r="BI35" s="101"/>
      <c r="BJ35" s="101"/>
      <c r="BK35" s="101"/>
      <c r="BL35" s="101"/>
      <c r="BM35" s="101"/>
      <c r="BN35" s="101"/>
      <c r="BO35" s="101"/>
      <c r="BP35" s="101"/>
      <c r="BQ35" s="101"/>
      <c r="BR35" s="101"/>
      <c r="BS35" s="101"/>
      <c r="BT35" s="101"/>
      <c r="BU35" s="101"/>
      <c r="BV35" s="101"/>
      <c r="BW35" s="101"/>
      <c r="BX35" s="101"/>
      <c r="BY35" s="101"/>
      <c r="BZ35" s="101"/>
      <c r="CA35" s="101"/>
      <c r="CB35" s="101"/>
      <c r="CC35" s="101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248"/>
      <c r="R37" s="248"/>
      <c r="S37" s="248"/>
      <c r="T37" s="248"/>
      <c r="U37" s="248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101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10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  <row r="84" spans="1:81" x14ac:dyDescent="0.2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92"/>
      <c r="AL84" s="92"/>
      <c r="AM84" s="92"/>
      <c r="AN84" s="92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92"/>
      <c r="BM84" s="92"/>
      <c r="BN84" s="92"/>
      <c r="BO84" s="92"/>
      <c r="BP84" s="92"/>
      <c r="BQ84" s="92"/>
      <c r="BR84" s="92"/>
      <c r="BS84" s="92"/>
      <c r="BT84" s="92"/>
      <c r="BU84" s="92"/>
      <c r="BV84" s="92"/>
      <c r="BW84" s="92"/>
      <c r="BX84" s="92"/>
      <c r="BY84" s="92"/>
      <c r="BZ84" s="92"/>
      <c r="CA84" s="92"/>
      <c r="CB84" s="92"/>
      <c r="CC84" s="92"/>
    </row>
  </sheetData>
  <mergeCells count="20">
    <mergeCell ref="T33:U33"/>
    <mergeCell ref="Q37:U37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59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G-6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'G-6'!Área_de_impresión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2016-10-18T21:43:36Z</cp:lastPrinted>
  <dcterms:created xsi:type="dcterms:W3CDTF">1998-04-02T13:38:56Z</dcterms:created>
  <dcterms:modified xsi:type="dcterms:W3CDTF">2017-09-07T20:58:33Z</dcterms:modified>
</cp:coreProperties>
</file>