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272\CR 53\2017\"/>
    </mc:Choice>
  </mc:AlternateContent>
  <bookViews>
    <workbookView xWindow="240" yWindow="90" windowWidth="9135" windowHeight="4965" tabRatio="736" activeTab="3"/>
  </bookViews>
  <sheets>
    <sheet name="G-2" sheetId="4684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AJ8" i="4688"/>
  <c r="Y8" i="4688"/>
  <c r="O8" i="4688"/>
  <c r="S6" i="4681"/>
  <c r="L6" i="4681"/>
  <c r="D6" i="4681"/>
  <c r="E5" i="4681"/>
  <c r="S6" i="4677"/>
  <c r="L5" i="4677"/>
  <c r="D5" i="4677"/>
  <c r="E4" i="4677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3" i="4688"/>
  <c r="CC19" i="4688" s="1"/>
  <c r="AM23" i="4688"/>
  <c r="CA19" i="4688" s="1"/>
  <c r="M19" i="4677"/>
  <c r="Y26" i="4688" s="1"/>
  <c r="M20" i="4677"/>
  <c r="Z26" i="4688" s="1"/>
  <c r="M21" i="4677"/>
  <c r="AA26" i="4688" s="1"/>
  <c r="M22" i="4677"/>
  <c r="AB26" i="4688" s="1"/>
  <c r="M18" i="4677"/>
  <c r="X26" i="4688" s="1"/>
  <c r="M17" i="4677"/>
  <c r="W26" i="4688" s="1"/>
  <c r="M16" i="4677"/>
  <c r="V26" i="4688" s="1"/>
  <c r="T21" i="4677"/>
  <c r="AO26" i="4688" s="1"/>
  <c r="T20" i="4677"/>
  <c r="AN26" i="4688" s="1"/>
  <c r="T19" i="4677"/>
  <c r="AM26" i="4688" s="1"/>
  <c r="T18" i="4677"/>
  <c r="AL26" i="4688" s="1"/>
  <c r="T17" i="4677"/>
  <c r="AK26" i="4688" s="1"/>
  <c r="T16" i="4677"/>
  <c r="AJ26" i="4688" s="1"/>
  <c r="T15" i="4677"/>
  <c r="AI26" i="4688" s="1"/>
  <c r="T14" i="4677"/>
  <c r="AH26" i="4688" s="1"/>
  <c r="T13" i="4677"/>
  <c r="AG26" i="4688" s="1"/>
  <c r="T12" i="4677"/>
  <c r="AF26" i="4688" s="1"/>
  <c r="T11" i="4677"/>
  <c r="AE26" i="4688" s="1"/>
  <c r="T10" i="4677"/>
  <c r="AD26" i="4688" s="1"/>
  <c r="M15" i="4677"/>
  <c r="U26" i="4688" s="1"/>
  <c r="M14" i="4677"/>
  <c r="T26" i="4688" s="1"/>
  <c r="M13" i="4677"/>
  <c r="S26" i="4688" s="1"/>
  <c r="M12" i="4677"/>
  <c r="R26" i="4688" s="1"/>
  <c r="M11" i="4677"/>
  <c r="Q26" i="4688" s="1"/>
  <c r="M10" i="4677"/>
  <c r="P26" i="4688" s="1"/>
  <c r="F11" i="4677"/>
  <c r="C26" i="4688" s="1"/>
  <c r="F12" i="4677"/>
  <c r="D26" i="4688" s="1"/>
  <c r="F13" i="4677"/>
  <c r="E26" i="4688" s="1"/>
  <c r="F14" i="4677"/>
  <c r="F26" i="4688" s="1"/>
  <c r="F15" i="4677"/>
  <c r="G26" i="4688" s="1"/>
  <c r="F16" i="4677"/>
  <c r="H26" i="4688" s="1"/>
  <c r="F17" i="4677"/>
  <c r="I26" i="4688" s="1"/>
  <c r="F18" i="4677"/>
  <c r="J26" i="4688" s="1"/>
  <c r="F19" i="4677"/>
  <c r="K26" i="4688" s="1"/>
  <c r="F20" i="4677"/>
  <c r="M26" i="4688" s="1"/>
  <c r="F21" i="4677"/>
  <c r="N26" i="4688" s="1"/>
  <c r="F22" i="4677"/>
  <c r="O26" i="4688" s="1"/>
  <c r="F10" i="4677"/>
  <c r="B26" i="4688" s="1"/>
  <c r="J22" i="4689" l="1"/>
  <c r="J20" i="4689"/>
  <c r="J23" i="4689"/>
  <c r="J26" i="4689"/>
  <c r="J25" i="4689"/>
  <c r="AN27" i="4688"/>
  <c r="CB18" i="4688" s="1"/>
  <c r="AL27" i="4688"/>
  <c r="BZ18" i="4688" s="1"/>
  <c r="X18" i="4688"/>
  <c r="BM17" i="4688" s="1"/>
  <c r="V18" i="4688"/>
  <c r="BK17" i="4688" s="1"/>
  <c r="T18" i="4688"/>
  <c r="BI17" i="4688" s="1"/>
  <c r="T17" i="4681"/>
  <c r="AH23" i="4688"/>
  <c r="BV19" i="4688" s="1"/>
  <c r="AJ23" i="4688"/>
  <c r="BX19" i="4688" s="1"/>
  <c r="AL23" i="4688"/>
  <c r="BZ19" i="4688" s="1"/>
  <c r="AN23" i="4688"/>
  <c r="CB19" i="4688" s="1"/>
  <c r="J44" i="4689"/>
  <c r="AF28" i="4688"/>
  <c r="J45" i="4689"/>
  <c r="J41" i="4689"/>
  <c r="P28" i="4688"/>
  <c r="J42" i="4689"/>
  <c r="J38" i="4689"/>
  <c r="D28" i="4688"/>
  <c r="J39" i="4689"/>
  <c r="AF24" i="4688"/>
  <c r="AO24" i="4688"/>
  <c r="J35" i="4689"/>
  <c r="U24" i="4688"/>
  <c r="P24" i="4688"/>
  <c r="Z24" i="4688"/>
  <c r="D24" i="4688"/>
  <c r="J24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7" i="4688"/>
  <c r="AO27" i="4688"/>
  <c r="CC18" i="4688" s="1"/>
  <c r="T27" i="4688"/>
  <c r="BI18" i="4688" s="1"/>
  <c r="V27" i="4688"/>
  <c r="BK18" i="4688" s="1"/>
  <c r="X27" i="4688"/>
  <c r="BM18" i="4688" s="1"/>
  <c r="Y27" i="4688"/>
  <c r="BN18" i="4688" s="1"/>
  <c r="E27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7" i="4688"/>
  <c r="BW18" i="4688" s="1"/>
  <c r="S27" i="4688"/>
  <c r="BH18" i="4688" s="1"/>
  <c r="R27" i="4688"/>
  <c r="BG18" i="4688" s="1"/>
  <c r="U27" i="4688"/>
  <c r="BJ18" i="4688" s="1"/>
  <c r="W27" i="4688"/>
  <c r="BL18" i="4688" s="1"/>
  <c r="Z27" i="4688"/>
  <c r="BO18" i="4688" s="1"/>
  <c r="AA27" i="4688"/>
  <c r="BP18" i="4688" s="1"/>
  <c r="AB27" i="4688"/>
  <c r="BQ18" i="4688" s="1"/>
  <c r="Q27" i="4688"/>
  <c r="BF18" i="4688" s="1"/>
  <c r="P27" i="4688"/>
  <c r="J27" i="4688"/>
  <c r="AZ18" i="4688" s="1"/>
  <c r="H27" i="4688"/>
  <c r="AX18" i="4688" s="1"/>
  <c r="F27" i="4688"/>
  <c r="AV18" i="4688" s="1"/>
  <c r="G27" i="4688"/>
  <c r="AW18" i="4688" s="1"/>
  <c r="K27" i="4688"/>
  <c r="BA18" i="4688" s="1"/>
  <c r="I27" i="4688"/>
  <c r="AY18" i="4688" s="1"/>
  <c r="AG23" i="4688"/>
  <c r="BU19" i="4688" s="1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BE19" i="4688" s="1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1" i="4688"/>
  <c r="AF31" i="4688"/>
  <c r="AJ31" i="4688"/>
  <c r="AN31" i="4688"/>
  <c r="AI31" i="4688"/>
  <c r="AO31" i="4688"/>
  <c r="S18" i="4688"/>
  <c r="BH17" i="4688" s="1"/>
  <c r="U18" i="4688"/>
  <c r="BJ17" i="4688" s="1"/>
  <c r="W18" i="4688"/>
  <c r="BL17" i="4688" s="1"/>
  <c r="R18" i="4688"/>
  <c r="BG17" i="4688" s="1"/>
  <c r="Z31" i="4688"/>
  <c r="M11" i="4681"/>
  <c r="Q18" i="4688"/>
  <c r="BF17" i="4688" s="1"/>
  <c r="P31" i="4688"/>
  <c r="X31" i="4688"/>
  <c r="AB31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BE12" i="4688" s="1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AU12" i="4688" s="1"/>
  <c r="F14" i="4688"/>
  <c r="AV12" i="4688" s="1"/>
  <c r="B31" i="4688"/>
  <c r="J31" i="4688"/>
  <c r="AK27" i="4688"/>
  <c r="BY18" i="4688" s="1"/>
  <c r="AM27" i="4688"/>
  <c r="CA18" i="4688" s="1"/>
  <c r="AJ27" i="4688"/>
  <c r="BX18" i="4688" s="1"/>
  <c r="AH27" i="4688"/>
  <c r="BV18" i="4688" s="1"/>
  <c r="AK23" i="4688"/>
  <c r="BY19" i="4688" s="1"/>
  <c r="AI23" i="4688"/>
  <c r="BW19" i="4688" s="1"/>
  <c r="J23" i="4688"/>
  <c r="AZ19" i="4688" s="1"/>
  <c r="E23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1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BU18" i="4688" l="1"/>
  <c r="AD29" i="4688"/>
  <c r="BE18" i="4688"/>
  <c r="M29" i="4688"/>
  <c r="AU18" i="4688"/>
  <c r="B29" i="4688"/>
  <c r="BU17" i="4688"/>
  <c r="AD20" i="4688"/>
  <c r="BE17" i="4688"/>
  <c r="M20" i="4688"/>
  <c r="AU17" i="4688"/>
  <c r="B20" i="4688"/>
  <c r="I32" i="4688"/>
  <c r="AY21" i="4688" s="1"/>
  <c r="W32" i="4688"/>
  <c r="BL21" i="4688" s="1"/>
  <c r="U23" i="4684"/>
  <c r="Z32" i="4688"/>
  <c r="BO21" i="4688" s="1"/>
  <c r="R32" i="4688"/>
  <c r="BG21" i="4688" s="1"/>
  <c r="H32" i="4688"/>
  <c r="AX21" i="4688" s="1"/>
  <c r="AK32" i="4688"/>
  <c r="BY21" i="4688" s="1"/>
  <c r="AH32" i="4688"/>
  <c r="BV21" i="4688" s="1"/>
  <c r="AI32" i="4688"/>
  <c r="BW21" i="4688" s="1"/>
  <c r="V32" i="4688"/>
  <c r="BK21" i="4688" s="1"/>
  <c r="S32" i="4688"/>
  <c r="BH21" i="4688" s="1"/>
  <c r="AA32" i="4688"/>
  <c r="BP21" i="4688" s="1"/>
  <c r="AL32" i="4688"/>
  <c r="BZ21" i="4688" s="1"/>
  <c r="AM32" i="4688"/>
  <c r="CA21" i="4688" s="1"/>
  <c r="E32" i="4688"/>
  <c r="AU21" i="4688" s="1"/>
  <c r="AO32" i="4688"/>
  <c r="CC21" i="4688" s="1"/>
  <c r="AJ32" i="4688"/>
  <c r="BX21" i="4688" s="1"/>
  <c r="Y32" i="4688"/>
  <c r="BN21" i="4688" s="1"/>
  <c r="U32" i="4688"/>
  <c r="BJ21" i="4688" s="1"/>
  <c r="AB32" i="4688"/>
  <c r="BQ21" i="4688" s="1"/>
  <c r="AO28" i="4688"/>
  <c r="AK28" i="4688"/>
  <c r="Z28" i="4688"/>
  <c r="U28" i="4688"/>
  <c r="J28" i="4688"/>
  <c r="G28" i="4688"/>
  <c r="AK24" i="4688"/>
  <c r="G24" i="4688"/>
  <c r="AO19" i="4688"/>
  <c r="J19" i="4688"/>
  <c r="D19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9" i="4688" l="1"/>
  <c r="AK29" i="4688"/>
  <c r="AF29" i="4688"/>
  <c r="J29" i="4688"/>
  <c r="G29" i="4688"/>
  <c r="D29" i="4688"/>
  <c r="Z29" i="4688"/>
  <c r="P29" i="4688"/>
  <c r="U29" i="4688"/>
  <c r="AO20" i="4688"/>
  <c r="AK20" i="4688"/>
  <c r="AF20" i="4688"/>
  <c r="Z20" i="4688"/>
  <c r="U20" i="4688"/>
  <c r="P20" i="4688"/>
  <c r="J20" i="4688"/>
  <c r="G20" i="4688"/>
  <c r="D20" i="4688"/>
  <c r="N23" i="4681"/>
  <c r="U23" i="4681"/>
  <c r="G23" i="4681"/>
</calcChain>
</file>

<file path=xl/sharedStrings.xml><?xml version="1.0" encoding="utf-8"?>
<sst xmlns="http://schemas.openxmlformats.org/spreadsheetml/2006/main" count="539" uniqueCount="151">
  <si>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</si>
  <si>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</si>
  <si>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</si>
  <si>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</si>
  <si>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</si>
  <si>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</si>
  <si>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</si>
  <si>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</si>
  <si>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</si>
  <si>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</si>
  <si>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</si>
  <si>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</si>
  <si>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</si>
  <si>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</si>
  <si>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</si>
  <si>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</si>
  <si>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</si>
  <si>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</si>
  <si>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</si>
  <si>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</si>
  <si>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</si>
  <si>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</si>
  <si>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</si>
  <si>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</si>
  <si>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</si>
  <si>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</si>
  <si>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</si>
  <si>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</si>
  <si>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</si>
  <si>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</si>
  <si>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</si>
  <si>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</si>
  <si>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</si>
  <si>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</si>
  <si>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</si>
  <si>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</si>
  <si>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</si>
  <si>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</si>
  <si>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</si>
  <si>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</si>
  <si>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</si>
  <si>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</si>
  <si>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</si>
  <si>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</si>
  <si>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</si>
  <si>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</si>
  <si>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</si>
  <si>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</si>
  <si>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</si>
  <si>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</si>
  <si>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</si>
  <si>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</si>
  <si>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</si>
  <si>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</si>
  <si>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</si>
  <si>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</si>
  <si>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</si>
  <si>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</si>
  <si>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</si>
  <si>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</si>
  <si>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</si>
  <si>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</si>
  <si>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</si>
  <si>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</si>
  <si>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</si>
  <si>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</si>
  <si>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</si>
  <si>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</si>
  <si>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</si>
  <si>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</si>
  <si>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</si>
  <si>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</si>
  <si>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</si>
  <si>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</si>
  <si>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</si>
  <si>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</si>
  <si>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</si>
  <si>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</si>
  <si>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</si>
  <si>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</si>
  <si>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</si>
  <si>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</si>
  <si>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</si>
  <si>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</si>
  <si>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</si>
  <si>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</si>
  <si>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</si>
  <si>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</si>
  <si>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</si>
  <si>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</si>
  <si>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</si>
  <si>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</si>
  <si>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</si>
  <si>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</si>
  <si>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</si>
  <si>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</si>
  <si>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</si>
  <si>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</si>
  <si>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</si>
  <si>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</si>
  <si>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</si>
  <si>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</si>
  <si>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</si>
  <si>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</si>
  <si>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</si>
  <si>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</si>
  <si>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</si>
  <si>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</si>
  <si>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</si>
  <si>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</si>
  <si>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</si>
  <si>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</si>
  <si>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</si>
  <si>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</si>
  <si>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</si>
  <si>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</si>
  <si>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</si>
  <si>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</si>
  <si>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</si>
  <si>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</si>
  <si>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</si>
  <si>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</si>
  <si>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</si>
  <si>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</si>
  <si>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</si>
  <si>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</si>
  <si>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</si>
  <si>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</si>
  <si>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</si>
  <si>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</si>
  <si>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</si>
  <si>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</si>
  <si>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</si>
  <si>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</si>
  <si>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</si>
  <si>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</si>
  <si>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</si>
  <si>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</si>
  <si>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</si>
  <si>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</si>
  <si>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</si>
  <si>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</si>
  <si>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</si>
  <si>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</si>
  <si>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</si>
  <si>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</si>
  <si>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</si>
  <si>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64 X CARRERA 53</t>
  </si>
  <si>
    <t xml:space="preserve">VOL MAX </t>
  </si>
  <si>
    <t>ADOLFREDO FLOREZ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</si>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</sst>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357.5</c:v>
                </c:pt>
                <c:pt idx="1">
                  <c:v>391</c:v>
                </c:pt>
                <c:pt idx="2">
                  <c:v>366.5</c:v>
                </c:pt>
                <c:pt idx="3">
                  <c:v>343</c:v>
                </c:pt>
                <c:pt idx="4">
                  <c:v>236</c:v>
                </c:pt>
                <c:pt idx="5">
                  <c:v>223.5</c:v>
                </c:pt>
                <c:pt idx="6">
                  <c:v>221.5</c:v>
                </c:pt>
                <c:pt idx="7">
                  <c:v>212.5</c:v>
                </c:pt>
                <c:pt idx="8">
                  <c:v>206</c:v>
                </c:pt>
                <c:pt idx="9">
                  <c:v>195.5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221304"/>
        <c:axId val="163221688"/>
      </c:barChart>
      <c:catAx>
        <c:axId val="163221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21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221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21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1458</c:v>
                </c:pt>
                <c:pt idx="4">
                  <c:v>1336.5</c:v>
                </c:pt>
                <c:pt idx="5">
                  <c:v>1169</c:v>
                </c:pt>
                <c:pt idx="6">
                  <c:v>1024</c:v>
                </c:pt>
                <c:pt idx="7">
                  <c:v>893.5</c:v>
                </c:pt>
                <c:pt idx="8">
                  <c:v>863.5</c:v>
                </c:pt>
                <c:pt idx="9">
                  <c:v>835.5</c:v>
                </c:pt>
                <c:pt idx="13">
                  <c:v>845</c:v>
                </c:pt>
                <c:pt idx="14">
                  <c:v>883.5</c:v>
                </c:pt>
                <c:pt idx="15">
                  <c:v>892</c:v>
                </c:pt>
                <c:pt idx="16">
                  <c:v>894</c:v>
                </c:pt>
                <c:pt idx="17">
                  <c:v>901.5</c:v>
                </c:pt>
                <c:pt idx="18">
                  <c:v>917</c:v>
                </c:pt>
                <c:pt idx="19">
                  <c:v>932</c:v>
                </c:pt>
                <c:pt idx="20">
                  <c:v>974</c:v>
                </c:pt>
                <c:pt idx="21">
                  <c:v>1034</c:v>
                </c:pt>
                <c:pt idx="22">
                  <c:v>1125</c:v>
                </c:pt>
                <c:pt idx="23">
                  <c:v>1194</c:v>
                </c:pt>
                <c:pt idx="24">
                  <c:v>1227</c:v>
                </c:pt>
                <c:pt idx="25">
                  <c:v>1174</c:v>
                </c:pt>
                <c:pt idx="29">
                  <c:v>842</c:v>
                </c:pt>
                <c:pt idx="30">
                  <c:v>908</c:v>
                </c:pt>
                <c:pt idx="31">
                  <c:v>937</c:v>
                </c:pt>
                <c:pt idx="32">
                  <c:v>919</c:v>
                </c:pt>
                <c:pt idx="33">
                  <c:v>934.5</c:v>
                </c:pt>
                <c:pt idx="34">
                  <c:v>938</c:v>
                </c:pt>
                <c:pt idx="35">
                  <c:v>944.5</c:v>
                </c:pt>
                <c:pt idx="36">
                  <c:v>961</c:v>
                </c:pt>
                <c:pt idx="37">
                  <c:v>914.5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1500</c:v>
                </c:pt>
                <c:pt idx="4">
                  <c:v>1385.5</c:v>
                </c:pt>
                <c:pt idx="5">
                  <c:v>1238.5</c:v>
                </c:pt>
                <c:pt idx="6">
                  <c:v>1077</c:v>
                </c:pt>
                <c:pt idx="7">
                  <c:v>1012</c:v>
                </c:pt>
                <c:pt idx="8">
                  <c:v>973</c:v>
                </c:pt>
                <c:pt idx="9">
                  <c:v>967.5</c:v>
                </c:pt>
                <c:pt idx="13">
                  <c:v>1044.5</c:v>
                </c:pt>
                <c:pt idx="14">
                  <c:v>1068.5</c:v>
                </c:pt>
                <c:pt idx="15">
                  <c:v>1078</c:v>
                </c:pt>
                <c:pt idx="16">
                  <c:v>1066.5</c:v>
                </c:pt>
                <c:pt idx="17">
                  <c:v>987.5</c:v>
                </c:pt>
                <c:pt idx="18">
                  <c:v>905</c:v>
                </c:pt>
                <c:pt idx="19">
                  <c:v>850</c:v>
                </c:pt>
                <c:pt idx="20">
                  <c:v>838</c:v>
                </c:pt>
                <c:pt idx="21">
                  <c:v>880</c:v>
                </c:pt>
                <c:pt idx="22">
                  <c:v>984</c:v>
                </c:pt>
                <c:pt idx="23">
                  <c:v>1045.5</c:v>
                </c:pt>
                <c:pt idx="24">
                  <c:v>1082.5</c:v>
                </c:pt>
                <c:pt idx="25">
                  <c:v>1077.5</c:v>
                </c:pt>
                <c:pt idx="29">
                  <c:v>1093</c:v>
                </c:pt>
                <c:pt idx="30">
                  <c:v>1097.5</c:v>
                </c:pt>
                <c:pt idx="31">
                  <c:v>1081</c:v>
                </c:pt>
                <c:pt idx="32">
                  <c:v>1102</c:v>
                </c:pt>
                <c:pt idx="33">
                  <c:v>1145.5</c:v>
                </c:pt>
                <c:pt idx="34">
                  <c:v>1203</c:v>
                </c:pt>
                <c:pt idx="35">
                  <c:v>1237</c:v>
                </c:pt>
                <c:pt idx="36">
                  <c:v>1163.5</c:v>
                </c:pt>
                <c:pt idx="37">
                  <c:v>1034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2958</c:v>
                </c:pt>
                <c:pt idx="4">
                  <c:v>2722</c:v>
                </c:pt>
                <c:pt idx="5">
                  <c:v>2407.5</c:v>
                </c:pt>
                <c:pt idx="6">
                  <c:v>2101</c:v>
                </c:pt>
                <c:pt idx="7">
                  <c:v>1905.5</c:v>
                </c:pt>
                <c:pt idx="8">
                  <c:v>1836.5</c:v>
                </c:pt>
                <c:pt idx="9">
                  <c:v>1803</c:v>
                </c:pt>
                <c:pt idx="13">
                  <c:v>1889.5</c:v>
                </c:pt>
                <c:pt idx="14">
                  <c:v>1952</c:v>
                </c:pt>
                <c:pt idx="15">
                  <c:v>1970</c:v>
                </c:pt>
                <c:pt idx="16">
                  <c:v>1960.5</c:v>
                </c:pt>
                <c:pt idx="17">
                  <c:v>1889</c:v>
                </c:pt>
                <c:pt idx="18">
                  <c:v>1822</c:v>
                </c:pt>
                <c:pt idx="19">
                  <c:v>1782</c:v>
                </c:pt>
                <c:pt idx="20">
                  <c:v>1812</c:v>
                </c:pt>
                <c:pt idx="21">
                  <c:v>1914</c:v>
                </c:pt>
                <c:pt idx="22">
                  <c:v>2109</c:v>
                </c:pt>
                <c:pt idx="23">
                  <c:v>2239.5</c:v>
                </c:pt>
                <c:pt idx="24">
                  <c:v>2309.5</c:v>
                </c:pt>
                <c:pt idx="25">
                  <c:v>2251.5</c:v>
                </c:pt>
                <c:pt idx="29">
                  <c:v>1935</c:v>
                </c:pt>
                <c:pt idx="30">
                  <c:v>2005.5</c:v>
                </c:pt>
                <c:pt idx="31">
                  <c:v>2018</c:v>
                </c:pt>
                <c:pt idx="32">
                  <c:v>2021</c:v>
                </c:pt>
                <c:pt idx="33">
                  <c:v>2080</c:v>
                </c:pt>
                <c:pt idx="34">
                  <c:v>2141</c:v>
                </c:pt>
                <c:pt idx="35">
                  <c:v>2181.5</c:v>
                </c:pt>
                <c:pt idx="36">
                  <c:v>2124.5</c:v>
                </c:pt>
                <c:pt idx="37">
                  <c:v>1948.5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487560"/>
        <c:axId val="164487952"/>
      </c:lineChart>
      <c:catAx>
        <c:axId val="16448756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4487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4879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44875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193</c:v>
                </c:pt>
                <c:pt idx="1">
                  <c:v>213</c:v>
                </c:pt>
                <c:pt idx="2">
                  <c:v>214</c:v>
                </c:pt>
                <c:pt idx="3">
                  <c:v>222</c:v>
                </c:pt>
                <c:pt idx="4">
                  <c:v>259</c:v>
                </c:pt>
                <c:pt idx="5">
                  <c:v>242</c:v>
                </c:pt>
                <c:pt idx="6">
                  <c:v>196</c:v>
                </c:pt>
                <c:pt idx="7">
                  <c:v>237.5</c:v>
                </c:pt>
                <c:pt idx="8">
                  <c:v>262.5</c:v>
                </c:pt>
                <c:pt idx="9">
                  <c:v>248.5</c:v>
                </c:pt>
                <c:pt idx="10">
                  <c:v>212.5</c:v>
                </c:pt>
                <c:pt idx="11">
                  <c:v>191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608408"/>
        <c:axId val="163531512"/>
      </c:barChart>
      <c:catAx>
        <c:axId val="163608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531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531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08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('G-2'!$F$20:$F$22,'G-2'!$M$10:$M$22)</c:f>
              <c:numCache>
                <c:formatCode>0</c:formatCode>
                <c:ptCount val="16"/>
                <c:pt idx="0">
                  <c:v>183</c:v>
                </c:pt>
                <c:pt idx="1">
                  <c:v>206</c:v>
                </c:pt>
                <c:pt idx="2">
                  <c:v>220</c:v>
                </c:pt>
                <c:pt idx="3">
                  <c:v>236</c:v>
                </c:pt>
                <c:pt idx="4">
                  <c:v>221.5</c:v>
                </c:pt>
                <c:pt idx="5">
                  <c:v>214.5</c:v>
                </c:pt>
                <c:pt idx="6">
                  <c:v>222</c:v>
                </c:pt>
                <c:pt idx="7">
                  <c:v>243.5</c:v>
                </c:pt>
                <c:pt idx="8">
                  <c:v>237</c:v>
                </c:pt>
                <c:pt idx="9">
                  <c:v>229.5</c:v>
                </c:pt>
                <c:pt idx="10">
                  <c:v>264</c:v>
                </c:pt>
                <c:pt idx="11">
                  <c:v>303.5</c:v>
                </c:pt>
                <c:pt idx="12">
                  <c:v>328</c:v>
                </c:pt>
                <c:pt idx="13">
                  <c:v>298.5</c:v>
                </c:pt>
                <c:pt idx="14">
                  <c:v>297</c:v>
                </c:pt>
                <c:pt idx="15">
                  <c:v>250.5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324880"/>
        <c:axId val="163379400"/>
      </c:barChart>
      <c:catAx>
        <c:axId val="163324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79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379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24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391</c:v>
                </c:pt>
                <c:pt idx="1">
                  <c:v>395</c:v>
                </c:pt>
                <c:pt idx="2">
                  <c:v>408</c:v>
                </c:pt>
                <c:pt idx="3">
                  <c:v>306</c:v>
                </c:pt>
                <c:pt idx="4">
                  <c:v>276.5</c:v>
                </c:pt>
                <c:pt idx="5">
                  <c:v>248</c:v>
                </c:pt>
                <c:pt idx="6">
                  <c:v>246.5</c:v>
                </c:pt>
                <c:pt idx="7">
                  <c:v>241</c:v>
                </c:pt>
                <c:pt idx="8">
                  <c:v>237.5</c:v>
                </c:pt>
                <c:pt idx="9">
                  <c:v>242.5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403680"/>
        <c:axId val="163069064"/>
      </c:barChart>
      <c:catAx>
        <c:axId val="163403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69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069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403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272.5</c:v>
                </c:pt>
                <c:pt idx="1">
                  <c:v>281.5</c:v>
                </c:pt>
                <c:pt idx="2">
                  <c:v>269.5</c:v>
                </c:pt>
                <c:pt idx="3">
                  <c:v>269.5</c:v>
                </c:pt>
                <c:pt idx="4">
                  <c:v>277</c:v>
                </c:pt>
                <c:pt idx="5">
                  <c:v>265</c:v>
                </c:pt>
                <c:pt idx="6">
                  <c:v>290.5</c:v>
                </c:pt>
                <c:pt idx="7">
                  <c:v>313</c:v>
                </c:pt>
                <c:pt idx="8">
                  <c:v>334.5</c:v>
                </c:pt>
                <c:pt idx="9">
                  <c:v>299</c:v>
                </c:pt>
                <c:pt idx="10">
                  <c:v>217</c:v>
                </c:pt>
                <c:pt idx="11">
                  <c:v>183.5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068672"/>
        <c:axId val="163866712"/>
      </c:barChart>
      <c:catAx>
        <c:axId val="163068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66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866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68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261</c:v>
                </c:pt>
                <c:pt idx="1">
                  <c:v>243</c:v>
                </c:pt>
                <c:pt idx="2">
                  <c:v>249.5</c:v>
                </c:pt>
                <c:pt idx="3">
                  <c:v>291</c:v>
                </c:pt>
                <c:pt idx="4">
                  <c:v>285</c:v>
                </c:pt>
                <c:pt idx="5">
                  <c:v>252.5</c:v>
                </c:pt>
                <c:pt idx="6">
                  <c:v>238</c:v>
                </c:pt>
                <c:pt idx="7">
                  <c:v>212</c:v>
                </c:pt>
                <c:pt idx="8">
                  <c:v>202.5</c:v>
                </c:pt>
                <c:pt idx="9">
                  <c:v>197.5</c:v>
                </c:pt>
                <c:pt idx="10">
                  <c:v>226</c:v>
                </c:pt>
                <c:pt idx="11">
                  <c:v>254</c:v>
                </c:pt>
                <c:pt idx="12">
                  <c:v>306.5</c:v>
                </c:pt>
                <c:pt idx="13">
                  <c:v>259</c:v>
                </c:pt>
                <c:pt idx="14">
                  <c:v>263</c:v>
                </c:pt>
                <c:pt idx="15">
                  <c:v>249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188312"/>
        <c:axId val="164188704"/>
      </c:barChart>
      <c:catAx>
        <c:axId val="164188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88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188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88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748.5</c:v>
                </c:pt>
                <c:pt idx="1">
                  <c:v>786</c:v>
                </c:pt>
                <c:pt idx="2">
                  <c:v>774.5</c:v>
                </c:pt>
                <c:pt idx="3">
                  <c:v>649</c:v>
                </c:pt>
                <c:pt idx="4">
                  <c:v>512.5</c:v>
                </c:pt>
                <c:pt idx="5">
                  <c:v>471.5</c:v>
                </c:pt>
                <c:pt idx="6">
                  <c:v>468</c:v>
                </c:pt>
                <c:pt idx="7">
                  <c:v>453.5</c:v>
                </c:pt>
                <c:pt idx="8">
                  <c:v>443.5</c:v>
                </c:pt>
                <c:pt idx="9">
                  <c:v>438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189488"/>
        <c:axId val="164189880"/>
      </c:barChart>
      <c:catAx>
        <c:axId val="164189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89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189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89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465.5</c:v>
                </c:pt>
                <c:pt idx="1">
                  <c:v>494.5</c:v>
                </c:pt>
                <c:pt idx="2">
                  <c:v>483.5</c:v>
                </c:pt>
                <c:pt idx="3">
                  <c:v>491.5</c:v>
                </c:pt>
                <c:pt idx="4">
                  <c:v>536</c:v>
                </c:pt>
                <c:pt idx="5">
                  <c:v>507</c:v>
                </c:pt>
                <c:pt idx="6">
                  <c:v>486.5</c:v>
                </c:pt>
                <c:pt idx="7">
                  <c:v>550.5</c:v>
                </c:pt>
                <c:pt idx="8">
                  <c:v>597</c:v>
                </c:pt>
                <c:pt idx="9">
                  <c:v>547.5</c:v>
                </c:pt>
                <c:pt idx="10">
                  <c:v>429.5</c:v>
                </c:pt>
                <c:pt idx="11">
                  <c:v>374.5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190664"/>
        <c:axId val="164191056"/>
      </c:barChart>
      <c:catAx>
        <c:axId val="164190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91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191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90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444</c:v>
                </c:pt>
                <c:pt idx="1">
                  <c:v>449</c:v>
                </c:pt>
                <c:pt idx="2">
                  <c:v>469.5</c:v>
                </c:pt>
                <c:pt idx="3">
                  <c:v>527</c:v>
                </c:pt>
                <c:pt idx="4">
                  <c:v>506.5</c:v>
                </c:pt>
                <c:pt idx="5">
                  <c:v>467</c:v>
                </c:pt>
                <c:pt idx="6">
                  <c:v>460</c:v>
                </c:pt>
                <c:pt idx="7">
                  <c:v>455.5</c:v>
                </c:pt>
                <c:pt idx="8">
                  <c:v>439.5</c:v>
                </c:pt>
                <c:pt idx="9">
                  <c:v>427</c:v>
                </c:pt>
                <c:pt idx="10">
                  <c:v>490</c:v>
                </c:pt>
                <c:pt idx="11">
                  <c:v>557.5</c:v>
                </c:pt>
                <c:pt idx="12">
                  <c:v>634.5</c:v>
                </c:pt>
                <c:pt idx="13">
                  <c:v>557.5</c:v>
                </c:pt>
                <c:pt idx="14">
                  <c:v>560</c:v>
                </c:pt>
                <c:pt idx="15">
                  <c:v>499.5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485992"/>
        <c:axId val="164486384"/>
      </c:barChart>
      <c:catAx>
        <c:axId val="164485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486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486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485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282610</xdr:colOff>
      <xdr:row>5</xdr:row>
      <xdr:rowOff>52335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9" zoomScaleNormal="100" workbookViewId="0">
      <selection activeCell="S22" sqref="S2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54" t="s">
        <v>38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58" t="s">
        <v>54</v>
      </c>
      <c r="B4" s="158"/>
      <c r="C4" s="158"/>
      <c r="D4" s="26"/>
      <c r="E4" s="156" t="s">
        <v>60</v>
      </c>
      <c r="F4" s="156"/>
      <c r="G4" s="156"/>
      <c r="H4" s="15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50" t="s">
        <v>56</v>
      </c>
      <c r="B5" s="150"/>
      <c r="C5" s="150"/>
      <c r="D5" s="156" t="s">
        <v>147</v>
      </c>
      <c r="E5" s="156"/>
      <c r="F5" s="156"/>
      <c r="G5" s="156"/>
      <c r="H5" s="156"/>
      <c r="I5" s="150" t="s">
        <v>53</v>
      </c>
      <c r="J5" s="150"/>
      <c r="K5" s="150"/>
      <c r="L5" s="157">
        <v>1272</v>
      </c>
      <c r="M5" s="157"/>
      <c r="N5" s="157"/>
      <c r="O5" s="12"/>
      <c r="P5" s="150" t="s">
        <v>57</v>
      </c>
      <c r="Q5" s="150"/>
      <c r="R5" s="150"/>
      <c r="S5" s="155" t="s">
        <v>146</v>
      </c>
      <c r="T5" s="155"/>
      <c r="U5" s="155"/>
    </row>
    <row r="6" spans="1:28" ht="12.75" customHeight="1" x14ac:dyDescent="0.2">
      <c r="A6" s="150" t="s">
        <v>55</v>
      </c>
      <c r="B6" s="150"/>
      <c r="C6" s="150"/>
      <c r="D6" s="159" t="s">
        <v>149</v>
      </c>
      <c r="E6" s="159"/>
      <c r="F6" s="159"/>
      <c r="G6" s="159"/>
      <c r="H6" s="159"/>
      <c r="I6" s="150" t="s">
        <v>59</v>
      </c>
      <c r="J6" s="150"/>
      <c r="K6" s="150"/>
      <c r="L6" s="152">
        <v>2</v>
      </c>
      <c r="M6" s="152"/>
      <c r="N6" s="152"/>
      <c r="O6" s="42"/>
      <c r="P6" s="150" t="s">
        <v>58</v>
      </c>
      <c r="Q6" s="150"/>
      <c r="R6" s="150"/>
      <c r="S6" s="153">
        <v>42765</v>
      </c>
      <c r="T6" s="153"/>
      <c r="U6" s="153"/>
    </row>
    <row r="7" spans="1:28" ht="7.5" customHeight="1" x14ac:dyDescent="0.2">
      <c r="A7" s="13"/>
      <c r="B7" s="11"/>
      <c r="C7" s="11"/>
      <c r="D7" s="11"/>
      <c r="E7" s="151"/>
      <c r="F7" s="151"/>
      <c r="G7" s="151"/>
      <c r="H7" s="151"/>
      <c r="I7" s="151"/>
      <c r="J7" s="151"/>
      <c r="K7" s="15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2" t="s">
        <v>34</v>
      </c>
      <c r="C8" s="143"/>
      <c r="D8" s="143"/>
      <c r="E8" s="144"/>
      <c r="F8" s="139" t="s">
        <v>35</v>
      </c>
      <c r="G8" s="139" t="s">
        <v>37</v>
      </c>
      <c r="H8" s="139" t="s">
        <v>36</v>
      </c>
      <c r="I8" s="142" t="s">
        <v>34</v>
      </c>
      <c r="J8" s="143"/>
      <c r="K8" s="143"/>
      <c r="L8" s="144"/>
      <c r="M8" s="139" t="s">
        <v>35</v>
      </c>
      <c r="N8" s="139" t="s">
        <v>37</v>
      </c>
      <c r="O8" s="139" t="s">
        <v>36</v>
      </c>
      <c r="P8" s="142" t="s">
        <v>34</v>
      </c>
      <c r="Q8" s="143"/>
      <c r="R8" s="143"/>
      <c r="S8" s="144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v>136</v>
      </c>
      <c r="C10" s="46">
        <v>281</v>
      </c>
      <c r="D10" s="46">
        <v>3</v>
      </c>
      <c r="E10" s="46">
        <v>1</v>
      </c>
      <c r="F10" s="6">
        <f t="shared" ref="F10:F22" si="0">B10*0.5+C10*1+D10*2+E10*2.5</f>
        <v>357.5</v>
      </c>
      <c r="G10" s="2"/>
      <c r="H10" s="19" t="s">
        <v>4</v>
      </c>
      <c r="I10" s="46">
        <v>51</v>
      </c>
      <c r="J10" s="46">
        <v>195</v>
      </c>
      <c r="K10" s="46">
        <v>4</v>
      </c>
      <c r="L10" s="46">
        <v>3</v>
      </c>
      <c r="M10" s="6">
        <f t="shared" ref="M10:M22" si="1">I10*0.5+J10*1+K10*2+L10*2.5</f>
        <v>236</v>
      </c>
      <c r="N10" s="9">
        <f>F20+F21+F22+M10</f>
        <v>845</v>
      </c>
      <c r="O10" s="19" t="s">
        <v>43</v>
      </c>
      <c r="P10" s="46">
        <v>57</v>
      </c>
      <c r="Q10" s="46">
        <v>153</v>
      </c>
      <c r="R10" s="46">
        <v>2</v>
      </c>
      <c r="S10" s="46">
        <v>3</v>
      </c>
      <c r="T10" s="6">
        <f t="shared" ref="T10:T21" si="2">P10*0.5+Q10*1+R10*2+S10*2.5</f>
        <v>193</v>
      </c>
      <c r="U10" s="10"/>
      <c r="AB10" s="1"/>
    </row>
    <row r="11" spans="1:28" ht="24" customHeight="1" x14ac:dyDescent="0.2">
      <c r="A11" s="18" t="s">
        <v>14</v>
      </c>
      <c r="B11" s="46">
        <v>140</v>
      </c>
      <c r="C11" s="46">
        <v>308</v>
      </c>
      <c r="D11" s="46">
        <v>4</v>
      </c>
      <c r="E11" s="46">
        <v>2</v>
      </c>
      <c r="F11" s="6">
        <f t="shared" si="0"/>
        <v>391</v>
      </c>
      <c r="G11" s="2"/>
      <c r="H11" s="19" t="s">
        <v>5</v>
      </c>
      <c r="I11" s="46">
        <v>47</v>
      </c>
      <c r="J11" s="46">
        <v>189</v>
      </c>
      <c r="K11" s="46">
        <v>2</v>
      </c>
      <c r="L11" s="46">
        <v>2</v>
      </c>
      <c r="M11" s="6">
        <f t="shared" si="1"/>
        <v>221.5</v>
      </c>
      <c r="N11" s="9">
        <f>F21+F22+M10+M11</f>
        <v>883.5</v>
      </c>
      <c r="O11" s="19" t="s">
        <v>44</v>
      </c>
      <c r="P11" s="46">
        <v>61</v>
      </c>
      <c r="Q11" s="46">
        <v>166</v>
      </c>
      <c r="R11" s="46">
        <v>2</v>
      </c>
      <c r="S11" s="46">
        <v>5</v>
      </c>
      <c r="T11" s="6">
        <f t="shared" si="2"/>
        <v>213</v>
      </c>
      <c r="U11" s="2"/>
      <c r="AB11" s="1"/>
    </row>
    <row r="12" spans="1:28" ht="24" customHeight="1" x14ac:dyDescent="0.2">
      <c r="A12" s="18" t="s">
        <v>17</v>
      </c>
      <c r="B12" s="46">
        <v>129</v>
      </c>
      <c r="C12" s="46">
        <v>291</v>
      </c>
      <c r="D12" s="46">
        <v>3</v>
      </c>
      <c r="E12" s="46">
        <v>2</v>
      </c>
      <c r="F12" s="6">
        <f t="shared" si="0"/>
        <v>366.5</v>
      </c>
      <c r="G12" s="2"/>
      <c r="H12" s="19" t="s">
        <v>6</v>
      </c>
      <c r="I12" s="46">
        <v>48</v>
      </c>
      <c r="J12" s="46">
        <v>179</v>
      </c>
      <c r="K12" s="46">
        <v>2</v>
      </c>
      <c r="L12" s="46">
        <v>3</v>
      </c>
      <c r="M12" s="6">
        <f t="shared" si="1"/>
        <v>214.5</v>
      </c>
      <c r="N12" s="2">
        <f>F22+M10+M11+M12</f>
        <v>892</v>
      </c>
      <c r="O12" s="19" t="s">
        <v>32</v>
      </c>
      <c r="P12" s="46">
        <v>55</v>
      </c>
      <c r="Q12" s="46">
        <v>175</v>
      </c>
      <c r="R12" s="46">
        <v>2</v>
      </c>
      <c r="S12" s="46">
        <v>3</v>
      </c>
      <c r="T12" s="6">
        <f t="shared" si="2"/>
        <v>214</v>
      </c>
      <c r="U12" s="2"/>
      <c r="AB12" s="1"/>
    </row>
    <row r="13" spans="1:28" ht="24" customHeight="1" x14ac:dyDescent="0.2">
      <c r="A13" s="18" t="s">
        <v>19</v>
      </c>
      <c r="B13" s="46">
        <v>96</v>
      </c>
      <c r="C13" s="46">
        <v>278</v>
      </c>
      <c r="D13" s="46">
        <v>6</v>
      </c>
      <c r="E13" s="46">
        <v>2</v>
      </c>
      <c r="F13" s="6">
        <f t="shared" si="0"/>
        <v>343</v>
      </c>
      <c r="G13" s="2">
        <f t="shared" ref="G13:G19" si="3">F10+F11+F12+F13</f>
        <v>1458</v>
      </c>
      <c r="H13" s="19" t="s">
        <v>7</v>
      </c>
      <c r="I13" s="46">
        <v>43</v>
      </c>
      <c r="J13" s="46">
        <v>189</v>
      </c>
      <c r="K13" s="46">
        <v>2</v>
      </c>
      <c r="L13" s="46">
        <v>3</v>
      </c>
      <c r="M13" s="6">
        <f t="shared" si="1"/>
        <v>222</v>
      </c>
      <c r="N13" s="2">
        <f t="shared" ref="N13:N18" si="4">M10+M11+M12+M13</f>
        <v>894</v>
      </c>
      <c r="O13" s="19" t="s">
        <v>33</v>
      </c>
      <c r="P13" s="46">
        <v>48</v>
      </c>
      <c r="Q13" s="46">
        <v>192</v>
      </c>
      <c r="R13" s="46">
        <v>3</v>
      </c>
      <c r="S13" s="46">
        <v>0</v>
      </c>
      <c r="T13" s="6">
        <f t="shared" si="2"/>
        <v>222</v>
      </c>
      <c r="U13" s="2">
        <f t="shared" ref="U13:U21" si="5">T10+T11+T12+T13</f>
        <v>842</v>
      </c>
      <c r="AB13" s="51">
        <v>212.5</v>
      </c>
    </row>
    <row r="14" spans="1:28" ht="24" customHeight="1" x14ac:dyDescent="0.2">
      <c r="A14" s="18" t="s">
        <v>21</v>
      </c>
      <c r="B14" s="46">
        <v>78</v>
      </c>
      <c r="C14" s="46">
        <v>186</v>
      </c>
      <c r="D14" s="46">
        <v>3</v>
      </c>
      <c r="E14" s="46">
        <v>2</v>
      </c>
      <c r="F14" s="6">
        <f t="shared" si="0"/>
        <v>236</v>
      </c>
      <c r="G14" s="2">
        <f t="shared" si="3"/>
        <v>1336.5</v>
      </c>
      <c r="H14" s="19" t="s">
        <v>9</v>
      </c>
      <c r="I14" s="46">
        <v>50</v>
      </c>
      <c r="J14" s="46">
        <v>210</v>
      </c>
      <c r="K14" s="46">
        <v>3</v>
      </c>
      <c r="L14" s="46">
        <v>1</v>
      </c>
      <c r="M14" s="6">
        <f t="shared" si="1"/>
        <v>243.5</v>
      </c>
      <c r="N14" s="2">
        <f t="shared" si="4"/>
        <v>901.5</v>
      </c>
      <c r="O14" s="19" t="s">
        <v>29</v>
      </c>
      <c r="P14" s="45">
        <v>52</v>
      </c>
      <c r="Q14" s="45">
        <v>205</v>
      </c>
      <c r="R14" s="45">
        <v>4</v>
      </c>
      <c r="S14" s="45">
        <v>8</v>
      </c>
      <c r="T14" s="6">
        <f t="shared" si="2"/>
        <v>259</v>
      </c>
      <c r="U14" s="2">
        <f t="shared" si="5"/>
        <v>908</v>
      </c>
      <c r="AB14" s="51">
        <v>226</v>
      </c>
    </row>
    <row r="15" spans="1:28" ht="24" customHeight="1" x14ac:dyDescent="0.2">
      <c r="A15" s="18" t="s">
        <v>23</v>
      </c>
      <c r="B15" s="46">
        <v>58</v>
      </c>
      <c r="C15" s="46">
        <v>184</v>
      </c>
      <c r="D15" s="46">
        <v>4</v>
      </c>
      <c r="E15" s="46">
        <v>1</v>
      </c>
      <c r="F15" s="6">
        <f t="shared" si="0"/>
        <v>223.5</v>
      </c>
      <c r="G15" s="2">
        <f t="shared" si="3"/>
        <v>1169</v>
      </c>
      <c r="H15" s="19" t="s">
        <v>12</v>
      </c>
      <c r="I15" s="46">
        <v>48</v>
      </c>
      <c r="J15" s="46">
        <v>200</v>
      </c>
      <c r="K15" s="46">
        <v>4</v>
      </c>
      <c r="L15" s="46">
        <v>2</v>
      </c>
      <c r="M15" s="6">
        <f t="shared" si="1"/>
        <v>237</v>
      </c>
      <c r="N15" s="2">
        <f t="shared" si="4"/>
        <v>917</v>
      </c>
      <c r="O15" s="18" t="s">
        <v>30</v>
      </c>
      <c r="P15" s="46">
        <v>49</v>
      </c>
      <c r="Q15" s="46">
        <v>211</v>
      </c>
      <c r="R15" s="46">
        <v>2</v>
      </c>
      <c r="S15" s="46">
        <v>1</v>
      </c>
      <c r="T15" s="6">
        <f t="shared" si="2"/>
        <v>242</v>
      </c>
      <c r="U15" s="2">
        <f t="shared" si="5"/>
        <v>937</v>
      </c>
      <c r="AB15" s="51">
        <v>233.5</v>
      </c>
    </row>
    <row r="16" spans="1:28" ht="24" customHeight="1" x14ac:dyDescent="0.2">
      <c r="A16" s="18" t="s">
        <v>39</v>
      </c>
      <c r="B16" s="46">
        <v>66</v>
      </c>
      <c r="C16" s="46">
        <v>179</v>
      </c>
      <c r="D16" s="46">
        <v>1</v>
      </c>
      <c r="E16" s="46">
        <v>3</v>
      </c>
      <c r="F16" s="6">
        <f t="shared" si="0"/>
        <v>221.5</v>
      </c>
      <c r="G16" s="2">
        <f t="shared" si="3"/>
        <v>1024</v>
      </c>
      <c r="H16" s="19" t="s">
        <v>15</v>
      </c>
      <c r="I16" s="46">
        <v>68</v>
      </c>
      <c r="J16" s="46">
        <v>189</v>
      </c>
      <c r="K16" s="46">
        <v>2</v>
      </c>
      <c r="L16" s="46">
        <v>1</v>
      </c>
      <c r="M16" s="6">
        <f t="shared" si="1"/>
        <v>229.5</v>
      </c>
      <c r="N16" s="2">
        <f t="shared" si="4"/>
        <v>932</v>
      </c>
      <c r="O16" s="19" t="s">
        <v>8</v>
      </c>
      <c r="P16" s="46">
        <v>53</v>
      </c>
      <c r="Q16" s="46">
        <v>163</v>
      </c>
      <c r="R16" s="46">
        <v>2</v>
      </c>
      <c r="S16" s="46">
        <v>1</v>
      </c>
      <c r="T16" s="6">
        <f t="shared" si="2"/>
        <v>196</v>
      </c>
      <c r="U16" s="2">
        <f t="shared" si="5"/>
        <v>919</v>
      </c>
      <c r="AB16" s="51">
        <v>234</v>
      </c>
    </row>
    <row r="17" spans="1:28" ht="24" customHeight="1" x14ac:dyDescent="0.2">
      <c r="A17" s="18" t="s">
        <v>40</v>
      </c>
      <c r="B17" s="46">
        <v>57</v>
      </c>
      <c r="C17" s="46">
        <v>173</v>
      </c>
      <c r="D17" s="46">
        <v>3</v>
      </c>
      <c r="E17" s="46">
        <v>2</v>
      </c>
      <c r="F17" s="6">
        <f t="shared" si="0"/>
        <v>212.5</v>
      </c>
      <c r="G17" s="2">
        <f t="shared" si="3"/>
        <v>893.5</v>
      </c>
      <c r="H17" s="19" t="s">
        <v>18</v>
      </c>
      <c r="I17" s="46">
        <v>73</v>
      </c>
      <c r="J17" s="46">
        <v>221</v>
      </c>
      <c r="K17" s="46">
        <v>2</v>
      </c>
      <c r="L17" s="46">
        <v>1</v>
      </c>
      <c r="M17" s="6">
        <f t="shared" si="1"/>
        <v>264</v>
      </c>
      <c r="N17" s="2">
        <f t="shared" si="4"/>
        <v>974</v>
      </c>
      <c r="O17" s="19" t="s">
        <v>10</v>
      </c>
      <c r="P17" s="46">
        <v>50</v>
      </c>
      <c r="Q17" s="46">
        <v>204</v>
      </c>
      <c r="R17" s="46">
        <v>3</v>
      </c>
      <c r="S17" s="46">
        <v>1</v>
      </c>
      <c r="T17" s="6">
        <f t="shared" si="2"/>
        <v>237.5</v>
      </c>
      <c r="U17" s="2">
        <f t="shared" si="5"/>
        <v>934.5</v>
      </c>
      <c r="AB17" s="51">
        <v>248</v>
      </c>
    </row>
    <row r="18" spans="1:28" ht="24" customHeight="1" x14ac:dyDescent="0.2">
      <c r="A18" s="18" t="s">
        <v>41</v>
      </c>
      <c r="B18" s="46">
        <v>52</v>
      </c>
      <c r="C18" s="46">
        <v>171</v>
      </c>
      <c r="D18" s="46">
        <v>2</v>
      </c>
      <c r="E18" s="46">
        <v>2</v>
      </c>
      <c r="F18" s="6">
        <f t="shared" si="0"/>
        <v>206</v>
      </c>
      <c r="G18" s="2">
        <f t="shared" si="3"/>
        <v>863.5</v>
      </c>
      <c r="H18" s="19" t="s">
        <v>20</v>
      </c>
      <c r="I18" s="46">
        <v>76</v>
      </c>
      <c r="J18" s="46">
        <v>254</v>
      </c>
      <c r="K18" s="46">
        <v>2</v>
      </c>
      <c r="L18" s="46">
        <v>3</v>
      </c>
      <c r="M18" s="6">
        <f t="shared" si="1"/>
        <v>303.5</v>
      </c>
      <c r="N18" s="2">
        <f t="shared" si="4"/>
        <v>1034</v>
      </c>
      <c r="O18" s="19" t="s">
        <v>13</v>
      </c>
      <c r="P18" s="46">
        <v>62</v>
      </c>
      <c r="Q18" s="46">
        <v>227</v>
      </c>
      <c r="R18" s="46">
        <v>1</v>
      </c>
      <c r="S18" s="46">
        <v>1</v>
      </c>
      <c r="T18" s="6">
        <f t="shared" si="2"/>
        <v>262.5</v>
      </c>
      <c r="U18" s="2">
        <f t="shared" si="5"/>
        <v>938</v>
      </c>
      <c r="AB18" s="51">
        <v>248</v>
      </c>
    </row>
    <row r="19" spans="1:28" ht="24" customHeight="1" thickBot="1" x14ac:dyDescent="0.25">
      <c r="A19" s="21" t="s">
        <v>42</v>
      </c>
      <c r="B19" s="47">
        <v>46</v>
      </c>
      <c r="C19" s="47">
        <v>168</v>
      </c>
      <c r="D19" s="47">
        <v>1</v>
      </c>
      <c r="E19" s="47">
        <v>1</v>
      </c>
      <c r="F19" s="7">
        <f t="shared" si="0"/>
        <v>195.5</v>
      </c>
      <c r="G19" s="3">
        <f t="shared" si="3"/>
        <v>835.5</v>
      </c>
      <c r="H19" s="20" t="s">
        <v>22</v>
      </c>
      <c r="I19" s="45">
        <v>91</v>
      </c>
      <c r="J19" s="45">
        <v>273</v>
      </c>
      <c r="K19" s="45">
        <v>1</v>
      </c>
      <c r="L19" s="45">
        <v>3</v>
      </c>
      <c r="M19" s="6">
        <f t="shared" si="1"/>
        <v>328</v>
      </c>
      <c r="N19" s="2">
        <f>M16+M17+M18+M19</f>
        <v>1125</v>
      </c>
      <c r="O19" s="19" t="s">
        <v>16</v>
      </c>
      <c r="P19" s="46">
        <v>51</v>
      </c>
      <c r="Q19" s="46">
        <v>214</v>
      </c>
      <c r="R19" s="46">
        <v>2</v>
      </c>
      <c r="S19" s="46">
        <v>2</v>
      </c>
      <c r="T19" s="6">
        <f t="shared" si="2"/>
        <v>248.5</v>
      </c>
      <c r="U19" s="2">
        <f t="shared" si="5"/>
        <v>944.5</v>
      </c>
      <c r="AB19" s="51">
        <v>262</v>
      </c>
    </row>
    <row r="20" spans="1:28" ht="24" customHeight="1" x14ac:dyDescent="0.2">
      <c r="A20" s="19" t="s">
        <v>27</v>
      </c>
      <c r="B20" s="45">
        <v>52</v>
      </c>
      <c r="C20" s="45">
        <v>143</v>
      </c>
      <c r="D20" s="45">
        <v>2</v>
      </c>
      <c r="E20" s="45">
        <v>4</v>
      </c>
      <c r="F20" s="8">
        <f t="shared" si="0"/>
        <v>183</v>
      </c>
      <c r="G20" s="35"/>
      <c r="H20" s="19" t="s">
        <v>24</v>
      </c>
      <c r="I20" s="46">
        <v>68</v>
      </c>
      <c r="J20" s="46">
        <v>248</v>
      </c>
      <c r="K20" s="46">
        <v>2</v>
      </c>
      <c r="L20" s="46">
        <v>5</v>
      </c>
      <c r="M20" s="8">
        <f t="shared" si="1"/>
        <v>298.5</v>
      </c>
      <c r="N20" s="2">
        <f>M17+M18+M19+M20</f>
        <v>1194</v>
      </c>
      <c r="O20" s="19" t="s">
        <v>45</v>
      </c>
      <c r="P20" s="45">
        <v>37</v>
      </c>
      <c r="Q20" s="45">
        <v>192</v>
      </c>
      <c r="R20" s="45">
        <v>1</v>
      </c>
      <c r="S20" s="45">
        <v>0</v>
      </c>
      <c r="T20" s="8">
        <f t="shared" si="2"/>
        <v>212.5</v>
      </c>
      <c r="U20" s="2">
        <f t="shared" si="5"/>
        <v>961</v>
      </c>
      <c r="AB20" s="51">
        <v>275</v>
      </c>
    </row>
    <row r="21" spans="1:28" ht="24" customHeight="1" thickBot="1" x14ac:dyDescent="0.25">
      <c r="A21" s="19" t="s">
        <v>28</v>
      </c>
      <c r="B21" s="46">
        <v>53</v>
      </c>
      <c r="C21" s="46">
        <v>161</v>
      </c>
      <c r="D21" s="46">
        <v>3</v>
      </c>
      <c r="E21" s="46">
        <v>5</v>
      </c>
      <c r="F21" s="6">
        <f t="shared" si="0"/>
        <v>206</v>
      </c>
      <c r="G21" s="36"/>
      <c r="H21" s="20" t="s">
        <v>25</v>
      </c>
      <c r="I21" s="46">
        <v>68</v>
      </c>
      <c r="J21" s="46">
        <v>240</v>
      </c>
      <c r="K21" s="46">
        <v>4</v>
      </c>
      <c r="L21" s="46">
        <v>6</v>
      </c>
      <c r="M21" s="6">
        <f t="shared" si="1"/>
        <v>297</v>
      </c>
      <c r="N21" s="2">
        <f>M18+M19+M20+M21</f>
        <v>1227</v>
      </c>
      <c r="O21" s="21" t="s">
        <v>46</v>
      </c>
      <c r="P21" s="47">
        <v>36</v>
      </c>
      <c r="Q21" s="47">
        <v>171</v>
      </c>
      <c r="R21" s="47">
        <v>1</v>
      </c>
      <c r="S21" s="47">
        <v>0</v>
      </c>
      <c r="T21" s="7">
        <f t="shared" si="2"/>
        <v>191</v>
      </c>
      <c r="U21" s="3">
        <f t="shared" si="5"/>
        <v>914.5</v>
      </c>
      <c r="AB21" s="51">
        <v>276</v>
      </c>
    </row>
    <row r="22" spans="1:28" ht="24" customHeight="1" thickBot="1" x14ac:dyDescent="0.25">
      <c r="A22" s="19" t="s">
        <v>1</v>
      </c>
      <c r="B22" s="46">
        <v>45</v>
      </c>
      <c r="C22" s="46">
        <v>182</v>
      </c>
      <c r="D22" s="46">
        <v>4</v>
      </c>
      <c r="E22" s="46">
        <v>3</v>
      </c>
      <c r="F22" s="6">
        <f t="shared" si="0"/>
        <v>220</v>
      </c>
      <c r="G22" s="2"/>
      <c r="H22" s="21" t="s">
        <v>26</v>
      </c>
      <c r="I22" s="47">
        <v>65</v>
      </c>
      <c r="J22" s="47">
        <v>204</v>
      </c>
      <c r="K22" s="47">
        <v>2</v>
      </c>
      <c r="L22" s="47">
        <v>4</v>
      </c>
      <c r="M22" s="6">
        <f t="shared" si="1"/>
        <v>250.5</v>
      </c>
      <c r="N22" s="3">
        <f>M19+M20+M21+M22</f>
        <v>1174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2" t="s">
        <v>47</v>
      </c>
      <c r="B23" s="133"/>
      <c r="C23" s="136" t="s">
        <v>50</v>
      </c>
      <c r="D23" s="137"/>
      <c r="E23" s="137"/>
      <c r="F23" s="138"/>
      <c r="G23" s="53">
        <f>MAX(G13:G19)</f>
        <v>1458</v>
      </c>
      <c r="H23" s="145" t="s">
        <v>48</v>
      </c>
      <c r="I23" s="146"/>
      <c r="J23" s="147" t="s">
        <v>50</v>
      </c>
      <c r="K23" s="148"/>
      <c r="L23" s="148"/>
      <c r="M23" s="149"/>
      <c r="N23" s="54">
        <f>MAX(N10:N22)</f>
        <v>1227</v>
      </c>
      <c r="O23" s="132" t="s">
        <v>49</v>
      </c>
      <c r="P23" s="133"/>
      <c r="Q23" s="136" t="s">
        <v>50</v>
      </c>
      <c r="R23" s="137"/>
      <c r="S23" s="137"/>
      <c r="T23" s="138"/>
      <c r="U23" s="53">
        <f>MAX(U13:U21)</f>
        <v>961</v>
      </c>
      <c r="AB23" s="1"/>
    </row>
    <row r="24" spans="1:28" ht="13.5" customHeight="1" x14ac:dyDescent="0.2">
      <c r="A24" s="134"/>
      <c r="B24" s="135"/>
      <c r="C24" s="52" t="s">
        <v>71</v>
      </c>
      <c r="D24" s="55"/>
      <c r="E24" s="55"/>
      <c r="F24" s="56" t="s">
        <v>63</v>
      </c>
      <c r="G24" s="57"/>
      <c r="H24" s="134"/>
      <c r="I24" s="135"/>
      <c r="J24" s="52" t="s">
        <v>71</v>
      </c>
      <c r="K24" s="55"/>
      <c r="L24" s="55"/>
      <c r="M24" s="56" t="s">
        <v>69</v>
      </c>
      <c r="N24" s="57"/>
      <c r="O24" s="134"/>
      <c r="P24" s="135"/>
      <c r="Q24" s="52" t="s">
        <v>71</v>
      </c>
      <c r="R24" s="55"/>
      <c r="S24" s="55"/>
      <c r="T24" s="56" t="s">
        <v>67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1" t="s">
        <v>51</v>
      </c>
      <c r="B26" s="141"/>
      <c r="C26" s="141"/>
      <c r="D26" s="141"/>
      <c r="E26" s="14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54" t="s">
        <v>38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58" t="s">
        <v>54</v>
      </c>
      <c r="B4" s="158"/>
      <c r="C4" s="158"/>
      <c r="D4" s="26"/>
      <c r="E4" s="156" t="str">
        <f>'G-2'!E4:H4</f>
        <v>DE OBRA</v>
      </c>
      <c r="F4" s="156"/>
      <c r="G4" s="156"/>
      <c r="H4" s="15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50" t="s">
        <v>56</v>
      </c>
      <c r="B5" s="150"/>
      <c r="C5" s="150"/>
      <c r="D5" s="156" t="str">
        <f>'G-2'!D5:H5</f>
        <v>CALLE 64 X CARRERA 53</v>
      </c>
      <c r="E5" s="156"/>
      <c r="F5" s="156"/>
      <c r="G5" s="156"/>
      <c r="H5" s="156"/>
      <c r="I5" s="150" t="s">
        <v>53</v>
      </c>
      <c r="J5" s="150"/>
      <c r="K5" s="150"/>
      <c r="L5" s="157">
        <f>'G-2'!L5:N5</f>
        <v>1272</v>
      </c>
      <c r="M5" s="157"/>
      <c r="N5" s="157"/>
      <c r="O5" s="12"/>
      <c r="P5" s="150" t="s">
        <v>57</v>
      </c>
      <c r="Q5" s="150"/>
      <c r="R5" s="150"/>
      <c r="S5" s="155" t="s">
        <v>92</v>
      </c>
      <c r="T5" s="155"/>
      <c r="U5" s="155"/>
    </row>
    <row r="6" spans="1:28" ht="12.75" customHeight="1" x14ac:dyDescent="0.2">
      <c r="A6" s="150" t="s">
        <v>55</v>
      </c>
      <c r="B6" s="150"/>
      <c r="C6" s="150"/>
      <c r="D6" s="159" t="s">
        <v>150</v>
      </c>
      <c r="E6" s="159"/>
      <c r="F6" s="159"/>
      <c r="G6" s="159"/>
      <c r="H6" s="159"/>
      <c r="I6" s="150" t="s">
        <v>59</v>
      </c>
      <c r="J6" s="150"/>
      <c r="K6" s="150"/>
      <c r="L6" s="152">
        <v>3</v>
      </c>
      <c r="M6" s="152"/>
      <c r="N6" s="152"/>
      <c r="O6" s="42"/>
      <c r="P6" s="150" t="s">
        <v>58</v>
      </c>
      <c r="Q6" s="150"/>
      <c r="R6" s="150"/>
      <c r="S6" s="153">
        <f>'G-2'!S6:U6</f>
        <v>42765</v>
      </c>
      <c r="T6" s="153"/>
      <c r="U6" s="153"/>
    </row>
    <row r="7" spans="1:28" ht="7.5" customHeight="1" x14ac:dyDescent="0.2">
      <c r="A7" s="13"/>
      <c r="B7" s="11"/>
      <c r="C7" s="11"/>
      <c r="D7" s="11"/>
      <c r="E7" s="151"/>
      <c r="F7" s="151"/>
      <c r="G7" s="151"/>
      <c r="H7" s="151"/>
      <c r="I7" s="151"/>
      <c r="J7" s="151"/>
      <c r="K7" s="15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2" t="s">
        <v>34</v>
      </c>
      <c r="C8" s="143"/>
      <c r="D8" s="143"/>
      <c r="E8" s="144"/>
      <c r="F8" s="139" t="s">
        <v>35</v>
      </c>
      <c r="G8" s="139" t="s">
        <v>37</v>
      </c>
      <c r="H8" s="139" t="s">
        <v>36</v>
      </c>
      <c r="I8" s="142" t="s">
        <v>34</v>
      </c>
      <c r="J8" s="143"/>
      <c r="K8" s="143"/>
      <c r="L8" s="144"/>
      <c r="M8" s="139" t="s">
        <v>35</v>
      </c>
      <c r="N8" s="139" t="s">
        <v>37</v>
      </c>
      <c r="O8" s="139" t="s">
        <v>36</v>
      </c>
      <c r="P8" s="142" t="s">
        <v>34</v>
      </c>
      <c r="Q8" s="143"/>
      <c r="R8" s="143"/>
      <c r="S8" s="144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v>131</v>
      </c>
      <c r="C10" s="46">
        <v>288</v>
      </c>
      <c r="D10" s="46">
        <v>15</v>
      </c>
      <c r="E10" s="46">
        <v>3</v>
      </c>
      <c r="F10" s="48">
        <f>B10*0.5+C10*1+D10*2+E10*2.5</f>
        <v>391</v>
      </c>
      <c r="G10" s="2"/>
      <c r="H10" s="19" t="s">
        <v>4</v>
      </c>
      <c r="I10" s="46">
        <v>56</v>
      </c>
      <c r="J10" s="46">
        <v>214</v>
      </c>
      <c r="K10" s="46">
        <v>17</v>
      </c>
      <c r="L10" s="46">
        <v>6</v>
      </c>
      <c r="M10" s="6">
        <f>I10*0.5+J10*1+K10*2+L10*2.5</f>
        <v>291</v>
      </c>
      <c r="N10" s="9">
        <f>F20+F21+F22+M10</f>
        <v>1044.5</v>
      </c>
      <c r="O10" s="19" t="s">
        <v>43</v>
      </c>
      <c r="P10" s="46">
        <v>88</v>
      </c>
      <c r="Q10" s="46">
        <v>190</v>
      </c>
      <c r="R10" s="46">
        <v>13</v>
      </c>
      <c r="S10" s="46">
        <v>5</v>
      </c>
      <c r="T10" s="6">
        <f>P10*0.5+Q10*1+R10*2+S10*2.5</f>
        <v>272.5</v>
      </c>
      <c r="U10" s="10"/>
      <c r="W10" s="1"/>
      <c r="X10" s="1"/>
      <c r="Y10" s="1" t="s">
        <v>83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120</v>
      </c>
      <c r="C11" s="46">
        <v>304</v>
      </c>
      <c r="D11" s="46">
        <v>13</v>
      </c>
      <c r="E11" s="46">
        <v>2</v>
      </c>
      <c r="F11" s="6">
        <f t="shared" ref="F11:F22" si="0">B11*0.5+C11*1+D11*2+E11*2.5</f>
        <v>395</v>
      </c>
      <c r="G11" s="2"/>
      <c r="H11" s="19" t="s">
        <v>5</v>
      </c>
      <c r="I11" s="46">
        <v>72</v>
      </c>
      <c r="J11" s="46">
        <v>213</v>
      </c>
      <c r="K11" s="46">
        <v>13</v>
      </c>
      <c r="L11" s="46">
        <v>4</v>
      </c>
      <c r="M11" s="6">
        <f t="shared" ref="M11:M22" si="1">I11*0.5+J11*1+K11*2+L11*2.5</f>
        <v>285</v>
      </c>
      <c r="N11" s="9">
        <f>F21+F22+M10+M11</f>
        <v>1068.5</v>
      </c>
      <c r="O11" s="19" t="s">
        <v>44</v>
      </c>
      <c r="P11" s="46">
        <v>80</v>
      </c>
      <c r="Q11" s="46">
        <v>195</v>
      </c>
      <c r="R11" s="46">
        <v>17</v>
      </c>
      <c r="S11" s="46">
        <v>5</v>
      </c>
      <c r="T11" s="6">
        <f t="shared" ref="T11:T21" si="2">P11*0.5+Q11*1+R11*2+S11*2.5</f>
        <v>281.5</v>
      </c>
      <c r="U11" s="2"/>
      <c r="W11" s="1"/>
      <c r="X11" s="1"/>
      <c r="Y11" s="1" t="s">
        <v>65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120</v>
      </c>
      <c r="C12" s="46">
        <v>305</v>
      </c>
      <c r="D12" s="46">
        <v>14</v>
      </c>
      <c r="E12" s="46">
        <v>6</v>
      </c>
      <c r="F12" s="6">
        <f t="shared" si="0"/>
        <v>408</v>
      </c>
      <c r="G12" s="2"/>
      <c r="H12" s="19" t="s">
        <v>6</v>
      </c>
      <c r="I12" s="46">
        <v>50</v>
      </c>
      <c r="J12" s="46">
        <v>206</v>
      </c>
      <c r="K12" s="46">
        <v>7</v>
      </c>
      <c r="L12" s="46">
        <v>3</v>
      </c>
      <c r="M12" s="6">
        <f t="shared" si="1"/>
        <v>252.5</v>
      </c>
      <c r="N12" s="2">
        <f>F22+M10+M11+M12</f>
        <v>1078</v>
      </c>
      <c r="O12" s="19" t="s">
        <v>32</v>
      </c>
      <c r="P12" s="46">
        <v>91</v>
      </c>
      <c r="Q12" s="46">
        <v>188</v>
      </c>
      <c r="R12" s="46">
        <v>13</v>
      </c>
      <c r="S12" s="46">
        <v>4</v>
      </c>
      <c r="T12" s="6">
        <f t="shared" si="2"/>
        <v>269.5</v>
      </c>
      <c r="U12" s="2"/>
      <c r="W12" s="1"/>
      <c r="X12" s="1"/>
      <c r="Y12" s="1" t="s">
        <v>66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90</v>
      </c>
      <c r="C13" s="46">
        <v>210</v>
      </c>
      <c r="D13" s="46">
        <v>18</v>
      </c>
      <c r="E13" s="46">
        <v>6</v>
      </c>
      <c r="F13" s="6">
        <f t="shared" si="0"/>
        <v>306</v>
      </c>
      <c r="G13" s="2">
        <f>F10+F11+F12+F13</f>
        <v>1500</v>
      </c>
      <c r="H13" s="19" t="s">
        <v>7</v>
      </c>
      <c r="I13" s="46">
        <v>49</v>
      </c>
      <c r="J13" s="46">
        <v>185</v>
      </c>
      <c r="K13" s="46">
        <v>13</v>
      </c>
      <c r="L13" s="46">
        <v>1</v>
      </c>
      <c r="M13" s="6">
        <f t="shared" si="1"/>
        <v>238</v>
      </c>
      <c r="N13" s="2">
        <f t="shared" ref="N13:N18" si="3">M10+M11+M12+M13</f>
        <v>1066.5</v>
      </c>
      <c r="O13" s="19" t="s">
        <v>33</v>
      </c>
      <c r="P13" s="46">
        <v>65</v>
      </c>
      <c r="Q13" s="46">
        <v>225</v>
      </c>
      <c r="R13" s="46">
        <v>6</v>
      </c>
      <c r="S13" s="46">
        <v>0</v>
      </c>
      <c r="T13" s="6">
        <f t="shared" si="2"/>
        <v>269.5</v>
      </c>
      <c r="U13" s="2">
        <f t="shared" ref="U13:U21" si="4">T10+T11+T12+T13</f>
        <v>1093</v>
      </c>
      <c r="W13" s="1" t="s">
        <v>87</v>
      </c>
      <c r="X13" s="51">
        <v>1077.5</v>
      </c>
      <c r="Y13" s="1" t="s">
        <v>78</v>
      </c>
      <c r="Z13" s="51">
        <v>950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v>77</v>
      </c>
      <c r="C14" s="46">
        <v>194</v>
      </c>
      <c r="D14" s="46">
        <v>12</v>
      </c>
      <c r="E14" s="46">
        <v>8</v>
      </c>
      <c r="F14" s="6">
        <f t="shared" si="0"/>
        <v>276.5</v>
      </c>
      <c r="G14" s="2">
        <f t="shared" ref="G14:G19" si="5">F11+F12+F13+F14</f>
        <v>1385.5</v>
      </c>
      <c r="H14" s="19" t="s">
        <v>9</v>
      </c>
      <c r="I14" s="46">
        <v>41</v>
      </c>
      <c r="J14" s="46">
        <v>169</v>
      </c>
      <c r="K14" s="46">
        <v>10</v>
      </c>
      <c r="L14" s="46">
        <v>1</v>
      </c>
      <c r="M14" s="6">
        <f t="shared" si="1"/>
        <v>212</v>
      </c>
      <c r="N14" s="2">
        <f t="shared" si="3"/>
        <v>987.5</v>
      </c>
      <c r="O14" s="19" t="s">
        <v>29</v>
      </c>
      <c r="P14" s="46">
        <v>76</v>
      </c>
      <c r="Q14" s="45">
        <v>202</v>
      </c>
      <c r="R14" s="45">
        <v>16</v>
      </c>
      <c r="S14" s="45">
        <v>2</v>
      </c>
      <c r="T14" s="6">
        <f t="shared" si="2"/>
        <v>277</v>
      </c>
      <c r="U14" s="2">
        <f t="shared" si="4"/>
        <v>1097.5</v>
      </c>
      <c r="W14" s="1" t="s">
        <v>85</v>
      </c>
      <c r="X14" s="51">
        <v>1084</v>
      </c>
      <c r="Y14" s="1" t="s">
        <v>73</v>
      </c>
      <c r="Z14" s="51">
        <v>986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v>73</v>
      </c>
      <c r="C15" s="46">
        <v>178</v>
      </c>
      <c r="D15" s="46">
        <v>13</v>
      </c>
      <c r="E15" s="46">
        <v>3</v>
      </c>
      <c r="F15" s="6">
        <f t="shared" si="0"/>
        <v>248</v>
      </c>
      <c r="G15" s="2">
        <f t="shared" si="5"/>
        <v>1238.5</v>
      </c>
      <c r="H15" s="19" t="s">
        <v>12</v>
      </c>
      <c r="I15" s="46">
        <v>39</v>
      </c>
      <c r="J15" s="46">
        <v>160</v>
      </c>
      <c r="K15" s="46">
        <v>9</v>
      </c>
      <c r="L15" s="46">
        <v>2</v>
      </c>
      <c r="M15" s="6">
        <f t="shared" si="1"/>
        <v>202.5</v>
      </c>
      <c r="N15" s="2">
        <f t="shared" si="3"/>
        <v>905</v>
      </c>
      <c r="O15" s="18" t="s">
        <v>30</v>
      </c>
      <c r="P15" s="45">
        <v>66</v>
      </c>
      <c r="Q15" s="46">
        <v>210</v>
      </c>
      <c r="R15" s="46">
        <v>11</v>
      </c>
      <c r="S15" s="46">
        <v>0</v>
      </c>
      <c r="T15" s="6">
        <f t="shared" si="2"/>
        <v>265</v>
      </c>
      <c r="U15" s="2">
        <f t="shared" si="4"/>
        <v>1081</v>
      </c>
      <c r="W15" s="1" t="s">
        <v>82</v>
      </c>
      <c r="X15" s="51">
        <v>1088</v>
      </c>
      <c r="Y15" s="1" t="s">
        <v>62</v>
      </c>
      <c r="Z15" s="51">
        <v>1007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v>72</v>
      </c>
      <c r="C16" s="46">
        <v>190</v>
      </c>
      <c r="D16" s="46">
        <v>9</v>
      </c>
      <c r="E16" s="46">
        <v>1</v>
      </c>
      <c r="F16" s="6">
        <f t="shared" si="0"/>
        <v>246.5</v>
      </c>
      <c r="G16" s="2">
        <f t="shared" si="5"/>
        <v>1077</v>
      </c>
      <c r="H16" s="19" t="s">
        <v>15</v>
      </c>
      <c r="I16" s="46">
        <v>40</v>
      </c>
      <c r="J16" s="46">
        <v>159</v>
      </c>
      <c r="K16" s="46">
        <v>8</v>
      </c>
      <c r="L16" s="46">
        <v>1</v>
      </c>
      <c r="M16" s="6">
        <f t="shared" si="1"/>
        <v>197.5</v>
      </c>
      <c r="N16" s="2">
        <f t="shared" si="3"/>
        <v>850</v>
      </c>
      <c r="O16" s="19" t="s">
        <v>8</v>
      </c>
      <c r="P16" s="46">
        <v>68</v>
      </c>
      <c r="Q16" s="46">
        <v>227</v>
      </c>
      <c r="R16" s="46">
        <v>11</v>
      </c>
      <c r="S16" s="46">
        <v>3</v>
      </c>
      <c r="T16" s="6">
        <f t="shared" si="2"/>
        <v>290.5</v>
      </c>
      <c r="U16" s="2">
        <f t="shared" si="4"/>
        <v>1102</v>
      </c>
      <c r="W16" s="1" t="s">
        <v>80</v>
      </c>
      <c r="X16" s="51">
        <v>1121.5</v>
      </c>
      <c r="Y16" s="1" t="s">
        <v>74</v>
      </c>
      <c r="Z16" s="51">
        <v>1015.5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v>70</v>
      </c>
      <c r="C17" s="46">
        <v>162</v>
      </c>
      <c r="D17" s="46">
        <v>12</v>
      </c>
      <c r="E17" s="46">
        <v>8</v>
      </c>
      <c r="F17" s="6">
        <f t="shared" si="0"/>
        <v>241</v>
      </c>
      <c r="G17" s="2">
        <f t="shared" si="5"/>
        <v>1012</v>
      </c>
      <c r="H17" s="19" t="s">
        <v>18</v>
      </c>
      <c r="I17" s="46">
        <v>61</v>
      </c>
      <c r="J17" s="46">
        <v>172</v>
      </c>
      <c r="K17" s="46">
        <v>8</v>
      </c>
      <c r="L17" s="46">
        <v>3</v>
      </c>
      <c r="M17" s="6">
        <f t="shared" si="1"/>
        <v>226</v>
      </c>
      <c r="N17" s="2">
        <f t="shared" si="3"/>
        <v>838</v>
      </c>
      <c r="O17" s="19" t="s">
        <v>10</v>
      </c>
      <c r="P17" s="46">
        <v>90</v>
      </c>
      <c r="Q17" s="46">
        <v>230</v>
      </c>
      <c r="R17" s="46">
        <v>14</v>
      </c>
      <c r="S17" s="46">
        <v>4</v>
      </c>
      <c r="T17" s="6">
        <f t="shared" si="2"/>
        <v>313</v>
      </c>
      <c r="U17" s="2">
        <f t="shared" si="4"/>
        <v>1145.5</v>
      </c>
      <c r="W17" s="1" t="s">
        <v>77</v>
      </c>
      <c r="X17" s="51">
        <v>1162.5</v>
      </c>
      <c r="Y17" s="1" t="s">
        <v>72</v>
      </c>
      <c r="Z17" s="51">
        <v>1028.5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v>71</v>
      </c>
      <c r="C18" s="46">
        <v>176</v>
      </c>
      <c r="D18" s="46">
        <v>8</v>
      </c>
      <c r="E18" s="46">
        <v>4</v>
      </c>
      <c r="F18" s="6">
        <f t="shared" si="0"/>
        <v>237.5</v>
      </c>
      <c r="G18" s="2">
        <f t="shared" si="5"/>
        <v>973</v>
      </c>
      <c r="H18" s="19" t="s">
        <v>20</v>
      </c>
      <c r="I18" s="46">
        <v>70</v>
      </c>
      <c r="J18" s="46">
        <v>197</v>
      </c>
      <c r="K18" s="46">
        <v>11</v>
      </c>
      <c r="L18" s="46">
        <v>0</v>
      </c>
      <c r="M18" s="6">
        <f t="shared" si="1"/>
        <v>254</v>
      </c>
      <c r="N18" s="2">
        <f t="shared" si="3"/>
        <v>880</v>
      </c>
      <c r="O18" s="19" t="s">
        <v>13</v>
      </c>
      <c r="P18" s="46">
        <v>92</v>
      </c>
      <c r="Q18" s="46">
        <v>258</v>
      </c>
      <c r="R18" s="46">
        <v>14</v>
      </c>
      <c r="S18" s="46">
        <v>1</v>
      </c>
      <c r="T18" s="6">
        <f t="shared" si="2"/>
        <v>334.5</v>
      </c>
      <c r="U18" s="2">
        <f t="shared" si="4"/>
        <v>1203</v>
      </c>
      <c r="W18" s="1" t="s">
        <v>64</v>
      </c>
      <c r="X18" s="51">
        <v>1171</v>
      </c>
      <c r="Y18" s="1" t="s">
        <v>86</v>
      </c>
      <c r="Z18" s="51">
        <v>1031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v>71</v>
      </c>
      <c r="C19" s="47">
        <v>169</v>
      </c>
      <c r="D19" s="47">
        <v>14</v>
      </c>
      <c r="E19" s="47">
        <v>4</v>
      </c>
      <c r="F19" s="7">
        <f t="shared" si="0"/>
        <v>242.5</v>
      </c>
      <c r="G19" s="3">
        <f t="shared" si="5"/>
        <v>967.5</v>
      </c>
      <c r="H19" s="20" t="s">
        <v>22</v>
      </c>
      <c r="I19" s="45">
        <v>89</v>
      </c>
      <c r="J19" s="45">
        <v>230</v>
      </c>
      <c r="K19" s="45">
        <v>11</v>
      </c>
      <c r="L19" s="45">
        <v>4</v>
      </c>
      <c r="M19" s="6">
        <f t="shared" si="1"/>
        <v>306.5</v>
      </c>
      <c r="N19" s="2">
        <f>M16+M17+M18+M19</f>
        <v>984</v>
      </c>
      <c r="O19" s="19" t="s">
        <v>16</v>
      </c>
      <c r="P19" s="46">
        <v>76</v>
      </c>
      <c r="Q19" s="46">
        <v>243</v>
      </c>
      <c r="R19" s="46">
        <v>9</v>
      </c>
      <c r="S19" s="46">
        <v>0</v>
      </c>
      <c r="T19" s="6">
        <f t="shared" si="2"/>
        <v>299</v>
      </c>
      <c r="U19" s="2">
        <f t="shared" si="4"/>
        <v>1237</v>
      </c>
      <c r="W19" s="1" t="s">
        <v>63</v>
      </c>
      <c r="X19" s="51">
        <v>1205.5</v>
      </c>
      <c r="Y19" s="1" t="s">
        <v>88</v>
      </c>
      <c r="Z19" s="51">
        <v>1036.5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v>77</v>
      </c>
      <c r="C20" s="45">
        <v>195</v>
      </c>
      <c r="D20" s="45">
        <v>10</v>
      </c>
      <c r="E20" s="45">
        <v>3</v>
      </c>
      <c r="F20" s="8">
        <f t="shared" si="0"/>
        <v>261</v>
      </c>
      <c r="G20" s="35"/>
      <c r="H20" s="19" t="s">
        <v>24</v>
      </c>
      <c r="I20" s="46">
        <v>62</v>
      </c>
      <c r="J20" s="46">
        <v>203</v>
      </c>
      <c r="K20" s="46">
        <v>10</v>
      </c>
      <c r="L20" s="46">
        <v>2</v>
      </c>
      <c r="M20" s="8">
        <f t="shared" si="1"/>
        <v>259</v>
      </c>
      <c r="N20" s="2">
        <f>M17+M18+M19+M20</f>
        <v>1045.5</v>
      </c>
      <c r="O20" s="19" t="s">
        <v>45</v>
      </c>
      <c r="P20" s="45">
        <v>47</v>
      </c>
      <c r="Q20" s="45">
        <v>171</v>
      </c>
      <c r="R20" s="45">
        <v>10</v>
      </c>
      <c r="S20" s="45">
        <v>1</v>
      </c>
      <c r="T20" s="8">
        <f t="shared" si="2"/>
        <v>217</v>
      </c>
      <c r="U20" s="2">
        <f t="shared" si="4"/>
        <v>1163.5</v>
      </c>
      <c r="W20" s="1"/>
      <c r="X20" s="1"/>
      <c r="Y20" s="1" t="s">
        <v>90</v>
      </c>
      <c r="Z20" s="51">
        <v>1058.5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v>61</v>
      </c>
      <c r="C21" s="46">
        <v>189</v>
      </c>
      <c r="D21" s="46">
        <v>8</v>
      </c>
      <c r="E21" s="46">
        <v>3</v>
      </c>
      <c r="F21" s="6">
        <f t="shared" si="0"/>
        <v>243</v>
      </c>
      <c r="G21" s="36"/>
      <c r="H21" s="20" t="s">
        <v>25</v>
      </c>
      <c r="I21" s="46">
        <v>81</v>
      </c>
      <c r="J21" s="46">
        <v>197</v>
      </c>
      <c r="K21" s="46">
        <v>9</v>
      </c>
      <c r="L21" s="46">
        <v>3</v>
      </c>
      <c r="M21" s="6">
        <f t="shared" si="1"/>
        <v>263</v>
      </c>
      <c r="N21" s="2">
        <f>M18+M19+M20+M21</f>
        <v>1082.5</v>
      </c>
      <c r="O21" s="21" t="s">
        <v>46</v>
      </c>
      <c r="P21" s="47">
        <v>55</v>
      </c>
      <c r="Q21" s="47">
        <v>140</v>
      </c>
      <c r="R21" s="47">
        <v>8</v>
      </c>
      <c r="S21" s="47">
        <v>0</v>
      </c>
      <c r="T21" s="7">
        <f t="shared" si="2"/>
        <v>183.5</v>
      </c>
      <c r="U21" s="3">
        <f t="shared" si="4"/>
        <v>1034</v>
      </c>
      <c r="W21" s="1"/>
      <c r="X21" s="1"/>
      <c r="Y21" s="1" t="s">
        <v>69</v>
      </c>
      <c r="Z21" s="51">
        <v>1091.5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v>79</v>
      </c>
      <c r="C22" s="46">
        <v>173</v>
      </c>
      <c r="D22" s="46">
        <v>16</v>
      </c>
      <c r="E22" s="46">
        <v>2</v>
      </c>
      <c r="F22" s="6">
        <f t="shared" si="0"/>
        <v>249.5</v>
      </c>
      <c r="G22" s="2"/>
      <c r="H22" s="21" t="s">
        <v>26</v>
      </c>
      <c r="I22" s="47">
        <v>84</v>
      </c>
      <c r="J22" s="47">
        <v>179</v>
      </c>
      <c r="K22" s="47">
        <v>9</v>
      </c>
      <c r="L22" s="47">
        <v>4</v>
      </c>
      <c r="M22" s="6">
        <f t="shared" si="1"/>
        <v>249</v>
      </c>
      <c r="N22" s="3">
        <f>M19+M20+M21+M22</f>
        <v>1077.5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1132</v>
      </c>
      <c r="AA22" s="1"/>
      <c r="AB22" s="51"/>
    </row>
    <row r="23" spans="1:28" ht="13.5" customHeight="1" x14ac:dyDescent="0.2">
      <c r="A23" s="132" t="s">
        <v>47</v>
      </c>
      <c r="B23" s="133"/>
      <c r="C23" s="136" t="s">
        <v>50</v>
      </c>
      <c r="D23" s="137"/>
      <c r="E23" s="137"/>
      <c r="F23" s="138"/>
      <c r="G23" s="53">
        <f>MAX(G13:G19)</f>
        <v>1500</v>
      </c>
      <c r="H23" s="145" t="s">
        <v>48</v>
      </c>
      <c r="I23" s="146"/>
      <c r="J23" s="147" t="s">
        <v>50</v>
      </c>
      <c r="K23" s="148"/>
      <c r="L23" s="148"/>
      <c r="M23" s="149"/>
      <c r="N23" s="54">
        <f>MAX(N10:N22)</f>
        <v>1082.5</v>
      </c>
      <c r="O23" s="132" t="s">
        <v>49</v>
      </c>
      <c r="P23" s="133"/>
      <c r="Q23" s="136" t="s">
        <v>50</v>
      </c>
      <c r="R23" s="137"/>
      <c r="S23" s="137"/>
      <c r="T23" s="138"/>
      <c r="U23" s="53">
        <f>MAX(U13:U21)</f>
        <v>1237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4"/>
      <c r="B24" s="135"/>
      <c r="C24" s="52" t="s">
        <v>71</v>
      </c>
      <c r="D24" s="55"/>
      <c r="E24" s="55"/>
      <c r="F24" s="56" t="s">
        <v>63</v>
      </c>
      <c r="G24" s="57"/>
      <c r="H24" s="134"/>
      <c r="I24" s="135"/>
      <c r="J24" s="52" t="s">
        <v>71</v>
      </c>
      <c r="K24" s="55"/>
      <c r="L24" s="55"/>
      <c r="M24" s="56" t="s">
        <v>69</v>
      </c>
      <c r="N24" s="57"/>
      <c r="O24" s="134"/>
      <c r="P24" s="135"/>
      <c r="Q24" s="52" t="s">
        <v>71</v>
      </c>
      <c r="R24" s="55"/>
      <c r="S24" s="55"/>
      <c r="T24" s="56" t="s">
        <v>89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1" t="s">
        <v>51</v>
      </c>
      <c r="B26" s="141"/>
      <c r="C26" s="141"/>
      <c r="D26" s="141"/>
      <c r="E26" s="14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54" t="s">
        <v>61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154"/>
      <c r="R3" s="154"/>
      <c r="S3" s="154"/>
      <c r="T3" s="154"/>
      <c r="U3" s="15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58" t="s">
        <v>54</v>
      </c>
      <c r="B5" s="158"/>
      <c r="C5" s="158"/>
      <c r="D5" s="26"/>
      <c r="E5" s="156" t="str">
        <f>'G-2'!E4:H4</f>
        <v>DE OBRA</v>
      </c>
      <c r="F5" s="156"/>
      <c r="G5" s="156"/>
      <c r="H5" s="15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50" t="s">
        <v>56</v>
      </c>
      <c r="B6" s="150"/>
      <c r="C6" s="150"/>
      <c r="D6" s="156" t="str">
        <f>'G-2'!D5:H5</f>
        <v>CALLE 64 X CARRERA 53</v>
      </c>
      <c r="E6" s="156"/>
      <c r="F6" s="156"/>
      <c r="G6" s="156"/>
      <c r="H6" s="156"/>
      <c r="I6" s="150" t="s">
        <v>53</v>
      </c>
      <c r="J6" s="150"/>
      <c r="K6" s="150"/>
      <c r="L6" s="157">
        <f>'G-2'!L5:N5</f>
        <v>1272</v>
      </c>
      <c r="M6" s="157"/>
      <c r="N6" s="157"/>
      <c r="O6" s="12"/>
      <c r="P6" s="150" t="s">
        <v>58</v>
      </c>
      <c r="Q6" s="150"/>
      <c r="R6" s="150"/>
      <c r="S6" s="160">
        <f>'G-2'!S6:U6</f>
        <v>42765</v>
      </c>
      <c r="T6" s="160"/>
      <c r="U6" s="160"/>
    </row>
    <row r="7" spans="1:28" ht="7.5" customHeight="1" x14ac:dyDescent="0.2">
      <c r="A7" s="13"/>
      <c r="B7" s="11"/>
      <c r="C7" s="11"/>
      <c r="D7" s="11"/>
      <c r="E7" s="151"/>
      <c r="F7" s="151"/>
      <c r="G7" s="151"/>
      <c r="H7" s="151"/>
      <c r="I7" s="151"/>
      <c r="J7" s="151"/>
      <c r="K7" s="15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2" t="s">
        <v>34</v>
      </c>
      <c r="C8" s="143"/>
      <c r="D8" s="143"/>
      <c r="E8" s="144"/>
      <c r="F8" s="139" t="s">
        <v>35</v>
      </c>
      <c r="G8" s="139" t="s">
        <v>37</v>
      </c>
      <c r="H8" s="139" t="s">
        <v>36</v>
      </c>
      <c r="I8" s="142" t="s">
        <v>34</v>
      </c>
      <c r="J8" s="143"/>
      <c r="K8" s="143"/>
      <c r="L8" s="144"/>
      <c r="M8" s="139" t="s">
        <v>35</v>
      </c>
      <c r="N8" s="139" t="s">
        <v>37</v>
      </c>
      <c r="O8" s="139" t="s">
        <v>36</v>
      </c>
      <c r="P8" s="142" t="s">
        <v>34</v>
      </c>
      <c r="Q8" s="143"/>
      <c r="R8" s="143"/>
      <c r="S8" s="144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f>'G-2'!B10+'G-4'!B10</f>
        <v>267</v>
      </c>
      <c r="C10" s="46">
        <f>'G-2'!C10+'G-4'!C10</f>
        <v>569</v>
      </c>
      <c r="D10" s="46">
        <f>'G-2'!D10+'G-4'!D10</f>
        <v>18</v>
      </c>
      <c r="E10" s="46">
        <f>'G-2'!E10+'G-4'!E10</f>
        <v>4</v>
      </c>
      <c r="F10" s="6">
        <f t="shared" ref="F10:F22" si="0">B10*0.5+C10*1+D10*2+E10*2.5</f>
        <v>748.5</v>
      </c>
      <c r="G10" s="2"/>
      <c r="H10" s="19" t="s">
        <v>4</v>
      </c>
      <c r="I10" s="46">
        <f>'G-2'!I10+'G-4'!I10</f>
        <v>107</v>
      </c>
      <c r="J10" s="46">
        <f>'G-2'!J10+'G-4'!J10</f>
        <v>409</v>
      </c>
      <c r="K10" s="46">
        <f>'G-2'!K10+'G-4'!K10</f>
        <v>21</v>
      </c>
      <c r="L10" s="46">
        <f>'G-2'!L10+'G-4'!L10</f>
        <v>9</v>
      </c>
      <c r="M10" s="6">
        <f t="shared" ref="M10:M22" si="1">I10*0.5+J10*1+K10*2+L10*2.5</f>
        <v>527</v>
      </c>
      <c r="N10" s="9">
        <f>F20+F21+F22+M10</f>
        <v>1889.5</v>
      </c>
      <c r="O10" s="19" t="s">
        <v>43</v>
      </c>
      <c r="P10" s="46">
        <f>'G-2'!P10+'G-4'!P10</f>
        <v>145</v>
      </c>
      <c r="Q10" s="46">
        <f>'G-2'!Q10+'G-4'!Q10</f>
        <v>343</v>
      </c>
      <c r="R10" s="46">
        <f>'G-2'!R10+'G-4'!R10</f>
        <v>15</v>
      </c>
      <c r="S10" s="46">
        <f>'G-2'!S10+'G-4'!S10</f>
        <v>8</v>
      </c>
      <c r="T10" s="6">
        <f t="shared" ref="T10:T21" si="2">P10*0.5+Q10*1+R10*2+S10*2.5</f>
        <v>465.5</v>
      </c>
      <c r="U10" s="10"/>
      <c r="W10" s="1"/>
      <c r="X10" s="1"/>
      <c r="Y10" s="1" t="s">
        <v>65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260</v>
      </c>
      <c r="C11" s="46">
        <f>'G-2'!C11+'G-4'!C11</f>
        <v>612</v>
      </c>
      <c r="D11" s="46">
        <f>'G-2'!D11+'G-4'!D11</f>
        <v>17</v>
      </c>
      <c r="E11" s="46">
        <f>'G-2'!E11+'G-4'!E11</f>
        <v>4</v>
      </c>
      <c r="F11" s="6">
        <f t="shared" si="0"/>
        <v>786</v>
      </c>
      <c r="G11" s="2"/>
      <c r="H11" s="19" t="s">
        <v>5</v>
      </c>
      <c r="I11" s="46">
        <f>'G-2'!I11+'G-4'!I11</f>
        <v>119</v>
      </c>
      <c r="J11" s="46">
        <f>'G-2'!J11+'G-4'!J11</f>
        <v>402</v>
      </c>
      <c r="K11" s="46">
        <f>'G-2'!K11+'G-4'!K11</f>
        <v>15</v>
      </c>
      <c r="L11" s="46">
        <f>'G-2'!L11+'G-4'!L11</f>
        <v>6</v>
      </c>
      <c r="M11" s="6">
        <f t="shared" si="1"/>
        <v>506.5</v>
      </c>
      <c r="N11" s="9">
        <f>F21+F22+M10+M11</f>
        <v>1952</v>
      </c>
      <c r="O11" s="19" t="s">
        <v>44</v>
      </c>
      <c r="P11" s="46">
        <f>'G-2'!P11+'G-4'!P11</f>
        <v>141</v>
      </c>
      <c r="Q11" s="46">
        <f>'G-2'!Q11+'G-4'!Q11</f>
        <v>361</v>
      </c>
      <c r="R11" s="46">
        <f>'G-2'!R11+'G-4'!R11</f>
        <v>19</v>
      </c>
      <c r="S11" s="46">
        <f>'G-2'!S11+'G-4'!S11</f>
        <v>10</v>
      </c>
      <c r="T11" s="6">
        <f t="shared" si="2"/>
        <v>494.5</v>
      </c>
      <c r="U11" s="2"/>
      <c r="W11" s="1"/>
      <c r="X11" s="1"/>
      <c r="Y11" s="1" t="s">
        <v>66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249</v>
      </c>
      <c r="C12" s="46">
        <f>'G-2'!C12+'G-4'!C12</f>
        <v>596</v>
      </c>
      <c r="D12" s="46">
        <f>'G-2'!D12+'G-4'!D12</f>
        <v>17</v>
      </c>
      <c r="E12" s="46">
        <f>'G-2'!E12+'G-4'!E12</f>
        <v>8</v>
      </c>
      <c r="F12" s="6">
        <f t="shared" si="0"/>
        <v>774.5</v>
      </c>
      <c r="G12" s="2"/>
      <c r="H12" s="19" t="s">
        <v>6</v>
      </c>
      <c r="I12" s="46">
        <f>'G-2'!I12+'G-4'!I12</f>
        <v>98</v>
      </c>
      <c r="J12" s="46">
        <f>'G-2'!J12+'G-4'!J12</f>
        <v>385</v>
      </c>
      <c r="K12" s="46">
        <f>'G-2'!K12+'G-4'!K12</f>
        <v>9</v>
      </c>
      <c r="L12" s="46">
        <f>'G-2'!L12+'G-4'!L12</f>
        <v>6</v>
      </c>
      <c r="M12" s="6">
        <f t="shared" si="1"/>
        <v>467</v>
      </c>
      <c r="N12" s="2">
        <f>F22+M10+M11+M12</f>
        <v>1970</v>
      </c>
      <c r="O12" s="19" t="s">
        <v>32</v>
      </c>
      <c r="P12" s="46">
        <f>'G-2'!P12+'G-4'!P12</f>
        <v>146</v>
      </c>
      <c r="Q12" s="46">
        <f>'G-2'!Q12+'G-4'!Q12</f>
        <v>363</v>
      </c>
      <c r="R12" s="46">
        <f>'G-2'!R12+'G-4'!R12</f>
        <v>15</v>
      </c>
      <c r="S12" s="46">
        <f>'G-2'!S12+'G-4'!S12</f>
        <v>7</v>
      </c>
      <c r="T12" s="6">
        <f t="shared" si="2"/>
        <v>483.5</v>
      </c>
      <c r="U12" s="2"/>
      <c r="W12" s="1"/>
      <c r="X12" s="1"/>
      <c r="Y12" s="1" t="s">
        <v>78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186</v>
      </c>
      <c r="C13" s="46">
        <f>'G-2'!C13+'G-4'!C13</f>
        <v>488</v>
      </c>
      <c r="D13" s="46">
        <f>'G-2'!D13+'G-4'!D13</f>
        <v>24</v>
      </c>
      <c r="E13" s="46">
        <f>'G-2'!E13+'G-4'!E13</f>
        <v>8</v>
      </c>
      <c r="F13" s="6">
        <f t="shared" si="0"/>
        <v>649</v>
      </c>
      <c r="G13" s="2">
        <f t="shared" ref="G13:G19" si="3">F10+F11+F12+F13</f>
        <v>2958</v>
      </c>
      <c r="H13" s="19" t="s">
        <v>7</v>
      </c>
      <c r="I13" s="46">
        <f>'G-2'!I13+'G-4'!I13</f>
        <v>92</v>
      </c>
      <c r="J13" s="46">
        <f>'G-2'!J13+'G-4'!J13</f>
        <v>374</v>
      </c>
      <c r="K13" s="46">
        <f>'G-2'!K13+'G-4'!K13</f>
        <v>15</v>
      </c>
      <c r="L13" s="46">
        <f>'G-2'!L13+'G-4'!L13</f>
        <v>4</v>
      </c>
      <c r="M13" s="6">
        <f t="shared" si="1"/>
        <v>460</v>
      </c>
      <c r="N13" s="2">
        <f t="shared" ref="N13:N18" si="4">M10+M11+M12+M13</f>
        <v>1960.5</v>
      </c>
      <c r="O13" s="19" t="s">
        <v>33</v>
      </c>
      <c r="P13" s="46">
        <f>'G-2'!P13+'G-4'!P13</f>
        <v>113</v>
      </c>
      <c r="Q13" s="46">
        <f>'G-2'!Q13+'G-4'!Q13</f>
        <v>417</v>
      </c>
      <c r="R13" s="46">
        <f>'G-2'!R13+'G-4'!R13</f>
        <v>9</v>
      </c>
      <c r="S13" s="46">
        <f>'G-2'!S13+'G-4'!S13</f>
        <v>0</v>
      </c>
      <c r="T13" s="6">
        <f t="shared" si="2"/>
        <v>491.5</v>
      </c>
      <c r="U13" s="2">
        <f t="shared" ref="U13:U21" si="5">T10+T11+T12+T13</f>
        <v>1935</v>
      </c>
      <c r="W13" s="1" t="s">
        <v>82</v>
      </c>
      <c r="X13" s="51">
        <v>2015.5</v>
      </c>
      <c r="Y13" s="1" t="s">
        <v>83</v>
      </c>
      <c r="Z13" s="51">
        <v>1769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f>'G-2'!B14+'G-4'!B14</f>
        <v>155</v>
      </c>
      <c r="C14" s="46">
        <f>'G-2'!C14+'G-4'!C14</f>
        <v>380</v>
      </c>
      <c r="D14" s="46">
        <f>'G-2'!D14+'G-4'!D14</f>
        <v>15</v>
      </c>
      <c r="E14" s="46">
        <f>'G-2'!E14+'G-4'!E14</f>
        <v>10</v>
      </c>
      <c r="F14" s="6">
        <f t="shared" si="0"/>
        <v>512.5</v>
      </c>
      <c r="G14" s="2">
        <f t="shared" si="3"/>
        <v>2722</v>
      </c>
      <c r="H14" s="19" t="s">
        <v>9</v>
      </c>
      <c r="I14" s="46">
        <f>'G-2'!I14+'G-4'!I14</f>
        <v>91</v>
      </c>
      <c r="J14" s="46">
        <f>'G-2'!J14+'G-4'!J14</f>
        <v>379</v>
      </c>
      <c r="K14" s="46">
        <f>'G-2'!K14+'G-4'!K14</f>
        <v>13</v>
      </c>
      <c r="L14" s="46">
        <f>'G-2'!L14+'G-4'!L14</f>
        <v>2</v>
      </c>
      <c r="M14" s="6">
        <f t="shared" si="1"/>
        <v>455.5</v>
      </c>
      <c r="N14" s="2">
        <f t="shared" si="4"/>
        <v>1889</v>
      </c>
      <c r="O14" s="19" t="s">
        <v>29</v>
      </c>
      <c r="P14" s="46">
        <f>'G-2'!P14+'G-4'!P14</f>
        <v>128</v>
      </c>
      <c r="Q14" s="46">
        <f>'G-2'!Q14+'G-4'!Q14</f>
        <v>407</v>
      </c>
      <c r="R14" s="46">
        <f>'G-2'!R14+'G-4'!R14</f>
        <v>20</v>
      </c>
      <c r="S14" s="46">
        <f>'G-2'!S14+'G-4'!S14</f>
        <v>10</v>
      </c>
      <c r="T14" s="6">
        <f t="shared" si="2"/>
        <v>536</v>
      </c>
      <c r="U14" s="2">
        <f t="shared" si="5"/>
        <v>2005.5</v>
      </c>
      <c r="W14" s="1" t="s">
        <v>87</v>
      </c>
      <c r="X14" s="51">
        <v>2044.5</v>
      </c>
      <c r="Y14" s="1" t="s">
        <v>73</v>
      </c>
      <c r="Z14" s="51">
        <v>1803.5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f>'G-2'!B15+'G-4'!B15</f>
        <v>131</v>
      </c>
      <c r="C15" s="46">
        <f>'G-2'!C15+'G-4'!C15</f>
        <v>362</v>
      </c>
      <c r="D15" s="46">
        <f>'G-2'!D15+'G-4'!D15</f>
        <v>17</v>
      </c>
      <c r="E15" s="46">
        <f>'G-2'!E15+'G-4'!E15</f>
        <v>4</v>
      </c>
      <c r="F15" s="6">
        <f t="shared" si="0"/>
        <v>471.5</v>
      </c>
      <c r="G15" s="2">
        <f t="shared" si="3"/>
        <v>2407.5</v>
      </c>
      <c r="H15" s="19" t="s">
        <v>12</v>
      </c>
      <c r="I15" s="46">
        <f>'G-2'!I15+'G-4'!I15</f>
        <v>87</v>
      </c>
      <c r="J15" s="46">
        <f>'G-2'!J15+'G-4'!J15</f>
        <v>360</v>
      </c>
      <c r="K15" s="46">
        <f>'G-2'!K15+'G-4'!K15</f>
        <v>13</v>
      </c>
      <c r="L15" s="46">
        <f>'G-2'!L15+'G-4'!L15</f>
        <v>4</v>
      </c>
      <c r="M15" s="6">
        <f t="shared" si="1"/>
        <v>439.5</v>
      </c>
      <c r="N15" s="2">
        <f t="shared" si="4"/>
        <v>1822</v>
      </c>
      <c r="O15" s="18" t="s">
        <v>30</v>
      </c>
      <c r="P15" s="46">
        <f>'G-2'!P15+'G-4'!P15</f>
        <v>115</v>
      </c>
      <c r="Q15" s="46">
        <f>'G-2'!Q15+'G-4'!Q15</f>
        <v>421</v>
      </c>
      <c r="R15" s="46">
        <f>'G-2'!R15+'G-4'!R15</f>
        <v>13</v>
      </c>
      <c r="S15" s="46">
        <f>'G-2'!S15+'G-4'!S15</f>
        <v>1</v>
      </c>
      <c r="T15" s="6">
        <f t="shared" si="2"/>
        <v>507</v>
      </c>
      <c r="U15" s="2">
        <f t="shared" si="5"/>
        <v>2018</v>
      </c>
      <c r="W15" s="1" t="s">
        <v>85</v>
      </c>
      <c r="X15" s="51">
        <v>2047</v>
      </c>
      <c r="Y15" s="1" t="s">
        <v>62</v>
      </c>
      <c r="Z15" s="51">
        <v>1810.5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f>'G-2'!B16+'G-4'!B16</f>
        <v>138</v>
      </c>
      <c r="C16" s="46">
        <f>'G-2'!C16+'G-4'!C16</f>
        <v>369</v>
      </c>
      <c r="D16" s="46">
        <f>'G-2'!D16+'G-4'!D16</f>
        <v>10</v>
      </c>
      <c r="E16" s="46">
        <f>'G-2'!E16+'G-4'!E16</f>
        <v>4</v>
      </c>
      <c r="F16" s="6">
        <f t="shared" si="0"/>
        <v>468</v>
      </c>
      <c r="G16" s="2">
        <f t="shared" si="3"/>
        <v>2101</v>
      </c>
      <c r="H16" s="19" t="s">
        <v>15</v>
      </c>
      <c r="I16" s="46">
        <f>'G-2'!I16+'G-4'!I16</f>
        <v>108</v>
      </c>
      <c r="J16" s="46">
        <f>'G-2'!J16+'G-4'!J16</f>
        <v>348</v>
      </c>
      <c r="K16" s="46">
        <f>'G-2'!K16+'G-4'!K16</f>
        <v>10</v>
      </c>
      <c r="L16" s="46">
        <f>'G-2'!L16+'G-4'!L16</f>
        <v>2</v>
      </c>
      <c r="M16" s="6">
        <f t="shared" si="1"/>
        <v>427</v>
      </c>
      <c r="N16" s="2">
        <f t="shared" si="4"/>
        <v>1782</v>
      </c>
      <c r="O16" s="19" t="s">
        <v>8</v>
      </c>
      <c r="P16" s="46">
        <f>'G-2'!P16+'G-4'!P16</f>
        <v>121</v>
      </c>
      <c r="Q16" s="46">
        <f>'G-2'!Q16+'G-4'!Q16</f>
        <v>390</v>
      </c>
      <c r="R16" s="46">
        <f>'G-2'!R16+'G-4'!R16</f>
        <v>13</v>
      </c>
      <c r="S16" s="46">
        <f>'G-2'!S16+'G-4'!S16</f>
        <v>4</v>
      </c>
      <c r="T16" s="6">
        <f t="shared" si="2"/>
        <v>486.5</v>
      </c>
      <c r="U16" s="2">
        <f t="shared" si="5"/>
        <v>2021</v>
      </c>
      <c r="W16" s="1" t="s">
        <v>80</v>
      </c>
      <c r="X16" s="51">
        <v>2067.5</v>
      </c>
      <c r="Y16" s="1" t="s">
        <v>74</v>
      </c>
      <c r="Z16" s="51">
        <v>1832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f>'G-2'!B17+'G-4'!B17</f>
        <v>127</v>
      </c>
      <c r="C17" s="46">
        <f>'G-2'!C17+'G-4'!C17</f>
        <v>335</v>
      </c>
      <c r="D17" s="46">
        <f>'G-2'!D17+'G-4'!D17</f>
        <v>15</v>
      </c>
      <c r="E17" s="46">
        <f>'G-2'!E17+'G-4'!E17</f>
        <v>10</v>
      </c>
      <c r="F17" s="6">
        <f t="shared" si="0"/>
        <v>453.5</v>
      </c>
      <c r="G17" s="2">
        <f t="shared" si="3"/>
        <v>1905.5</v>
      </c>
      <c r="H17" s="19" t="s">
        <v>18</v>
      </c>
      <c r="I17" s="46">
        <f>'G-2'!I17+'G-4'!I17</f>
        <v>134</v>
      </c>
      <c r="J17" s="46">
        <f>'G-2'!J17+'G-4'!J17</f>
        <v>393</v>
      </c>
      <c r="K17" s="46">
        <f>'G-2'!K17+'G-4'!K17</f>
        <v>10</v>
      </c>
      <c r="L17" s="46">
        <f>'G-2'!L17+'G-4'!L17</f>
        <v>4</v>
      </c>
      <c r="M17" s="6">
        <f t="shared" si="1"/>
        <v>490</v>
      </c>
      <c r="N17" s="2">
        <f t="shared" si="4"/>
        <v>1812</v>
      </c>
      <c r="O17" s="19" t="s">
        <v>10</v>
      </c>
      <c r="P17" s="46">
        <f>'G-2'!P17+'G-4'!P17</f>
        <v>140</v>
      </c>
      <c r="Q17" s="46">
        <f>'G-2'!Q17+'G-4'!Q17</f>
        <v>434</v>
      </c>
      <c r="R17" s="46">
        <f>'G-2'!R17+'G-4'!R17</f>
        <v>17</v>
      </c>
      <c r="S17" s="46">
        <f>'G-2'!S17+'G-4'!S17</f>
        <v>5</v>
      </c>
      <c r="T17" s="6">
        <f t="shared" si="2"/>
        <v>550.5</v>
      </c>
      <c r="U17" s="2">
        <f t="shared" si="5"/>
        <v>2080</v>
      </c>
      <c r="W17" s="1" t="s">
        <v>77</v>
      </c>
      <c r="X17" s="51">
        <v>2079.5</v>
      </c>
      <c r="Y17" s="1" t="s">
        <v>72</v>
      </c>
      <c r="Z17" s="51">
        <v>1838.5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f>'G-2'!B18+'G-4'!B18</f>
        <v>123</v>
      </c>
      <c r="C18" s="46">
        <f>'G-2'!C18+'G-4'!C18</f>
        <v>347</v>
      </c>
      <c r="D18" s="46">
        <f>'G-2'!D18+'G-4'!D18</f>
        <v>10</v>
      </c>
      <c r="E18" s="46">
        <f>'G-2'!E18+'G-4'!E18</f>
        <v>6</v>
      </c>
      <c r="F18" s="6">
        <f t="shared" si="0"/>
        <v>443.5</v>
      </c>
      <c r="G18" s="2">
        <f t="shared" si="3"/>
        <v>1836.5</v>
      </c>
      <c r="H18" s="19" t="s">
        <v>20</v>
      </c>
      <c r="I18" s="46">
        <f>'G-2'!I18+'G-4'!I18</f>
        <v>146</v>
      </c>
      <c r="J18" s="46">
        <f>'G-2'!J18+'G-4'!J18</f>
        <v>451</v>
      </c>
      <c r="K18" s="46">
        <f>'G-2'!K18+'G-4'!K18</f>
        <v>13</v>
      </c>
      <c r="L18" s="46">
        <f>'G-2'!L18+'G-4'!L18</f>
        <v>3</v>
      </c>
      <c r="M18" s="6">
        <f t="shared" si="1"/>
        <v>557.5</v>
      </c>
      <c r="N18" s="2">
        <f t="shared" si="4"/>
        <v>1914</v>
      </c>
      <c r="O18" s="19" t="s">
        <v>13</v>
      </c>
      <c r="P18" s="46">
        <f>'G-2'!P18+'G-4'!P18</f>
        <v>154</v>
      </c>
      <c r="Q18" s="46">
        <f>'G-2'!Q18+'G-4'!Q18</f>
        <v>485</v>
      </c>
      <c r="R18" s="46">
        <f>'G-2'!R18+'G-4'!R18</f>
        <v>15</v>
      </c>
      <c r="S18" s="46">
        <f>'G-2'!S18+'G-4'!S18</f>
        <v>2</v>
      </c>
      <c r="T18" s="6">
        <f t="shared" si="2"/>
        <v>597</v>
      </c>
      <c r="U18" s="2">
        <f t="shared" si="5"/>
        <v>2141</v>
      </c>
      <c r="W18" s="1" t="s">
        <v>64</v>
      </c>
      <c r="X18" s="51">
        <v>2112.5</v>
      </c>
      <c r="Y18" s="1" t="s">
        <v>88</v>
      </c>
      <c r="Z18" s="51">
        <v>1862.5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f>'G-2'!B19+'G-4'!B19</f>
        <v>117</v>
      </c>
      <c r="C19" s="47">
        <f>'G-2'!C19+'G-4'!C19</f>
        <v>337</v>
      </c>
      <c r="D19" s="47">
        <f>'G-2'!D19+'G-4'!D19</f>
        <v>15</v>
      </c>
      <c r="E19" s="47">
        <f>'G-2'!E19+'G-4'!E19</f>
        <v>5</v>
      </c>
      <c r="F19" s="7">
        <f t="shared" si="0"/>
        <v>438</v>
      </c>
      <c r="G19" s="3">
        <f t="shared" si="3"/>
        <v>1803</v>
      </c>
      <c r="H19" s="20" t="s">
        <v>22</v>
      </c>
      <c r="I19" s="46">
        <f>'G-2'!I19+'G-4'!I19</f>
        <v>180</v>
      </c>
      <c r="J19" s="46">
        <f>'G-2'!J19+'G-4'!J19</f>
        <v>503</v>
      </c>
      <c r="K19" s="46">
        <f>'G-2'!K19+'G-4'!K19</f>
        <v>12</v>
      </c>
      <c r="L19" s="46">
        <f>'G-2'!L19+'G-4'!L19</f>
        <v>7</v>
      </c>
      <c r="M19" s="6">
        <f t="shared" si="1"/>
        <v>634.5</v>
      </c>
      <c r="N19" s="2">
        <f>M16+M17+M18+M19</f>
        <v>2109</v>
      </c>
      <c r="O19" s="19" t="s">
        <v>16</v>
      </c>
      <c r="P19" s="46">
        <f>'G-2'!P19+'G-4'!P19</f>
        <v>127</v>
      </c>
      <c r="Q19" s="46">
        <f>'G-2'!Q19+'G-4'!Q19</f>
        <v>457</v>
      </c>
      <c r="R19" s="46">
        <f>'G-2'!R19+'G-4'!R19</f>
        <v>11</v>
      </c>
      <c r="S19" s="46">
        <f>'G-2'!S19+'G-4'!S19</f>
        <v>2</v>
      </c>
      <c r="T19" s="6">
        <f t="shared" si="2"/>
        <v>547.5</v>
      </c>
      <c r="U19" s="2">
        <f t="shared" si="5"/>
        <v>2181.5</v>
      </c>
      <c r="W19" s="1" t="s">
        <v>63</v>
      </c>
      <c r="X19" s="51">
        <v>2147.5</v>
      </c>
      <c r="Y19" s="1" t="s">
        <v>86</v>
      </c>
      <c r="Z19" s="51">
        <v>1876.5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f>'G-2'!B20+'G-4'!B20</f>
        <v>129</v>
      </c>
      <c r="C20" s="45">
        <f>'G-2'!C20+'G-4'!C20</f>
        <v>338</v>
      </c>
      <c r="D20" s="45">
        <f>'G-2'!D20+'G-4'!D20</f>
        <v>12</v>
      </c>
      <c r="E20" s="45">
        <f>'G-2'!E20+'G-4'!E20</f>
        <v>7</v>
      </c>
      <c r="F20" s="8">
        <f t="shared" si="0"/>
        <v>444</v>
      </c>
      <c r="G20" s="35"/>
      <c r="H20" s="19" t="s">
        <v>24</v>
      </c>
      <c r="I20" s="46">
        <f>'G-2'!I20+'G-4'!I20</f>
        <v>130</v>
      </c>
      <c r="J20" s="46">
        <f>'G-2'!J20+'G-4'!J20</f>
        <v>451</v>
      </c>
      <c r="K20" s="46">
        <f>'G-2'!K20+'G-4'!K20</f>
        <v>12</v>
      </c>
      <c r="L20" s="46">
        <f>'G-2'!L20+'G-4'!L20</f>
        <v>7</v>
      </c>
      <c r="M20" s="8">
        <f t="shared" si="1"/>
        <v>557.5</v>
      </c>
      <c r="N20" s="2">
        <f>M17+M18+M19+M20</f>
        <v>2239.5</v>
      </c>
      <c r="O20" s="19" t="s">
        <v>45</v>
      </c>
      <c r="P20" s="46">
        <f>'G-2'!P20+'G-4'!P20</f>
        <v>84</v>
      </c>
      <c r="Q20" s="46">
        <f>'G-2'!Q20+'G-4'!Q20</f>
        <v>363</v>
      </c>
      <c r="R20" s="46">
        <f>'G-2'!R20+'G-4'!R20</f>
        <v>11</v>
      </c>
      <c r="S20" s="46">
        <f>'G-2'!S20+'G-4'!S20</f>
        <v>1</v>
      </c>
      <c r="T20" s="8">
        <f t="shared" si="2"/>
        <v>429.5</v>
      </c>
      <c r="U20" s="2">
        <f t="shared" si="5"/>
        <v>2124.5</v>
      </c>
      <c r="W20" s="1"/>
      <c r="X20" s="1"/>
      <c r="Y20" s="1" t="s">
        <v>90</v>
      </c>
      <c r="Z20" s="51">
        <v>1888.5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f>'G-2'!B21+'G-4'!B21</f>
        <v>114</v>
      </c>
      <c r="C21" s="46">
        <f>'G-2'!C21+'G-4'!C21</f>
        <v>350</v>
      </c>
      <c r="D21" s="46">
        <f>'G-2'!D21+'G-4'!D21</f>
        <v>11</v>
      </c>
      <c r="E21" s="46">
        <f>'G-2'!E21+'G-4'!E21</f>
        <v>8</v>
      </c>
      <c r="F21" s="6">
        <f t="shared" si="0"/>
        <v>449</v>
      </c>
      <c r="G21" s="36"/>
      <c r="H21" s="20" t="s">
        <v>25</v>
      </c>
      <c r="I21" s="46">
        <f>'G-2'!I21+'G-4'!I21</f>
        <v>149</v>
      </c>
      <c r="J21" s="46">
        <f>'G-2'!J21+'G-4'!J21</f>
        <v>437</v>
      </c>
      <c r="K21" s="46">
        <f>'G-2'!K21+'G-4'!K21</f>
        <v>13</v>
      </c>
      <c r="L21" s="46">
        <f>'G-2'!L21+'G-4'!L21</f>
        <v>9</v>
      </c>
      <c r="M21" s="6">
        <f t="shared" si="1"/>
        <v>560</v>
      </c>
      <c r="N21" s="2">
        <f>M18+M19+M20+M21</f>
        <v>2309.5</v>
      </c>
      <c r="O21" s="21" t="s">
        <v>46</v>
      </c>
      <c r="P21" s="47">
        <f>'G-2'!P21+'G-4'!P21</f>
        <v>91</v>
      </c>
      <c r="Q21" s="47">
        <f>'G-2'!Q21+'G-4'!Q21</f>
        <v>311</v>
      </c>
      <c r="R21" s="47">
        <f>'G-2'!R21+'G-4'!R21</f>
        <v>9</v>
      </c>
      <c r="S21" s="47">
        <f>'G-2'!S21+'G-4'!S21</f>
        <v>0</v>
      </c>
      <c r="T21" s="7">
        <f t="shared" si="2"/>
        <v>374.5</v>
      </c>
      <c r="U21" s="3">
        <f t="shared" si="5"/>
        <v>1948.5</v>
      </c>
      <c r="W21" s="1"/>
      <c r="X21" s="1"/>
      <c r="Y21" s="1" t="s">
        <v>69</v>
      </c>
      <c r="Z21" s="51">
        <v>1896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f>'G-2'!B22+'G-4'!B22</f>
        <v>124</v>
      </c>
      <c r="C22" s="46">
        <f>'G-2'!C22+'G-4'!C22</f>
        <v>355</v>
      </c>
      <c r="D22" s="46">
        <f>'G-2'!D22+'G-4'!D22</f>
        <v>20</v>
      </c>
      <c r="E22" s="46">
        <f>'G-2'!E22+'G-4'!E22</f>
        <v>5</v>
      </c>
      <c r="F22" s="6">
        <f t="shared" si="0"/>
        <v>469.5</v>
      </c>
      <c r="G22" s="2"/>
      <c r="H22" s="21" t="s">
        <v>26</v>
      </c>
      <c r="I22" s="46">
        <f>'G-2'!I22+'G-4'!I22</f>
        <v>149</v>
      </c>
      <c r="J22" s="46">
        <f>'G-2'!J22+'G-4'!J22</f>
        <v>383</v>
      </c>
      <c r="K22" s="46">
        <f>'G-2'!K22+'G-4'!K22</f>
        <v>11</v>
      </c>
      <c r="L22" s="46">
        <f>'G-2'!L22+'G-4'!L22</f>
        <v>8</v>
      </c>
      <c r="M22" s="6">
        <f t="shared" si="1"/>
        <v>499.5</v>
      </c>
      <c r="N22" s="3">
        <f>M19+M20+M21+M22</f>
        <v>2251.5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1946</v>
      </c>
      <c r="AA22" s="1"/>
      <c r="AB22" s="51"/>
    </row>
    <row r="23" spans="1:28" ht="13.5" customHeight="1" x14ac:dyDescent="0.2">
      <c r="A23" s="132" t="s">
        <v>47</v>
      </c>
      <c r="B23" s="133"/>
      <c r="C23" s="136" t="s">
        <v>50</v>
      </c>
      <c r="D23" s="137"/>
      <c r="E23" s="137"/>
      <c r="F23" s="138"/>
      <c r="G23" s="53">
        <f>MAX(G13:G19)</f>
        <v>2958</v>
      </c>
      <c r="H23" s="145" t="s">
        <v>48</v>
      </c>
      <c r="I23" s="146"/>
      <c r="J23" s="147" t="s">
        <v>50</v>
      </c>
      <c r="K23" s="148"/>
      <c r="L23" s="148"/>
      <c r="M23" s="149"/>
      <c r="N23" s="54">
        <f>MAX(N10:N22)</f>
        <v>2309.5</v>
      </c>
      <c r="O23" s="132" t="s">
        <v>49</v>
      </c>
      <c r="P23" s="133"/>
      <c r="Q23" s="136" t="s">
        <v>50</v>
      </c>
      <c r="R23" s="137"/>
      <c r="S23" s="137"/>
      <c r="T23" s="138"/>
      <c r="U23" s="53">
        <f>MAX(U13:U21)</f>
        <v>2181.5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4"/>
      <c r="B24" s="135"/>
      <c r="C24" s="52" t="s">
        <v>71</v>
      </c>
      <c r="D24" s="55"/>
      <c r="E24" s="55"/>
      <c r="F24" s="56" t="s">
        <v>63</v>
      </c>
      <c r="G24" s="57"/>
      <c r="H24" s="134"/>
      <c r="I24" s="135"/>
      <c r="J24" s="52" t="s">
        <v>71</v>
      </c>
      <c r="K24" s="55"/>
      <c r="L24" s="55"/>
      <c r="M24" s="56" t="s">
        <v>69</v>
      </c>
      <c r="N24" s="57"/>
      <c r="O24" s="134"/>
      <c r="P24" s="135"/>
      <c r="Q24" s="52" t="s">
        <v>71</v>
      </c>
      <c r="R24" s="55"/>
      <c r="S24" s="55"/>
      <c r="T24" s="56" t="s">
        <v>89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1" t="s">
        <v>51</v>
      </c>
      <c r="B26" s="141"/>
      <c r="C26" s="141"/>
      <c r="D26" s="141"/>
      <c r="E26" s="14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8" t="s">
        <v>110</v>
      </c>
      <c r="B2" s="178"/>
      <c r="C2" s="178"/>
      <c r="D2" s="178"/>
      <c r="E2" s="178"/>
      <c r="F2" s="178"/>
      <c r="G2" s="178"/>
      <c r="H2" s="178"/>
      <c r="I2" s="178"/>
      <c r="J2" s="178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79" t="s">
        <v>111</v>
      </c>
      <c r="B4" s="179"/>
      <c r="C4" s="180" t="s">
        <v>60</v>
      </c>
      <c r="D4" s="180"/>
      <c r="E4" s="180"/>
      <c r="F4" s="77"/>
      <c r="G4" s="73"/>
      <c r="H4" s="73"/>
      <c r="I4" s="73"/>
      <c r="J4" s="73"/>
    </row>
    <row r="5" spans="1:10" x14ac:dyDescent="0.2">
      <c r="A5" s="150" t="s">
        <v>56</v>
      </c>
      <c r="B5" s="150"/>
      <c r="C5" s="181" t="str">
        <f>'G-2'!D5</f>
        <v>CALLE 64 X CARRERA 53</v>
      </c>
      <c r="D5" s="181"/>
      <c r="E5" s="181"/>
      <c r="F5" s="78"/>
      <c r="G5" s="79"/>
      <c r="H5" s="70" t="s">
        <v>53</v>
      </c>
      <c r="I5" s="182">
        <f>'G-2'!L5</f>
        <v>1272</v>
      </c>
      <c r="J5" s="182"/>
    </row>
    <row r="6" spans="1:10" x14ac:dyDescent="0.2">
      <c r="A6" s="150" t="s">
        <v>112</v>
      </c>
      <c r="B6" s="150"/>
      <c r="C6" s="167" t="s">
        <v>149</v>
      </c>
      <c r="D6" s="167"/>
      <c r="E6" s="167"/>
      <c r="F6" s="78"/>
      <c r="G6" s="79"/>
      <c r="H6" s="70" t="s">
        <v>58</v>
      </c>
      <c r="I6" s="168">
        <f>'G-2'!S6</f>
        <v>42765</v>
      </c>
      <c r="J6" s="168"/>
    </row>
    <row r="7" spans="1:10" x14ac:dyDescent="0.2">
      <c r="A7" s="80"/>
      <c r="B7" s="80"/>
      <c r="C7" s="169"/>
      <c r="D7" s="169"/>
      <c r="E7" s="169"/>
      <c r="F7" s="169"/>
      <c r="G7" s="77"/>
      <c r="H7" s="81"/>
      <c r="I7" s="82"/>
      <c r="J7" s="73"/>
    </row>
    <row r="8" spans="1:10" x14ac:dyDescent="0.2">
      <c r="A8" s="170" t="s">
        <v>113</v>
      </c>
      <c r="B8" s="172" t="s">
        <v>114</v>
      </c>
      <c r="C8" s="170" t="s">
        <v>115</v>
      </c>
      <c r="D8" s="172" t="s">
        <v>116</v>
      </c>
      <c r="E8" s="83" t="s">
        <v>117</v>
      </c>
      <c r="F8" s="84" t="s">
        <v>118</v>
      </c>
      <c r="G8" s="85" t="s">
        <v>119</v>
      </c>
      <c r="H8" s="84" t="s">
        <v>120</v>
      </c>
      <c r="I8" s="174" t="s">
        <v>121</v>
      </c>
      <c r="J8" s="176" t="s">
        <v>122</v>
      </c>
    </row>
    <row r="9" spans="1:10" x14ac:dyDescent="0.2">
      <c r="A9" s="171"/>
      <c r="B9" s="173"/>
      <c r="C9" s="171"/>
      <c r="D9" s="173"/>
      <c r="E9" s="86" t="s">
        <v>52</v>
      </c>
      <c r="F9" s="87" t="s">
        <v>0</v>
      </c>
      <c r="G9" s="88" t="s">
        <v>2</v>
      </c>
      <c r="H9" s="87" t="s">
        <v>3</v>
      </c>
      <c r="I9" s="175"/>
      <c r="J9" s="177"/>
    </row>
    <row r="10" spans="1:10" x14ac:dyDescent="0.2">
      <c r="A10" s="161" t="s">
        <v>123</v>
      </c>
      <c r="B10" s="164"/>
      <c r="C10" s="89"/>
      <c r="D10" s="90" t="s">
        <v>124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62"/>
      <c r="B11" s="165"/>
      <c r="C11" s="89" t="s">
        <v>125</v>
      </c>
      <c r="D11" s="92" t="s">
        <v>126</v>
      </c>
      <c r="E11" s="126">
        <v>0</v>
      </c>
      <c r="F11" s="126">
        <v>0</v>
      </c>
      <c r="G11" s="126">
        <v>0</v>
      </c>
      <c r="H11" s="126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62"/>
      <c r="B12" s="165"/>
      <c r="C12" s="95" t="s">
        <v>134</v>
      </c>
      <c r="D12" s="96" t="s">
        <v>127</v>
      </c>
      <c r="E12" s="125">
        <v>0</v>
      </c>
      <c r="F12" s="125">
        <v>0</v>
      </c>
      <c r="G12" s="125">
        <v>0</v>
      </c>
      <c r="H12" s="125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62"/>
      <c r="B13" s="165"/>
      <c r="C13" s="99"/>
      <c r="D13" s="90" t="s">
        <v>124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62"/>
      <c r="B14" s="165"/>
      <c r="C14" s="89" t="s">
        <v>128</v>
      </c>
      <c r="D14" s="92" t="s">
        <v>126</v>
      </c>
      <c r="E14" s="126">
        <v>0</v>
      </c>
      <c r="F14" s="126">
        <v>0</v>
      </c>
      <c r="G14" s="126">
        <v>0</v>
      </c>
      <c r="H14" s="126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62"/>
      <c r="B15" s="165"/>
      <c r="C15" s="95" t="s">
        <v>135</v>
      </c>
      <c r="D15" s="96" t="s">
        <v>127</v>
      </c>
      <c r="E15" s="125">
        <v>0</v>
      </c>
      <c r="F15" s="125">
        <v>0</v>
      </c>
      <c r="G15" s="125">
        <v>0</v>
      </c>
      <c r="H15" s="125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62"/>
      <c r="B16" s="165"/>
      <c r="C16" s="99"/>
      <c r="D16" s="90" t="s">
        <v>124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62"/>
      <c r="B17" s="165"/>
      <c r="C17" s="89" t="s">
        <v>129</v>
      </c>
      <c r="D17" s="92" t="s">
        <v>126</v>
      </c>
      <c r="E17" s="126">
        <v>0</v>
      </c>
      <c r="F17" s="126">
        <v>0</v>
      </c>
      <c r="G17" s="126">
        <v>0</v>
      </c>
      <c r="H17" s="126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63"/>
      <c r="B18" s="166"/>
      <c r="C18" s="100" t="s">
        <v>136</v>
      </c>
      <c r="D18" s="96" t="s">
        <v>127</v>
      </c>
      <c r="E18" s="125">
        <v>0</v>
      </c>
      <c r="F18" s="125">
        <v>0</v>
      </c>
      <c r="G18" s="125">
        <v>0</v>
      </c>
      <c r="H18" s="125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61" t="s">
        <v>130</v>
      </c>
      <c r="B19" s="164">
        <v>2</v>
      </c>
      <c r="C19" s="101"/>
      <c r="D19" s="90" t="s">
        <v>124</v>
      </c>
      <c r="E19" s="50">
        <v>24</v>
      </c>
      <c r="F19" s="50">
        <v>89</v>
      </c>
      <c r="G19" s="50">
        <v>0</v>
      </c>
      <c r="H19" s="50">
        <v>3</v>
      </c>
      <c r="I19" s="50">
        <f t="shared" si="0"/>
        <v>108.5</v>
      </c>
      <c r="J19" s="91">
        <f>IF(I19=0,"0,00",I19/SUM(I19:I21)*100)</f>
        <v>25.291375291375289</v>
      </c>
    </row>
    <row r="20" spans="1:10" x14ac:dyDescent="0.2">
      <c r="A20" s="162"/>
      <c r="B20" s="165"/>
      <c r="C20" s="89" t="s">
        <v>125</v>
      </c>
      <c r="D20" s="92" t="s">
        <v>126</v>
      </c>
      <c r="E20" s="93">
        <v>99</v>
      </c>
      <c r="F20" s="93">
        <v>247</v>
      </c>
      <c r="G20" s="93">
        <v>7</v>
      </c>
      <c r="H20" s="93">
        <v>4</v>
      </c>
      <c r="I20" s="93">
        <f t="shared" si="0"/>
        <v>320.5</v>
      </c>
      <c r="J20" s="94">
        <f>IF(I20=0,"0,00",I20/SUM(I19:I21)*100)</f>
        <v>74.708624708624711</v>
      </c>
    </row>
    <row r="21" spans="1:10" x14ac:dyDescent="0.2">
      <c r="A21" s="162"/>
      <c r="B21" s="165"/>
      <c r="C21" s="95" t="s">
        <v>137</v>
      </c>
      <c r="D21" s="96" t="s">
        <v>127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62"/>
      <c r="B22" s="165"/>
      <c r="C22" s="99"/>
      <c r="D22" s="90" t="s">
        <v>124</v>
      </c>
      <c r="E22" s="50">
        <v>38</v>
      </c>
      <c r="F22" s="50">
        <v>142</v>
      </c>
      <c r="G22" s="50">
        <v>0</v>
      </c>
      <c r="H22" s="50">
        <v>1</v>
      </c>
      <c r="I22" s="50">
        <f t="shared" si="0"/>
        <v>163.5</v>
      </c>
      <c r="J22" s="91">
        <f>IF(I22=0,"0,00",I22/SUM(I22:I24)*100)</f>
        <v>29.72727272727273</v>
      </c>
    </row>
    <row r="23" spans="1:10" x14ac:dyDescent="0.2">
      <c r="A23" s="162"/>
      <c r="B23" s="165"/>
      <c r="C23" s="89" t="s">
        <v>128</v>
      </c>
      <c r="D23" s="92" t="s">
        <v>126</v>
      </c>
      <c r="E23" s="93">
        <v>95</v>
      </c>
      <c r="F23" s="93">
        <v>302</v>
      </c>
      <c r="G23" s="93">
        <v>6</v>
      </c>
      <c r="H23" s="93">
        <v>10</v>
      </c>
      <c r="I23" s="93">
        <f t="shared" si="0"/>
        <v>386.5</v>
      </c>
      <c r="J23" s="94">
        <f>IF(I23=0,"0,00",I23/SUM(I22:I24)*100)</f>
        <v>70.27272727272728</v>
      </c>
    </row>
    <row r="24" spans="1:10" x14ac:dyDescent="0.2">
      <c r="A24" s="162"/>
      <c r="B24" s="165"/>
      <c r="C24" s="95" t="s">
        <v>138</v>
      </c>
      <c r="D24" s="96" t="s">
        <v>127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62"/>
      <c r="B25" s="165"/>
      <c r="C25" s="99"/>
      <c r="D25" s="90" t="s">
        <v>124</v>
      </c>
      <c r="E25" s="50">
        <v>27</v>
      </c>
      <c r="F25" s="50">
        <v>90</v>
      </c>
      <c r="G25" s="50">
        <v>0</v>
      </c>
      <c r="H25" s="50">
        <v>0</v>
      </c>
      <c r="I25" s="50">
        <f t="shared" si="0"/>
        <v>103.5</v>
      </c>
      <c r="J25" s="91">
        <f>IF(I25=0,"0,00",I25/SUM(I25:I27)*100)</f>
        <v>25.650557620817843</v>
      </c>
    </row>
    <row r="26" spans="1:10" x14ac:dyDescent="0.2">
      <c r="A26" s="162"/>
      <c r="B26" s="165"/>
      <c r="C26" s="89" t="s">
        <v>129</v>
      </c>
      <c r="D26" s="92" t="s">
        <v>126</v>
      </c>
      <c r="E26" s="93">
        <v>46</v>
      </c>
      <c r="F26" s="93">
        <v>273</v>
      </c>
      <c r="G26" s="93">
        <v>2</v>
      </c>
      <c r="H26" s="93">
        <v>0</v>
      </c>
      <c r="I26" s="93">
        <f t="shared" si="0"/>
        <v>300</v>
      </c>
      <c r="J26" s="94">
        <f>IF(I26=0,"0,00",I26/SUM(I25:I27)*100)</f>
        <v>74.34944237918215</v>
      </c>
    </row>
    <row r="27" spans="1:10" x14ac:dyDescent="0.2">
      <c r="A27" s="163"/>
      <c r="B27" s="166"/>
      <c r="C27" s="100" t="s">
        <v>139</v>
      </c>
      <c r="D27" s="96" t="s">
        <v>127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61" t="s">
        <v>131</v>
      </c>
      <c r="B28" s="164"/>
      <c r="C28" s="101"/>
      <c r="D28" s="90" t="s">
        <v>124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62"/>
      <c r="B29" s="165"/>
      <c r="C29" s="89" t="s">
        <v>125</v>
      </c>
      <c r="D29" s="92" t="s">
        <v>126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62"/>
      <c r="B30" s="165"/>
      <c r="C30" s="95" t="s">
        <v>140</v>
      </c>
      <c r="D30" s="96" t="s">
        <v>127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62"/>
      <c r="B31" s="165"/>
      <c r="C31" s="99"/>
      <c r="D31" s="90" t="s">
        <v>124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62"/>
      <c r="B32" s="165"/>
      <c r="C32" s="89" t="s">
        <v>128</v>
      </c>
      <c r="D32" s="92" t="s">
        <v>126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62"/>
      <c r="B33" s="165"/>
      <c r="C33" s="95" t="s">
        <v>141</v>
      </c>
      <c r="D33" s="96" t="s">
        <v>127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62"/>
      <c r="B34" s="165"/>
      <c r="C34" s="99"/>
      <c r="D34" s="90" t="s">
        <v>124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62"/>
      <c r="B35" s="165"/>
      <c r="C35" s="89" t="s">
        <v>129</v>
      </c>
      <c r="D35" s="92" t="s">
        <v>126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63"/>
      <c r="B36" s="166"/>
      <c r="C36" s="100" t="s">
        <v>142</v>
      </c>
      <c r="D36" s="96" t="s">
        <v>127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61" t="s">
        <v>132</v>
      </c>
      <c r="B37" s="164">
        <v>3</v>
      </c>
      <c r="C37" s="101"/>
      <c r="D37" s="90" t="s">
        <v>124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62"/>
      <c r="B38" s="165"/>
      <c r="C38" s="89" t="s">
        <v>125</v>
      </c>
      <c r="D38" s="92" t="s">
        <v>126</v>
      </c>
      <c r="E38" s="93">
        <v>113</v>
      </c>
      <c r="F38" s="93">
        <v>272</v>
      </c>
      <c r="G38" s="93">
        <v>12</v>
      </c>
      <c r="H38" s="93">
        <v>8</v>
      </c>
      <c r="I38" s="93">
        <f t="shared" si="0"/>
        <v>372.5</v>
      </c>
      <c r="J38" s="94">
        <f>IF(I38=0,"0,00",I38/SUM(I37:I39)*100)</f>
        <v>75.328614762386252</v>
      </c>
    </row>
    <row r="39" spans="1:10" x14ac:dyDescent="0.2">
      <c r="A39" s="162"/>
      <c r="B39" s="165"/>
      <c r="C39" s="95" t="s">
        <v>143</v>
      </c>
      <c r="D39" s="96" t="s">
        <v>127</v>
      </c>
      <c r="E39" s="49">
        <v>29</v>
      </c>
      <c r="F39" s="49">
        <v>89</v>
      </c>
      <c r="G39" s="49">
        <v>8</v>
      </c>
      <c r="H39" s="49">
        <v>1</v>
      </c>
      <c r="I39" s="97">
        <f t="shared" si="0"/>
        <v>122</v>
      </c>
      <c r="J39" s="98">
        <f>IF(I39=0,"0,00",I39/SUM(I37:I39)*100)</f>
        <v>24.671385237613752</v>
      </c>
    </row>
    <row r="40" spans="1:10" x14ac:dyDescent="0.2">
      <c r="A40" s="162"/>
      <c r="B40" s="165"/>
      <c r="C40" s="99"/>
      <c r="D40" s="90" t="s">
        <v>124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62"/>
      <c r="B41" s="165"/>
      <c r="C41" s="89" t="s">
        <v>128</v>
      </c>
      <c r="D41" s="92" t="s">
        <v>126</v>
      </c>
      <c r="E41" s="93">
        <v>141</v>
      </c>
      <c r="F41" s="93">
        <v>289</v>
      </c>
      <c r="G41" s="93">
        <v>13</v>
      </c>
      <c r="H41" s="93">
        <v>4</v>
      </c>
      <c r="I41" s="93">
        <f t="shared" si="0"/>
        <v>395.5</v>
      </c>
      <c r="J41" s="94">
        <f>IF(I41=0,"0,00",I41/SUM(I40:I42)*100)</f>
        <v>77.24609375</v>
      </c>
    </row>
    <row r="42" spans="1:10" x14ac:dyDescent="0.2">
      <c r="A42" s="162"/>
      <c r="B42" s="165"/>
      <c r="C42" s="95" t="s">
        <v>144</v>
      </c>
      <c r="D42" s="96" t="s">
        <v>127</v>
      </c>
      <c r="E42" s="49">
        <v>24</v>
      </c>
      <c r="F42" s="49">
        <v>87</v>
      </c>
      <c r="G42" s="49">
        <v>5</v>
      </c>
      <c r="H42" s="49">
        <v>3</v>
      </c>
      <c r="I42" s="97">
        <f t="shared" si="0"/>
        <v>116.5</v>
      </c>
      <c r="J42" s="98">
        <f>IF(I42=0,"0,00",I42/SUM(I40:I42)*100)</f>
        <v>22.75390625</v>
      </c>
    </row>
    <row r="43" spans="1:10" x14ac:dyDescent="0.2">
      <c r="A43" s="162"/>
      <c r="B43" s="165"/>
      <c r="C43" s="99"/>
      <c r="D43" s="90" t="s">
        <v>124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62"/>
      <c r="B44" s="165"/>
      <c r="C44" s="89" t="s">
        <v>129</v>
      </c>
      <c r="D44" s="92" t="s">
        <v>126</v>
      </c>
      <c r="E44" s="93">
        <v>87</v>
      </c>
      <c r="F44" s="93">
        <v>251</v>
      </c>
      <c r="G44" s="93">
        <v>10</v>
      </c>
      <c r="H44" s="93">
        <v>1</v>
      </c>
      <c r="I44" s="93">
        <f t="shared" si="0"/>
        <v>317</v>
      </c>
      <c r="J44" s="94">
        <f>IF(I44=0,"0,00",I44/SUM(I43:I45)*100)</f>
        <v>79.151061173533094</v>
      </c>
    </row>
    <row r="45" spans="1:10" x14ac:dyDescent="0.2">
      <c r="A45" s="163"/>
      <c r="B45" s="166"/>
      <c r="C45" s="100" t="s">
        <v>145</v>
      </c>
      <c r="D45" s="96" t="s">
        <v>127</v>
      </c>
      <c r="E45" s="49">
        <v>15</v>
      </c>
      <c r="F45" s="49">
        <v>60</v>
      </c>
      <c r="G45" s="49">
        <v>8</v>
      </c>
      <c r="H45" s="49">
        <v>0</v>
      </c>
      <c r="I45" s="102">
        <f t="shared" si="0"/>
        <v>83.5</v>
      </c>
      <c r="J45" s="98">
        <f>IF(I45=0,"0,00",I45/SUM(I43:I45)*100)</f>
        <v>20.848938826466917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90" t="s">
        <v>93</v>
      </c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0"/>
      <c r="AA2" s="190"/>
      <c r="AB2" s="190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90" t="s">
        <v>94</v>
      </c>
      <c r="N3" s="190"/>
      <c r="O3" s="190"/>
      <c r="P3" s="190"/>
      <c r="Q3" s="190"/>
      <c r="R3" s="190"/>
      <c r="S3" s="190"/>
      <c r="T3" s="190"/>
      <c r="U3" s="190"/>
      <c r="V3" s="190"/>
      <c r="W3" s="190"/>
      <c r="X3" s="190"/>
      <c r="Y3" s="190"/>
      <c r="Z3" s="190"/>
      <c r="AA3" s="190"/>
      <c r="AB3" s="190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90" t="s">
        <v>95</v>
      </c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6" t="s">
        <v>96</v>
      </c>
      <c r="B8" s="186"/>
      <c r="C8" s="185" t="s">
        <v>97</v>
      </c>
      <c r="D8" s="185"/>
      <c r="E8" s="185"/>
      <c r="F8" s="185"/>
      <c r="G8" s="185"/>
      <c r="H8" s="185"/>
      <c r="I8" s="59"/>
      <c r="J8" s="59"/>
      <c r="K8" s="59"/>
      <c r="L8" s="186" t="s">
        <v>98</v>
      </c>
      <c r="M8" s="186"/>
      <c r="N8" s="186"/>
      <c r="O8" s="185" t="str">
        <f>'G-2'!D5</f>
        <v>CALLE 64 X CARRERA 53</v>
      </c>
      <c r="P8" s="185"/>
      <c r="Q8" s="185"/>
      <c r="R8" s="185"/>
      <c r="S8" s="185"/>
      <c r="T8" s="59"/>
      <c r="U8" s="59"/>
      <c r="V8" s="186" t="s">
        <v>99</v>
      </c>
      <c r="W8" s="186"/>
      <c r="X8" s="186"/>
      <c r="Y8" s="185">
        <f>'G-2'!L5</f>
        <v>1272</v>
      </c>
      <c r="Z8" s="185"/>
      <c r="AA8" s="185"/>
      <c r="AB8" s="59"/>
      <c r="AC8" s="59"/>
      <c r="AD8" s="59"/>
      <c r="AE8" s="59"/>
      <c r="AF8" s="59"/>
      <c r="AG8" s="59"/>
      <c r="AH8" s="186" t="s">
        <v>100</v>
      </c>
      <c r="AI8" s="186"/>
      <c r="AJ8" s="187">
        <f>'G-2'!S6</f>
        <v>42765</v>
      </c>
      <c r="AK8" s="187"/>
      <c r="AL8" s="187"/>
      <c r="AM8" s="187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9" t="s">
        <v>47</v>
      </c>
      <c r="E10" s="189"/>
      <c r="F10" s="189"/>
      <c r="G10" s="18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9" t="s">
        <v>133</v>
      </c>
      <c r="T10" s="189"/>
      <c r="U10" s="189"/>
      <c r="V10" s="18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9" t="s">
        <v>49</v>
      </c>
      <c r="AI10" s="189"/>
      <c r="AJ10" s="189"/>
      <c r="AK10" s="18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101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8" t="s">
        <v>102</v>
      </c>
      <c r="U12" s="188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103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7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7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104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105</v>
      </c>
      <c r="B15" s="118"/>
      <c r="C15" s="119" t="s">
        <v>106</v>
      </c>
      <c r="D15" s="120">
        <f>DIRECCIONALIDAD!J10/100</f>
        <v>0</v>
      </c>
      <c r="E15" s="119"/>
      <c r="F15" s="119" t="s">
        <v>107</v>
      </c>
      <c r="G15" s="120">
        <f>DIRECCIONALIDAD!J11/100</f>
        <v>0</v>
      </c>
      <c r="H15" s="119"/>
      <c r="I15" s="119" t="s">
        <v>108</v>
      </c>
      <c r="J15" s="120">
        <f>DIRECCIONALIDAD!J12/100</f>
        <v>0</v>
      </c>
      <c r="K15" s="121"/>
      <c r="L15" s="115"/>
      <c r="M15" s="118"/>
      <c r="N15" s="119"/>
      <c r="O15" s="119" t="s">
        <v>106</v>
      </c>
      <c r="P15" s="120">
        <f>DIRECCIONALIDAD!J13/100</f>
        <v>0</v>
      </c>
      <c r="Q15" s="119"/>
      <c r="R15" s="119"/>
      <c r="S15" s="119"/>
      <c r="T15" s="119" t="s">
        <v>107</v>
      </c>
      <c r="U15" s="120">
        <f>DIRECCIONALIDAD!J14/100</f>
        <v>0</v>
      </c>
      <c r="V15" s="119"/>
      <c r="W15" s="119"/>
      <c r="X15" s="119"/>
      <c r="Y15" s="119" t="s">
        <v>108</v>
      </c>
      <c r="Z15" s="120">
        <f>DIRECCIONALIDAD!J15/100</f>
        <v>0</v>
      </c>
      <c r="AA15" s="119"/>
      <c r="AB15" s="121"/>
      <c r="AC15" s="115"/>
      <c r="AD15" s="118"/>
      <c r="AE15" s="119" t="s">
        <v>106</v>
      </c>
      <c r="AF15" s="120">
        <f>DIRECCIONALIDAD!J16/100</f>
        <v>0</v>
      </c>
      <c r="AG15" s="119"/>
      <c r="AH15" s="119"/>
      <c r="AI15" s="119"/>
      <c r="AJ15" s="119" t="s">
        <v>107</v>
      </c>
      <c r="AK15" s="120">
        <f>DIRECCIONALIDAD!J17/100</f>
        <v>0</v>
      </c>
      <c r="AL15" s="119"/>
      <c r="AM15" s="119"/>
      <c r="AN15" s="119" t="s">
        <v>108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83" t="s">
        <v>102</v>
      </c>
      <c r="U16" s="183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103</v>
      </c>
      <c r="B17" s="116">
        <f>'G-2'!F10</f>
        <v>357.5</v>
      </c>
      <c r="C17" s="116">
        <f>'G-2'!F11</f>
        <v>391</v>
      </c>
      <c r="D17" s="116">
        <f>'G-2'!F12</f>
        <v>366.5</v>
      </c>
      <c r="E17" s="116">
        <f>'G-2'!F13</f>
        <v>343</v>
      </c>
      <c r="F17" s="116">
        <f>'G-2'!F14</f>
        <v>236</v>
      </c>
      <c r="G17" s="116">
        <f>'G-2'!F15</f>
        <v>223.5</v>
      </c>
      <c r="H17" s="116">
        <f>'G-2'!F16</f>
        <v>221.5</v>
      </c>
      <c r="I17" s="116">
        <f>'G-2'!F17</f>
        <v>212.5</v>
      </c>
      <c r="J17" s="116">
        <f>'G-2'!F18</f>
        <v>206</v>
      </c>
      <c r="K17" s="116">
        <f>'G-2'!F19</f>
        <v>195.5</v>
      </c>
      <c r="L17" s="117"/>
      <c r="M17" s="116">
        <f>'G-2'!F20</f>
        <v>183</v>
      </c>
      <c r="N17" s="116">
        <f>'G-2'!F21</f>
        <v>206</v>
      </c>
      <c r="O17" s="116">
        <f>'G-2'!F22</f>
        <v>220</v>
      </c>
      <c r="P17" s="116">
        <f>'G-2'!M10</f>
        <v>236</v>
      </c>
      <c r="Q17" s="116">
        <f>'G-2'!M11</f>
        <v>221.5</v>
      </c>
      <c r="R17" s="116">
        <f>'G-2'!M12</f>
        <v>214.5</v>
      </c>
      <c r="S17" s="116">
        <f>'G-2'!M13</f>
        <v>222</v>
      </c>
      <c r="T17" s="116">
        <f>'G-2'!M14</f>
        <v>243.5</v>
      </c>
      <c r="U17" s="116">
        <f>'G-2'!M15</f>
        <v>237</v>
      </c>
      <c r="V17" s="116">
        <f>'G-2'!M16</f>
        <v>229.5</v>
      </c>
      <c r="W17" s="116">
        <f>'G-2'!M17</f>
        <v>264</v>
      </c>
      <c r="X17" s="116">
        <f>'G-2'!M18</f>
        <v>303.5</v>
      </c>
      <c r="Y17" s="116">
        <f>'G-2'!M19</f>
        <v>328</v>
      </c>
      <c r="Z17" s="116">
        <f>'G-2'!M20</f>
        <v>298.5</v>
      </c>
      <c r="AA17" s="116">
        <f>'G-2'!M21</f>
        <v>297</v>
      </c>
      <c r="AB17" s="116">
        <f>'G-2'!M22</f>
        <v>250.5</v>
      </c>
      <c r="AC17" s="117"/>
      <c r="AD17" s="116">
        <f>'G-2'!T10</f>
        <v>193</v>
      </c>
      <c r="AE17" s="116">
        <f>'G-2'!T11</f>
        <v>213</v>
      </c>
      <c r="AF17" s="116">
        <f>'G-2'!T12</f>
        <v>214</v>
      </c>
      <c r="AG17" s="116">
        <f>'G-2'!T13</f>
        <v>222</v>
      </c>
      <c r="AH17" s="116">
        <f>'G-2'!T14</f>
        <v>259</v>
      </c>
      <c r="AI17" s="116">
        <f>'G-2'!T15</f>
        <v>242</v>
      </c>
      <c r="AJ17" s="116">
        <f>'G-2'!T16</f>
        <v>196</v>
      </c>
      <c r="AK17" s="116">
        <f>'G-2'!T17</f>
        <v>237.5</v>
      </c>
      <c r="AL17" s="116">
        <f>'G-2'!T18</f>
        <v>262.5</v>
      </c>
      <c r="AM17" s="116">
        <f>'G-2'!T19</f>
        <v>248.5</v>
      </c>
      <c r="AN17" s="116">
        <f>'G-2'!T20</f>
        <v>212.5</v>
      </c>
      <c r="AO17" s="116">
        <f>'G-2'!T21</f>
        <v>191</v>
      </c>
      <c r="AP17" s="68"/>
      <c r="AQ17" s="68"/>
      <c r="AR17" s="68"/>
      <c r="AS17" s="68"/>
      <c r="AT17" s="68"/>
      <c r="AU17" s="68">
        <f t="shared" ref="AU17:BA17" si="6">E18</f>
        <v>1458</v>
      </c>
      <c r="AV17" s="68">
        <f t="shared" si="6"/>
        <v>1336.5</v>
      </c>
      <c r="AW17" s="68">
        <f t="shared" si="6"/>
        <v>1169</v>
      </c>
      <c r="AX17" s="68">
        <f t="shared" si="6"/>
        <v>1024</v>
      </c>
      <c r="AY17" s="68">
        <f t="shared" si="6"/>
        <v>893.5</v>
      </c>
      <c r="AZ17" s="68">
        <f t="shared" si="6"/>
        <v>863.5</v>
      </c>
      <c r="BA17" s="68">
        <f t="shared" si="6"/>
        <v>835.5</v>
      </c>
      <c r="BB17" s="68"/>
      <c r="BC17" s="68"/>
      <c r="BD17" s="68"/>
      <c r="BE17" s="68">
        <f t="shared" ref="BE17:BQ17" si="7">P18</f>
        <v>845</v>
      </c>
      <c r="BF17" s="68">
        <f t="shared" si="7"/>
        <v>883.5</v>
      </c>
      <c r="BG17" s="68">
        <f t="shared" si="7"/>
        <v>892</v>
      </c>
      <c r="BH17" s="68">
        <f t="shared" si="7"/>
        <v>894</v>
      </c>
      <c r="BI17" s="68">
        <f t="shared" si="7"/>
        <v>901.5</v>
      </c>
      <c r="BJ17" s="68">
        <f t="shared" si="7"/>
        <v>917</v>
      </c>
      <c r="BK17" s="68">
        <f t="shared" si="7"/>
        <v>932</v>
      </c>
      <c r="BL17" s="68">
        <f t="shared" si="7"/>
        <v>974</v>
      </c>
      <c r="BM17" s="68">
        <f t="shared" si="7"/>
        <v>1034</v>
      </c>
      <c r="BN17" s="68">
        <f t="shared" si="7"/>
        <v>1125</v>
      </c>
      <c r="BO17" s="68">
        <f t="shared" si="7"/>
        <v>1194</v>
      </c>
      <c r="BP17" s="68">
        <f t="shared" si="7"/>
        <v>1227</v>
      </c>
      <c r="BQ17" s="68">
        <f t="shared" si="7"/>
        <v>1174</v>
      </c>
      <c r="BR17" s="68"/>
      <c r="BS17" s="68"/>
      <c r="BT17" s="68"/>
      <c r="BU17" s="68">
        <f t="shared" ref="BU17:CC17" si="8">AG18</f>
        <v>842</v>
      </c>
      <c r="BV17" s="68">
        <f t="shared" si="8"/>
        <v>908</v>
      </c>
      <c r="BW17" s="68">
        <f t="shared" si="8"/>
        <v>937</v>
      </c>
      <c r="BX17" s="68">
        <f t="shared" si="8"/>
        <v>919</v>
      </c>
      <c r="BY17" s="68">
        <f t="shared" si="8"/>
        <v>934.5</v>
      </c>
      <c r="BZ17" s="68">
        <f t="shared" si="8"/>
        <v>938</v>
      </c>
      <c r="CA17" s="68">
        <f t="shared" si="8"/>
        <v>944.5</v>
      </c>
      <c r="CB17" s="68">
        <f t="shared" si="8"/>
        <v>961</v>
      </c>
      <c r="CC17" s="68">
        <f t="shared" si="8"/>
        <v>914.5</v>
      </c>
    </row>
    <row r="18" spans="1:81" ht="16.5" customHeight="1" x14ac:dyDescent="0.2">
      <c r="A18" s="67" t="s">
        <v>104</v>
      </c>
      <c r="B18" s="116"/>
      <c r="C18" s="116"/>
      <c r="D18" s="116"/>
      <c r="E18" s="116">
        <f>B17+C17+D17+E17</f>
        <v>1458</v>
      </c>
      <c r="F18" s="116">
        <f t="shared" ref="F18:K18" si="9">C17+D17+E17+F17</f>
        <v>1336.5</v>
      </c>
      <c r="G18" s="116">
        <f t="shared" si="9"/>
        <v>1169</v>
      </c>
      <c r="H18" s="116">
        <f t="shared" si="9"/>
        <v>1024</v>
      </c>
      <c r="I18" s="116">
        <f t="shared" si="9"/>
        <v>893.5</v>
      </c>
      <c r="J18" s="116">
        <f t="shared" si="9"/>
        <v>863.5</v>
      </c>
      <c r="K18" s="116">
        <f t="shared" si="9"/>
        <v>835.5</v>
      </c>
      <c r="L18" s="117"/>
      <c r="M18" s="116"/>
      <c r="N18" s="116"/>
      <c r="O18" s="116"/>
      <c r="P18" s="116">
        <f>M17+N17+O17+P17</f>
        <v>845</v>
      </c>
      <c r="Q18" s="116">
        <f t="shared" ref="Q18:AB18" si="10">N17+O17+P17+Q17</f>
        <v>883.5</v>
      </c>
      <c r="R18" s="116">
        <f t="shared" si="10"/>
        <v>892</v>
      </c>
      <c r="S18" s="116">
        <f t="shared" si="10"/>
        <v>894</v>
      </c>
      <c r="T18" s="116">
        <f t="shared" si="10"/>
        <v>901.5</v>
      </c>
      <c r="U18" s="116">
        <f t="shared" si="10"/>
        <v>917</v>
      </c>
      <c r="V18" s="116">
        <f t="shared" si="10"/>
        <v>932</v>
      </c>
      <c r="W18" s="116">
        <f t="shared" si="10"/>
        <v>974</v>
      </c>
      <c r="X18" s="116">
        <f t="shared" si="10"/>
        <v>1034</v>
      </c>
      <c r="Y18" s="116">
        <f t="shared" si="10"/>
        <v>1125</v>
      </c>
      <c r="Z18" s="116">
        <f t="shared" si="10"/>
        <v>1194</v>
      </c>
      <c r="AA18" s="116">
        <f t="shared" si="10"/>
        <v>1227</v>
      </c>
      <c r="AB18" s="116">
        <f t="shared" si="10"/>
        <v>1174</v>
      </c>
      <c r="AC18" s="117"/>
      <c r="AD18" s="116"/>
      <c r="AE18" s="116"/>
      <c r="AF18" s="116"/>
      <c r="AG18" s="116">
        <f>AD17+AE17+AF17+AG17</f>
        <v>842</v>
      </c>
      <c r="AH18" s="116">
        <f t="shared" ref="AH18:AO18" si="11">AE17+AF17+AG17+AH17</f>
        <v>908</v>
      </c>
      <c r="AI18" s="116">
        <f t="shared" si="11"/>
        <v>937</v>
      </c>
      <c r="AJ18" s="116">
        <f t="shared" si="11"/>
        <v>919</v>
      </c>
      <c r="AK18" s="116">
        <f t="shared" si="11"/>
        <v>934.5</v>
      </c>
      <c r="AL18" s="116">
        <f t="shared" si="11"/>
        <v>938</v>
      </c>
      <c r="AM18" s="116">
        <f t="shared" si="11"/>
        <v>944.5</v>
      </c>
      <c r="AN18" s="116">
        <f t="shared" si="11"/>
        <v>961</v>
      </c>
      <c r="AO18" s="116">
        <f t="shared" si="11"/>
        <v>914.5</v>
      </c>
      <c r="AP18" s="68"/>
      <c r="AQ18" s="68"/>
      <c r="AR18" s="68"/>
      <c r="AS18" s="68"/>
      <c r="AT18" s="68"/>
      <c r="AU18" s="68">
        <f t="shared" ref="AU18:BA18" si="12">E27</f>
        <v>1500</v>
      </c>
      <c r="AV18" s="68">
        <f t="shared" si="12"/>
        <v>1385.5</v>
      </c>
      <c r="AW18" s="68">
        <f t="shared" si="12"/>
        <v>1238.5</v>
      </c>
      <c r="AX18" s="68">
        <f t="shared" si="12"/>
        <v>1077</v>
      </c>
      <c r="AY18" s="68">
        <f t="shared" si="12"/>
        <v>1012</v>
      </c>
      <c r="AZ18" s="68">
        <f t="shared" si="12"/>
        <v>973</v>
      </c>
      <c r="BA18" s="68">
        <f t="shared" si="12"/>
        <v>967.5</v>
      </c>
      <c r="BB18" s="68"/>
      <c r="BC18" s="68"/>
      <c r="BD18" s="68"/>
      <c r="BE18" s="68">
        <f t="shared" ref="BE18:BQ18" si="13">P27</f>
        <v>1044.5</v>
      </c>
      <c r="BF18" s="68">
        <f t="shared" si="13"/>
        <v>1068.5</v>
      </c>
      <c r="BG18" s="68">
        <f t="shared" si="13"/>
        <v>1078</v>
      </c>
      <c r="BH18" s="68">
        <f t="shared" si="13"/>
        <v>1066.5</v>
      </c>
      <c r="BI18" s="68">
        <f t="shared" si="13"/>
        <v>987.5</v>
      </c>
      <c r="BJ18" s="68">
        <f t="shared" si="13"/>
        <v>905</v>
      </c>
      <c r="BK18" s="68">
        <f t="shared" si="13"/>
        <v>850</v>
      </c>
      <c r="BL18" s="68">
        <f t="shared" si="13"/>
        <v>838</v>
      </c>
      <c r="BM18" s="68">
        <f t="shared" si="13"/>
        <v>880</v>
      </c>
      <c r="BN18" s="68">
        <f t="shared" si="13"/>
        <v>984</v>
      </c>
      <c r="BO18" s="68">
        <f t="shared" si="13"/>
        <v>1045.5</v>
      </c>
      <c r="BP18" s="68">
        <f t="shared" si="13"/>
        <v>1082.5</v>
      </c>
      <c r="BQ18" s="68">
        <f t="shared" si="13"/>
        <v>1077.5</v>
      </c>
      <c r="BR18" s="68"/>
      <c r="BS18" s="68"/>
      <c r="BT18" s="68"/>
      <c r="BU18" s="68">
        <f t="shared" ref="BU18:CC18" si="14">AG27</f>
        <v>1093</v>
      </c>
      <c r="BV18" s="68">
        <f t="shared" si="14"/>
        <v>1097.5</v>
      </c>
      <c r="BW18" s="68">
        <f t="shared" si="14"/>
        <v>1081</v>
      </c>
      <c r="BX18" s="68">
        <f t="shared" si="14"/>
        <v>1102</v>
      </c>
      <c r="BY18" s="68">
        <f t="shared" si="14"/>
        <v>1145.5</v>
      </c>
      <c r="BZ18" s="68">
        <f t="shared" si="14"/>
        <v>1203</v>
      </c>
      <c r="CA18" s="68">
        <f t="shared" si="14"/>
        <v>1237</v>
      </c>
      <c r="CB18" s="68">
        <f t="shared" si="14"/>
        <v>1163.5</v>
      </c>
      <c r="CC18" s="68">
        <f t="shared" si="14"/>
        <v>1034</v>
      </c>
    </row>
    <row r="19" spans="1:81" ht="16.5" customHeight="1" x14ac:dyDescent="0.2">
      <c r="A19" s="64" t="s">
        <v>105</v>
      </c>
      <c r="B19" s="118"/>
      <c r="C19" s="119" t="s">
        <v>106</v>
      </c>
      <c r="D19" s="120">
        <f>DIRECCIONALIDAD!J19/100</f>
        <v>0.2529137529137529</v>
      </c>
      <c r="E19" s="119"/>
      <c r="F19" s="119" t="s">
        <v>107</v>
      </c>
      <c r="G19" s="120">
        <f>DIRECCIONALIDAD!J20/100</f>
        <v>0.74708624708624716</v>
      </c>
      <c r="H19" s="119"/>
      <c r="I19" s="119" t="s">
        <v>108</v>
      </c>
      <c r="J19" s="120">
        <f>DIRECCIONALIDAD!J21/100</f>
        <v>0</v>
      </c>
      <c r="K19" s="121"/>
      <c r="L19" s="115"/>
      <c r="M19" s="118"/>
      <c r="N19" s="119"/>
      <c r="O19" s="119" t="s">
        <v>106</v>
      </c>
      <c r="P19" s="120">
        <f>DIRECCIONALIDAD!J22/100</f>
        <v>0.2972727272727273</v>
      </c>
      <c r="Q19" s="119"/>
      <c r="R19" s="119"/>
      <c r="S19" s="119"/>
      <c r="T19" s="119" t="s">
        <v>107</v>
      </c>
      <c r="U19" s="120">
        <f>DIRECCIONALIDAD!J23/100</f>
        <v>0.70272727272727276</v>
      </c>
      <c r="V19" s="119"/>
      <c r="W19" s="119"/>
      <c r="X19" s="119"/>
      <c r="Y19" s="119" t="s">
        <v>108</v>
      </c>
      <c r="Z19" s="120">
        <f>DIRECCIONALIDAD!J24/100</f>
        <v>0</v>
      </c>
      <c r="AA19" s="119"/>
      <c r="AB19" s="121"/>
      <c r="AC19" s="115"/>
      <c r="AD19" s="118"/>
      <c r="AE19" s="119" t="s">
        <v>106</v>
      </c>
      <c r="AF19" s="120">
        <f>DIRECCIONALIDAD!J25/100</f>
        <v>0.25650557620817843</v>
      </c>
      <c r="AG19" s="119"/>
      <c r="AH19" s="119"/>
      <c r="AI19" s="119"/>
      <c r="AJ19" s="119" t="s">
        <v>107</v>
      </c>
      <c r="AK19" s="120">
        <f>DIRECCIONALIDAD!J26/100</f>
        <v>0.74349442379182151</v>
      </c>
      <c r="AL19" s="119"/>
      <c r="AM19" s="119"/>
      <c r="AN19" s="119" t="s">
        <v>108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E23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P23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AG23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127" t="s">
        <v>148</v>
      </c>
      <c r="B20" s="128">
        <f>MAX(B18:K18)</f>
        <v>1458</v>
      </c>
      <c r="C20" s="119" t="s">
        <v>106</v>
      </c>
      <c r="D20" s="129">
        <f>+B20*D19</f>
        <v>368.74825174825173</v>
      </c>
      <c r="E20" s="119"/>
      <c r="F20" s="119" t="s">
        <v>107</v>
      </c>
      <c r="G20" s="129">
        <f>+B20*G19</f>
        <v>1089.2517482517483</v>
      </c>
      <c r="H20" s="119"/>
      <c r="I20" s="119" t="s">
        <v>108</v>
      </c>
      <c r="J20" s="129">
        <f>+B20*J19</f>
        <v>0</v>
      </c>
      <c r="K20" s="121"/>
      <c r="L20" s="115"/>
      <c r="M20" s="128">
        <f>MAX(M18:AB18)</f>
        <v>1227</v>
      </c>
      <c r="N20" s="119"/>
      <c r="O20" s="119" t="s">
        <v>106</v>
      </c>
      <c r="P20" s="130">
        <f>+M20*P19</f>
        <v>364.75363636363642</v>
      </c>
      <c r="Q20" s="119"/>
      <c r="R20" s="119"/>
      <c r="S20" s="119"/>
      <c r="T20" s="119" t="s">
        <v>107</v>
      </c>
      <c r="U20" s="130">
        <f>+M20*U19</f>
        <v>862.24636363636364</v>
      </c>
      <c r="V20" s="119"/>
      <c r="W20" s="119"/>
      <c r="X20" s="119"/>
      <c r="Y20" s="119" t="s">
        <v>108</v>
      </c>
      <c r="Z20" s="130">
        <f>+M20*Z19</f>
        <v>0</v>
      </c>
      <c r="AA20" s="119"/>
      <c r="AB20" s="121"/>
      <c r="AC20" s="115"/>
      <c r="AD20" s="128">
        <f>MAX(AD18:AO18)</f>
        <v>961</v>
      </c>
      <c r="AE20" s="119" t="s">
        <v>106</v>
      </c>
      <c r="AF20" s="129">
        <f>+AD20*AF19</f>
        <v>246.50185873605946</v>
      </c>
      <c r="AG20" s="119"/>
      <c r="AH20" s="119"/>
      <c r="AI20" s="119"/>
      <c r="AJ20" s="119" t="s">
        <v>107</v>
      </c>
      <c r="AK20" s="129">
        <f>+AD20*AK19</f>
        <v>714.49814126394051</v>
      </c>
      <c r="AL20" s="119"/>
      <c r="AM20" s="119"/>
      <c r="AN20" s="119" t="s">
        <v>108</v>
      </c>
      <c r="AO20" s="131">
        <f>+AD20*AO19</f>
        <v>0</v>
      </c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59"/>
      <c r="BK20" s="59"/>
      <c r="BL20" s="59"/>
      <c r="BM20" s="59"/>
      <c r="BN20" s="59"/>
      <c r="BO20" s="59"/>
      <c r="BP20" s="59"/>
      <c r="BQ20" s="59"/>
      <c r="BR20" s="59"/>
      <c r="BS20" s="59"/>
      <c r="BT20" s="59"/>
      <c r="BU20" s="59"/>
      <c r="BV20" s="59"/>
      <c r="BW20" s="59"/>
      <c r="BX20" s="59"/>
      <c r="BY20" s="59"/>
      <c r="BZ20" s="59"/>
      <c r="CA20" s="59"/>
      <c r="CB20" s="59"/>
      <c r="CC20" s="59"/>
    </row>
    <row r="21" spans="1:81" ht="16.5" customHeight="1" x14ac:dyDescent="0.2">
      <c r="A21" s="59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83" t="s">
        <v>102</v>
      </c>
      <c r="U21" s="183"/>
      <c r="V21" s="123">
        <v>3</v>
      </c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59"/>
      <c r="AQ21" s="59"/>
      <c r="AR21" s="59"/>
      <c r="AS21" s="59"/>
      <c r="AT21" s="59"/>
      <c r="AU21" s="59">
        <f t="shared" ref="AU21:BA21" si="18">E32</f>
        <v>2958</v>
      </c>
      <c r="AV21" s="59">
        <f t="shared" si="18"/>
        <v>2722</v>
      </c>
      <c r="AW21" s="59">
        <f t="shared" si="18"/>
        <v>2407.5</v>
      </c>
      <c r="AX21" s="59">
        <f t="shared" si="18"/>
        <v>2101</v>
      </c>
      <c r="AY21" s="59">
        <f t="shared" si="18"/>
        <v>1905.5</v>
      </c>
      <c r="AZ21" s="59">
        <f t="shared" si="18"/>
        <v>1836.5</v>
      </c>
      <c r="BA21" s="59">
        <f t="shared" si="18"/>
        <v>1803</v>
      </c>
      <c r="BB21" s="59"/>
      <c r="BC21" s="59"/>
      <c r="BD21" s="59"/>
      <c r="BE21" s="59">
        <f t="shared" ref="BE21:BQ21" si="19">P32</f>
        <v>1889.5</v>
      </c>
      <c r="BF21" s="59">
        <f t="shared" si="19"/>
        <v>1952</v>
      </c>
      <c r="BG21" s="59">
        <f t="shared" si="19"/>
        <v>1970</v>
      </c>
      <c r="BH21" s="59">
        <f t="shared" si="19"/>
        <v>1960.5</v>
      </c>
      <c r="BI21" s="59">
        <f t="shared" si="19"/>
        <v>1889</v>
      </c>
      <c r="BJ21" s="59">
        <f t="shared" si="19"/>
        <v>1822</v>
      </c>
      <c r="BK21" s="59">
        <f t="shared" si="19"/>
        <v>1782</v>
      </c>
      <c r="BL21" s="59">
        <f t="shared" si="19"/>
        <v>1812</v>
      </c>
      <c r="BM21" s="59">
        <f t="shared" si="19"/>
        <v>1914</v>
      </c>
      <c r="BN21" s="59">
        <f t="shared" si="19"/>
        <v>2109</v>
      </c>
      <c r="BO21" s="59">
        <f t="shared" si="19"/>
        <v>2239.5</v>
      </c>
      <c r="BP21" s="59">
        <f t="shared" si="19"/>
        <v>2309.5</v>
      </c>
      <c r="BQ21" s="59">
        <f t="shared" si="19"/>
        <v>2251.5</v>
      </c>
      <c r="BR21" s="59"/>
      <c r="BS21" s="59"/>
      <c r="BT21" s="59"/>
      <c r="BU21" s="59">
        <f t="shared" ref="BU21:CC21" si="20">AG32</f>
        <v>1935</v>
      </c>
      <c r="BV21" s="59">
        <f t="shared" si="20"/>
        <v>2005.5</v>
      </c>
      <c r="BW21" s="59">
        <f t="shared" si="20"/>
        <v>2018</v>
      </c>
      <c r="BX21" s="59">
        <f t="shared" si="20"/>
        <v>2021</v>
      </c>
      <c r="BY21" s="59">
        <f t="shared" si="20"/>
        <v>2080</v>
      </c>
      <c r="BZ21" s="59">
        <f t="shared" si="20"/>
        <v>2141</v>
      </c>
      <c r="CA21" s="59">
        <f t="shared" si="20"/>
        <v>2181.5</v>
      </c>
      <c r="CB21" s="59">
        <f t="shared" si="20"/>
        <v>2124.5</v>
      </c>
      <c r="CC21" s="59">
        <f t="shared" si="20"/>
        <v>1948.5</v>
      </c>
    </row>
    <row r="22" spans="1:81" ht="16.5" customHeight="1" x14ac:dyDescent="0.2">
      <c r="A22" s="67" t="s">
        <v>103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7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7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7" t="s">
        <v>104</v>
      </c>
      <c r="B23" s="116"/>
      <c r="C23" s="116"/>
      <c r="D23" s="116"/>
      <c r="E23" s="116">
        <f>B22+C22+D22+E22</f>
        <v>0</v>
      </c>
      <c r="F23" s="116">
        <f t="shared" ref="F23:K23" si="21">C22+D22+E22+F22</f>
        <v>0</v>
      </c>
      <c r="G23" s="116">
        <f t="shared" si="21"/>
        <v>0</v>
      </c>
      <c r="H23" s="116">
        <f t="shared" si="21"/>
        <v>0</v>
      </c>
      <c r="I23" s="116">
        <f t="shared" si="21"/>
        <v>0</v>
      </c>
      <c r="J23" s="116">
        <f t="shared" si="21"/>
        <v>0</v>
      </c>
      <c r="K23" s="116">
        <f t="shared" si="21"/>
        <v>0</v>
      </c>
      <c r="L23" s="117"/>
      <c r="M23" s="116"/>
      <c r="N23" s="116"/>
      <c r="O23" s="116"/>
      <c r="P23" s="116">
        <f>M22+N22+O22+P22</f>
        <v>0</v>
      </c>
      <c r="Q23" s="116">
        <f t="shared" ref="Q23:AB23" si="22">N22+O22+P22+Q22</f>
        <v>0</v>
      </c>
      <c r="R23" s="116">
        <f t="shared" si="22"/>
        <v>0</v>
      </c>
      <c r="S23" s="116">
        <f t="shared" si="22"/>
        <v>0</v>
      </c>
      <c r="T23" s="116">
        <f t="shared" si="22"/>
        <v>0</v>
      </c>
      <c r="U23" s="116">
        <f t="shared" si="22"/>
        <v>0</v>
      </c>
      <c r="V23" s="116">
        <f t="shared" si="22"/>
        <v>0</v>
      </c>
      <c r="W23" s="116">
        <f t="shared" si="22"/>
        <v>0</v>
      </c>
      <c r="X23" s="116">
        <f t="shared" si="22"/>
        <v>0</v>
      </c>
      <c r="Y23" s="116">
        <f t="shared" si="22"/>
        <v>0</v>
      </c>
      <c r="Z23" s="116">
        <f t="shared" si="22"/>
        <v>0</v>
      </c>
      <c r="AA23" s="116">
        <f t="shared" si="22"/>
        <v>0</v>
      </c>
      <c r="AB23" s="116">
        <f t="shared" si="22"/>
        <v>0</v>
      </c>
      <c r="AC23" s="117"/>
      <c r="AD23" s="116"/>
      <c r="AE23" s="116"/>
      <c r="AF23" s="116"/>
      <c r="AG23" s="116">
        <f>AD22+AE22+AF22+AG22</f>
        <v>0</v>
      </c>
      <c r="AH23" s="116">
        <f t="shared" ref="AH23:AO23" si="23">AE22+AF22+AG22+AH22</f>
        <v>0</v>
      </c>
      <c r="AI23" s="116">
        <f t="shared" si="23"/>
        <v>0</v>
      </c>
      <c r="AJ23" s="116">
        <f t="shared" si="23"/>
        <v>0</v>
      </c>
      <c r="AK23" s="116">
        <f t="shared" si="23"/>
        <v>0</v>
      </c>
      <c r="AL23" s="116">
        <f t="shared" si="23"/>
        <v>0</v>
      </c>
      <c r="AM23" s="116">
        <f t="shared" si="23"/>
        <v>0</v>
      </c>
      <c r="AN23" s="116">
        <f t="shared" si="23"/>
        <v>0</v>
      </c>
      <c r="AO23" s="116">
        <f t="shared" si="23"/>
        <v>0</v>
      </c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4" t="s">
        <v>105</v>
      </c>
      <c r="B24" s="118"/>
      <c r="C24" s="119" t="s">
        <v>106</v>
      </c>
      <c r="D24" s="120">
        <f>DIRECCIONALIDAD!J28/100</f>
        <v>0</v>
      </c>
      <c r="E24" s="119"/>
      <c r="F24" s="119" t="s">
        <v>107</v>
      </c>
      <c r="G24" s="120">
        <f>DIRECCIONALIDAD!J29/100</f>
        <v>0</v>
      </c>
      <c r="H24" s="119"/>
      <c r="I24" s="119" t="s">
        <v>108</v>
      </c>
      <c r="J24" s="120">
        <f>DIRECCIONALIDAD!J30/100</f>
        <v>0</v>
      </c>
      <c r="K24" s="121"/>
      <c r="L24" s="115"/>
      <c r="M24" s="118"/>
      <c r="N24" s="119"/>
      <c r="O24" s="119" t="s">
        <v>106</v>
      </c>
      <c r="P24" s="120">
        <f>DIRECCIONALIDAD!J31/100</f>
        <v>0</v>
      </c>
      <c r="Q24" s="119"/>
      <c r="R24" s="119"/>
      <c r="S24" s="119"/>
      <c r="T24" s="119" t="s">
        <v>107</v>
      </c>
      <c r="U24" s="120">
        <f>DIRECCIONALIDAD!J32/100</f>
        <v>0</v>
      </c>
      <c r="V24" s="119"/>
      <c r="W24" s="119"/>
      <c r="X24" s="119"/>
      <c r="Y24" s="119" t="s">
        <v>108</v>
      </c>
      <c r="Z24" s="120">
        <f>DIRECCIONALIDAD!J33/100</f>
        <v>0</v>
      </c>
      <c r="AA24" s="119"/>
      <c r="AB24" s="119"/>
      <c r="AC24" s="115"/>
      <c r="AD24" s="118"/>
      <c r="AE24" s="119" t="s">
        <v>106</v>
      </c>
      <c r="AF24" s="120">
        <f>DIRECCIONALIDAD!J34/100</f>
        <v>0</v>
      </c>
      <c r="AG24" s="119"/>
      <c r="AH24" s="119"/>
      <c r="AI24" s="119"/>
      <c r="AJ24" s="119" t="s">
        <v>107</v>
      </c>
      <c r="AK24" s="120">
        <f>DIRECCIONALIDAD!J35/100</f>
        <v>0</v>
      </c>
      <c r="AL24" s="119"/>
      <c r="AM24" s="119"/>
      <c r="AN24" s="119" t="s">
        <v>108</v>
      </c>
      <c r="AO24" s="120">
        <f>DIRECCIONALIDAD!J36/100</f>
        <v>0</v>
      </c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59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83" t="s">
        <v>102</v>
      </c>
      <c r="U25" s="183"/>
      <c r="V25" s="123">
        <v>4</v>
      </c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67" t="s">
        <v>103</v>
      </c>
      <c r="B26" s="116">
        <f>'G-4'!F10</f>
        <v>391</v>
      </c>
      <c r="C26" s="116">
        <f>'G-4'!F11</f>
        <v>395</v>
      </c>
      <c r="D26" s="116">
        <f>'G-4'!F12</f>
        <v>408</v>
      </c>
      <c r="E26" s="116">
        <f>'G-4'!F13</f>
        <v>306</v>
      </c>
      <c r="F26" s="116">
        <f>'G-4'!F14</f>
        <v>276.5</v>
      </c>
      <c r="G26" s="116">
        <f>'G-4'!F15</f>
        <v>248</v>
      </c>
      <c r="H26" s="116">
        <f>'G-4'!F16</f>
        <v>246.5</v>
      </c>
      <c r="I26" s="116">
        <f>'G-4'!F17</f>
        <v>241</v>
      </c>
      <c r="J26" s="116">
        <f>'G-4'!F18</f>
        <v>237.5</v>
      </c>
      <c r="K26" s="116">
        <f>'G-4'!F19</f>
        <v>242.5</v>
      </c>
      <c r="L26" s="117"/>
      <c r="M26" s="116">
        <f>'G-4'!F20</f>
        <v>261</v>
      </c>
      <c r="N26" s="116">
        <f>'G-4'!F21</f>
        <v>243</v>
      </c>
      <c r="O26" s="116">
        <f>'G-4'!F22</f>
        <v>249.5</v>
      </c>
      <c r="P26" s="116">
        <f>'G-4'!M10</f>
        <v>291</v>
      </c>
      <c r="Q26" s="116">
        <f>'G-4'!M11</f>
        <v>285</v>
      </c>
      <c r="R26" s="116">
        <f>'G-4'!M12</f>
        <v>252.5</v>
      </c>
      <c r="S26" s="116">
        <f>'G-4'!M13</f>
        <v>238</v>
      </c>
      <c r="T26" s="116">
        <f>'G-4'!M14</f>
        <v>212</v>
      </c>
      <c r="U26" s="116">
        <f>'G-4'!M15</f>
        <v>202.5</v>
      </c>
      <c r="V26" s="116">
        <f>'G-4'!M16</f>
        <v>197.5</v>
      </c>
      <c r="W26" s="116">
        <f>'G-4'!M17</f>
        <v>226</v>
      </c>
      <c r="X26" s="116">
        <f>'G-4'!M18</f>
        <v>254</v>
      </c>
      <c r="Y26" s="116">
        <f>'G-4'!M19</f>
        <v>306.5</v>
      </c>
      <c r="Z26" s="116">
        <f>'G-4'!M20</f>
        <v>259</v>
      </c>
      <c r="AA26" s="116">
        <f>'G-4'!M21</f>
        <v>263</v>
      </c>
      <c r="AB26" s="116">
        <f>'G-4'!M22</f>
        <v>249</v>
      </c>
      <c r="AC26" s="117"/>
      <c r="AD26" s="116">
        <f>'G-4'!T10</f>
        <v>272.5</v>
      </c>
      <c r="AE26" s="116">
        <f>'G-4'!T11</f>
        <v>281.5</v>
      </c>
      <c r="AF26" s="116">
        <f>'G-4'!T12</f>
        <v>269.5</v>
      </c>
      <c r="AG26" s="116">
        <f>'G-4'!T13</f>
        <v>269.5</v>
      </c>
      <c r="AH26" s="116">
        <f>'G-4'!T14</f>
        <v>277</v>
      </c>
      <c r="AI26" s="116">
        <f>'G-4'!T15</f>
        <v>265</v>
      </c>
      <c r="AJ26" s="116">
        <f>'G-4'!T16</f>
        <v>290.5</v>
      </c>
      <c r="AK26" s="116">
        <f>'G-4'!T17</f>
        <v>313</v>
      </c>
      <c r="AL26" s="116">
        <f>'G-4'!T18</f>
        <v>334.5</v>
      </c>
      <c r="AM26" s="116">
        <f>'G-4'!T19</f>
        <v>299</v>
      </c>
      <c r="AN26" s="116">
        <f>'G-4'!T20</f>
        <v>217</v>
      </c>
      <c r="AO26" s="116">
        <f>'G-4'!T21</f>
        <v>183.5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7" t="s">
        <v>104</v>
      </c>
      <c r="B27" s="116"/>
      <c r="C27" s="116"/>
      <c r="D27" s="116"/>
      <c r="E27" s="116">
        <f>B26+C26+D26+E26</f>
        <v>1500</v>
      </c>
      <c r="F27" s="116">
        <f t="shared" ref="F27:K27" si="24">C26+D26+E26+F26</f>
        <v>1385.5</v>
      </c>
      <c r="G27" s="116">
        <f t="shared" si="24"/>
        <v>1238.5</v>
      </c>
      <c r="H27" s="116">
        <f t="shared" si="24"/>
        <v>1077</v>
      </c>
      <c r="I27" s="116">
        <f t="shared" si="24"/>
        <v>1012</v>
      </c>
      <c r="J27" s="116">
        <f t="shared" si="24"/>
        <v>973</v>
      </c>
      <c r="K27" s="116">
        <f t="shared" si="24"/>
        <v>967.5</v>
      </c>
      <c r="L27" s="117"/>
      <c r="M27" s="116"/>
      <c r="N27" s="116"/>
      <c r="O27" s="116"/>
      <c r="P27" s="116">
        <f>M26+N26+O26+P26</f>
        <v>1044.5</v>
      </c>
      <c r="Q27" s="116">
        <f t="shared" ref="Q27:AB27" si="25">N26+O26+P26+Q26</f>
        <v>1068.5</v>
      </c>
      <c r="R27" s="116">
        <f t="shared" si="25"/>
        <v>1078</v>
      </c>
      <c r="S27" s="116">
        <f t="shared" si="25"/>
        <v>1066.5</v>
      </c>
      <c r="T27" s="116">
        <f t="shared" si="25"/>
        <v>987.5</v>
      </c>
      <c r="U27" s="116">
        <f t="shared" si="25"/>
        <v>905</v>
      </c>
      <c r="V27" s="116">
        <f t="shared" si="25"/>
        <v>850</v>
      </c>
      <c r="W27" s="116">
        <f t="shared" si="25"/>
        <v>838</v>
      </c>
      <c r="X27" s="116">
        <f t="shared" si="25"/>
        <v>880</v>
      </c>
      <c r="Y27" s="116">
        <f t="shared" si="25"/>
        <v>984</v>
      </c>
      <c r="Z27" s="116">
        <f t="shared" si="25"/>
        <v>1045.5</v>
      </c>
      <c r="AA27" s="116">
        <f t="shared" si="25"/>
        <v>1082.5</v>
      </c>
      <c r="AB27" s="116">
        <f t="shared" si="25"/>
        <v>1077.5</v>
      </c>
      <c r="AC27" s="117"/>
      <c r="AD27" s="116"/>
      <c r="AE27" s="116"/>
      <c r="AF27" s="116"/>
      <c r="AG27" s="116">
        <f>AD26+AE26+AF26+AG26</f>
        <v>1093</v>
      </c>
      <c r="AH27" s="116">
        <f t="shared" ref="AH27:AO27" si="26">AE26+AF26+AG26+AH26</f>
        <v>1097.5</v>
      </c>
      <c r="AI27" s="116">
        <f t="shared" si="26"/>
        <v>1081</v>
      </c>
      <c r="AJ27" s="116">
        <f t="shared" si="26"/>
        <v>1102</v>
      </c>
      <c r="AK27" s="116">
        <f t="shared" si="26"/>
        <v>1145.5</v>
      </c>
      <c r="AL27" s="116">
        <f t="shared" si="26"/>
        <v>1203</v>
      </c>
      <c r="AM27" s="116">
        <f t="shared" si="26"/>
        <v>1237</v>
      </c>
      <c r="AN27" s="116">
        <f t="shared" si="26"/>
        <v>1163.5</v>
      </c>
      <c r="AO27" s="116">
        <f t="shared" si="26"/>
        <v>1034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4" t="s">
        <v>105</v>
      </c>
      <c r="B28" s="118"/>
      <c r="C28" s="119" t="s">
        <v>106</v>
      </c>
      <c r="D28" s="120">
        <f>DIRECCIONALIDAD!J37/100</f>
        <v>0</v>
      </c>
      <c r="E28" s="119"/>
      <c r="F28" s="119" t="s">
        <v>107</v>
      </c>
      <c r="G28" s="120">
        <f>DIRECCIONALIDAD!J38/100</f>
        <v>0.75328614762386248</v>
      </c>
      <c r="H28" s="119"/>
      <c r="I28" s="119" t="s">
        <v>108</v>
      </c>
      <c r="J28" s="120">
        <f>DIRECCIONALIDAD!J39/100</f>
        <v>0.24671385237613752</v>
      </c>
      <c r="K28" s="121"/>
      <c r="L28" s="115"/>
      <c r="M28" s="118"/>
      <c r="N28" s="119"/>
      <c r="O28" s="119" t="s">
        <v>106</v>
      </c>
      <c r="P28" s="120">
        <f>DIRECCIONALIDAD!J40/100</f>
        <v>0</v>
      </c>
      <c r="Q28" s="119"/>
      <c r="R28" s="119"/>
      <c r="S28" s="119"/>
      <c r="T28" s="119" t="s">
        <v>107</v>
      </c>
      <c r="U28" s="120">
        <f>DIRECCIONALIDAD!J41/100</f>
        <v>0.7724609375</v>
      </c>
      <c r="V28" s="119"/>
      <c r="W28" s="119"/>
      <c r="X28" s="119"/>
      <c r="Y28" s="119" t="s">
        <v>108</v>
      </c>
      <c r="Z28" s="120">
        <f>DIRECCIONALIDAD!J42/100</f>
        <v>0.2275390625</v>
      </c>
      <c r="AA28" s="119"/>
      <c r="AB28" s="121"/>
      <c r="AC28" s="115"/>
      <c r="AD28" s="118"/>
      <c r="AE28" s="119" t="s">
        <v>106</v>
      </c>
      <c r="AF28" s="120">
        <f>DIRECCIONALIDAD!J43/100</f>
        <v>0</v>
      </c>
      <c r="AG28" s="119"/>
      <c r="AH28" s="119"/>
      <c r="AI28" s="119"/>
      <c r="AJ28" s="119" t="s">
        <v>107</v>
      </c>
      <c r="AK28" s="120">
        <f>DIRECCIONALIDAD!J44/100</f>
        <v>0.79151061173533099</v>
      </c>
      <c r="AL28" s="119"/>
      <c r="AM28" s="119"/>
      <c r="AN28" s="119" t="s">
        <v>108</v>
      </c>
      <c r="AO28" s="122">
        <f>DIRECCIONALIDAD!J45/100</f>
        <v>0.20848938826466917</v>
      </c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127" t="s">
        <v>148</v>
      </c>
      <c r="B29" s="128">
        <f>MAX(B27:K27)</f>
        <v>1500</v>
      </c>
      <c r="C29" s="119" t="s">
        <v>106</v>
      </c>
      <c r="D29" s="129">
        <f>+B29*D28</f>
        <v>0</v>
      </c>
      <c r="E29" s="119"/>
      <c r="F29" s="119" t="s">
        <v>107</v>
      </c>
      <c r="G29" s="129">
        <f>+B29*G28</f>
        <v>1129.9292214357938</v>
      </c>
      <c r="H29" s="119"/>
      <c r="I29" s="119" t="s">
        <v>108</v>
      </c>
      <c r="J29" s="129">
        <f>+B29*J28</f>
        <v>370.07077856420631</v>
      </c>
      <c r="K29" s="121"/>
      <c r="L29" s="115"/>
      <c r="M29" s="128">
        <f>MAX(M27:AB27)</f>
        <v>1082.5</v>
      </c>
      <c r="N29" s="119"/>
      <c r="O29" s="119" t="s">
        <v>106</v>
      </c>
      <c r="P29" s="130">
        <f>+M29*P28</f>
        <v>0</v>
      </c>
      <c r="Q29" s="119"/>
      <c r="R29" s="119"/>
      <c r="S29" s="119"/>
      <c r="T29" s="119" t="s">
        <v>107</v>
      </c>
      <c r="U29" s="130">
        <f>+M29*U28</f>
        <v>836.18896484375</v>
      </c>
      <c r="V29" s="119"/>
      <c r="W29" s="119"/>
      <c r="X29" s="119"/>
      <c r="Y29" s="119" t="s">
        <v>108</v>
      </c>
      <c r="Z29" s="130">
        <f>+M29*Z28</f>
        <v>246.31103515625</v>
      </c>
      <c r="AA29" s="119"/>
      <c r="AB29" s="121"/>
      <c r="AC29" s="115"/>
      <c r="AD29" s="128">
        <f>MAX(AD27:AO27)</f>
        <v>1237</v>
      </c>
      <c r="AE29" s="119" t="s">
        <v>106</v>
      </c>
      <c r="AF29" s="129">
        <f>+AD29*AF28</f>
        <v>0</v>
      </c>
      <c r="AG29" s="119"/>
      <c r="AH29" s="119"/>
      <c r="AI29" s="119"/>
      <c r="AJ29" s="119" t="s">
        <v>107</v>
      </c>
      <c r="AK29" s="129">
        <f>+AD29*AK28</f>
        <v>979.09862671660449</v>
      </c>
      <c r="AL29" s="119"/>
      <c r="AM29" s="119"/>
      <c r="AN29" s="119" t="s">
        <v>108</v>
      </c>
      <c r="AO29" s="131">
        <f>+AD29*AO28</f>
        <v>257.90137328339574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59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83" t="s">
        <v>102</v>
      </c>
      <c r="U30" s="183"/>
      <c r="V30" s="114" t="s">
        <v>109</v>
      </c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67" t="s">
        <v>103</v>
      </c>
      <c r="B31" s="116">
        <f>B13+B17+B22+B26</f>
        <v>748.5</v>
      </c>
      <c r="C31" s="116">
        <f t="shared" ref="C31:K31" si="27">C13+C17+C22+C26</f>
        <v>786</v>
      </c>
      <c r="D31" s="116">
        <f t="shared" si="27"/>
        <v>774.5</v>
      </c>
      <c r="E31" s="116">
        <f t="shared" si="27"/>
        <v>649</v>
      </c>
      <c r="F31" s="116">
        <f t="shared" si="27"/>
        <v>512.5</v>
      </c>
      <c r="G31" s="116">
        <f t="shared" si="27"/>
        <v>471.5</v>
      </c>
      <c r="H31" s="116">
        <f t="shared" si="27"/>
        <v>468</v>
      </c>
      <c r="I31" s="116">
        <f t="shared" si="27"/>
        <v>453.5</v>
      </c>
      <c r="J31" s="116">
        <f t="shared" si="27"/>
        <v>443.5</v>
      </c>
      <c r="K31" s="116">
        <f t="shared" si="27"/>
        <v>438</v>
      </c>
      <c r="L31" s="117"/>
      <c r="M31" s="116">
        <f>M13+M17+M22+M26</f>
        <v>444</v>
      </c>
      <c r="N31" s="116">
        <f t="shared" ref="N31:AB31" si="28">N13+N17+N22+N26</f>
        <v>449</v>
      </c>
      <c r="O31" s="116">
        <f t="shared" si="28"/>
        <v>469.5</v>
      </c>
      <c r="P31" s="116">
        <f t="shared" si="28"/>
        <v>527</v>
      </c>
      <c r="Q31" s="116">
        <f t="shared" si="28"/>
        <v>506.5</v>
      </c>
      <c r="R31" s="116">
        <f t="shared" si="28"/>
        <v>467</v>
      </c>
      <c r="S31" s="116">
        <f t="shared" si="28"/>
        <v>460</v>
      </c>
      <c r="T31" s="116">
        <f t="shared" si="28"/>
        <v>455.5</v>
      </c>
      <c r="U31" s="116">
        <f t="shared" si="28"/>
        <v>439.5</v>
      </c>
      <c r="V31" s="116">
        <f t="shared" si="28"/>
        <v>427</v>
      </c>
      <c r="W31" s="116">
        <f t="shared" si="28"/>
        <v>490</v>
      </c>
      <c r="X31" s="116">
        <f t="shared" si="28"/>
        <v>557.5</v>
      </c>
      <c r="Y31" s="116">
        <f t="shared" si="28"/>
        <v>634.5</v>
      </c>
      <c r="Z31" s="116">
        <f t="shared" si="28"/>
        <v>557.5</v>
      </c>
      <c r="AA31" s="116">
        <f t="shared" si="28"/>
        <v>560</v>
      </c>
      <c r="AB31" s="116">
        <f t="shared" si="28"/>
        <v>499.5</v>
      </c>
      <c r="AC31" s="117"/>
      <c r="AD31" s="116">
        <f>AD13+AD17+AD22+AD26</f>
        <v>465.5</v>
      </c>
      <c r="AE31" s="116">
        <f t="shared" ref="AE31:AO31" si="29">AE13+AE17+AE22+AE26</f>
        <v>494.5</v>
      </c>
      <c r="AF31" s="116">
        <f t="shared" si="29"/>
        <v>483.5</v>
      </c>
      <c r="AG31" s="116">
        <f t="shared" si="29"/>
        <v>491.5</v>
      </c>
      <c r="AH31" s="116">
        <f t="shared" si="29"/>
        <v>536</v>
      </c>
      <c r="AI31" s="116">
        <f t="shared" si="29"/>
        <v>507</v>
      </c>
      <c r="AJ31" s="116">
        <f t="shared" si="29"/>
        <v>486.5</v>
      </c>
      <c r="AK31" s="116">
        <f t="shared" si="29"/>
        <v>550.5</v>
      </c>
      <c r="AL31" s="116">
        <f t="shared" si="29"/>
        <v>597</v>
      </c>
      <c r="AM31" s="116">
        <f t="shared" si="29"/>
        <v>547.5</v>
      </c>
      <c r="AN31" s="116">
        <f t="shared" si="29"/>
        <v>429.5</v>
      </c>
      <c r="AO31" s="116">
        <f t="shared" si="29"/>
        <v>374.5</v>
      </c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</row>
    <row r="32" spans="1:81" ht="16.5" customHeight="1" x14ac:dyDescent="0.2">
      <c r="A32" s="67" t="s">
        <v>104</v>
      </c>
      <c r="B32" s="116"/>
      <c r="C32" s="116"/>
      <c r="D32" s="116"/>
      <c r="E32" s="116">
        <f>B31+C31+D31+E31</f>
        <v>2958</v>
      </c>
      <c r="F32" s="116">
        <f t="shared" ref="F32:K32" si="30">C31+D31+E31+F31</f>
        <v>2722</v>
      </c>
      <c r="G32" s="116">
        <f t="shared" si="30"/>
        <v>2407.5</v>
      </c>
      <c r="H32" s="116">
        <f t="shared" si="30"/>
        <v>2101</v>
      </c>
      <c r="I32" s="116">
        <f t="shared" si="30"/>
        <v>1905.5</v>
      </c>
      <c r="J32" s="116">
        <f t="shared" si="30"/>
        <v>1836.5</v>
      </c>
      <c r="K32" s="116">
        <f t="shared" si="30"/>
        <v>1803</v>
      </c>
      <c r="L32" s="117"/>
      <c r="M32" s="116"/>
      <c r="N32" s="116"/>
      <c r="O32" s="116"/>
      <c r="P32" s="116">
        <f>M31+N31+O31+P31</f>
        <v>1889.5</v>
      </c>
      <c r="Q32" s="116">
        <f t="shared" ref="Q32:AB32" si="31">N31+O31+P31+Q31</f>
        <v>1952</v>
      </c>
      <c r="R32" s="116">
        <f t="shared" si="31"/>
        <v>1970</v>
      </c>
      <c r="S32" s="116">
        <f t="shared" si="31"/>
        <v>1960.5</v>
      </c>
      <c r="T32" s="116">
        <f t="shared" si="31"/>
        <v>1889</v>
      </c>
      <c r="U32" s="116">
        <f t="shared" si="31"/>
        <v>1822</v>
      </c>
      <c r="V32" s="116">
        <f t="shared" si="31"/>
        <v>1782</v>
      </c>
      <c r="W32" s="116">
        <f t="shared" si="31"/>
        <v>1812</v>
      </c>
      <c r="X32" s="116">
        <f t="shared" si="31"/>
        <v>1914</v>
      </c>
      <c r="Y32" s="116">
        <f t="shared" si="31"/>
        <v>2109</v>
      </c>
      <c r="Z32" s="116">
        <f t="shared" si="31"/>
        <v>2239.5</v>
      </c>
      <c r="AA32" s="116">
        <f t="shared" si="31"/>
        <v>2309.5</v>
      </c>
      <c r="AB32" s="116">
        <f t="shared" si="31"/>
        <v>2251.5</v>
      </c>
      <c r="AC32" s="117"/>
      <c r="AD32" s="116"/>
      <c r="AE32" s="116"/>
      <c r="AF32" s="116"/>
      <c r="AG32" s="116">
        <f>AD31+AE31+AF31+AG31</f>
        <v>1935</v>
      </c>
      <c r="AH32" s="116">
        <f t="shared" ref="AH32:AO32" si="32">AE31+AF31+AG31+AH31</f>
        <v>2005.5</v>
      </c>
      <c r="AI32" s="116">
        <f t="shared" si="32"/>
        <v>2018</v>
      </c>
      <c r="AJ32" s="116">
        <f t="shared" si="32"/>
        <v>2021</v>
      </c>
      <c r="AK32" s="116">
        <f t="shared" si="32"/>
        <v>2080</v>
      </c>
      <c r="AL32" s="116">
        <f t="shared" si="32"/>
        <v>2141</v>
      </c>
      <c r="AM32" s="116">
        <f t="shared" si="32"/>
        <v>2181.5</v>
      </c>
      <c r="AN32" s="116">
        <f t="shared" si="32"/>
        <v>2124.5</v>
      </c>
      <c r="AO32" s="116">
        <f t="shared" si="32"/>
        <v>1948.5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184"/>
      <c r="R34" s="184"/>
      <c r="S34" s="184"/>
      <c r="T34" s="184"/>
      <c r="U34" s="184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6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0:U30"/>
    <mergeCell ref="Q34:U34"/>
    <mergeCell ref="O8:S8"/>
    <mergeCell ref="AH8:AI8"/>
    <mergeCell ref="AJ8:AM8"/>
    <mergeCell ref="T12:U12"/>
    <mergeCell ref="T16:U16"/>
    <mergeCell ref="T21:U21"/>
    <mergeCell ref="T25:U25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G-4</vt:lpstr>
      <vt:lpstr>G-Totales</vt:lpstr>
      <vt:lpstr>DIRECCIONALIDAD</vt:lpstr>
      <vt:lpstr>DIAGRAMA DE VOL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2016-07-15T22:50:11Z</cp:lastPrinted>
  <dcterms:created xsi:type="dcterms:W3CDTF">1998-04-02T13:38:56Z</dcterms:created>
  <dcterms:modified xsi:type="dcterms:W3CDTF">2017-02-08T22:48:51Z</dcterms:modified>
</cp:coreProperties>
</file>