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77\CL 68 - CR 43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U19" i="4677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4" i="4689" l="1"/>
  <c r="X19" i="4688"/>
  <c r="BM18" i="4688" s="1"/>
  <c r="J37" i="4689"/>
  <c r="D29" i="4688" s="1"/>
  <c r="J14" i="4689"/>
  <c r="U15" i="4688" s="1"/>
  <c r="AN28" i="4688"/>
  <c r="CB19" i="4688" s="1"/>
  <c r="AL28" i="4688"/>
  <c r="BZ19" i="4688" s="1"/>
  <c r="V19" i="4688"/>
  <c r="BK18" i="4688" s="1"/>
  <c r="T19" i="4688"/>
  <c r="BI18" i="4688" s="1"/>
  <c r="J43" i="4689"/>
  <c r="AF29" i="4688" s="1"/>
  <c r="J26" i="4689"/>
  <c r="AK20" i="4688" s="1"/>
  <c r="J20" i="4689"/>
  <c r="G20" i="4688" s="1"/>
  <c r="J40" i="4689"/>
  <c r="P29" i="4688" s="1"/>
  <c r="J23" i="4689"/>
  <c r="U20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AL33" i="4688"/>
  <c r="BZ22" i="4688" s="1"/>
  <c r="R33" i="4688"/>
  <c r="BG22" i="4688" s="1"/>
  <c r="U23" i="4684"/>
  <c r="Z33" i="4688"/>
  <c r="BO22" i="4688" s="1"/>
  <c r="S33" i="4688"/>
  <c r="BH22" i="4688" s="1"/>
  <c r="AO33" i="4688"/>
  <c r="CC22" i="4688" s="1"/>
  <c r="AJ33" i="4688"/>
  <c r="BX22" i="4688" s="1"/>
  <c r="W33" i="4688"/>
  <c r="BL22" i="4688" s="1"/>
  <c r="U23" i="4678"/>
  <c r="V33" i="4688"/>
  <c r="BK22" i="4688" s="1"/>
  <c r="AI33" i="4688"/>
  <c r="BW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J30" i="4688"/>
  <c r="D30" i="4688"/>
  <c r="G30" i="4688"/>
  <c r="Z30" i="4688"/>
  <c r="U30" i="4688"/>
  <c r="P30" i="4688"/>
  <c r="AO21" i="4688"/>
  <c r="AK21" i="4688"/>
  <c r="AF21" i="4688"/>
  <c r="J21" i="4688"/>
  <c r="G21" i="4688"/>
  <c r="D21" i="4688"/>
  <c r="Z21" i="4688"/>
  <c r="P21" i="4688"/>
  <c r="U21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<sst xmlns="http://schemas.openxmlformats.org/spreadsheetml/2006/main" count="651" uniqueCount="153">
  <si>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</si>
  <si>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</si>
  <si>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</si>
  <si>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</si>
  <si>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</si>
  <si>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</si>
  <si>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</si>
  <si>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</si>
  <si>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</si>
  <si>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</si>
  <si>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</si>
  <si>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</si>
  <si>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</si>
  <si>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</si>
  <si>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</si>
  <si>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</si>
  <si>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</si>
  <si>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</si>
  <si>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</si>
  <si>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</si>
  <si>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</si>
  <si>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</si>
  <si>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</si>
  <si>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</si>
  <si>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</si>
  <si>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</si>
  <si>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</si>
  <si>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</si>
  <si>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</si>
  <si>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</si>
  <si>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</si>
  <si>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</si>
  <si>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</si>
  <si>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</si>
  <si>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</si>
  <si>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</si>
  <si>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</si>
  <si>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</si>
  <si>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</si>
  <si>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</si>
  <si>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</si>
  <si>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</si>
  <si>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</si>
  <si>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</si>
  <si>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</si>
  <si>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</si>
  <si>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</si>
  <si>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</si>
  <si>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</si>
  <si>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</si>
  <si>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</si>
  <si>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</si>
  <si>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</si>
  <si>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</si>
  <si>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</si>
  <si>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</si>
  <si>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</si>
  <si>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</si>
  <si>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</si>
  <si>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</si>
  <si>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</si>
  <si>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</si>
  <si>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</si>
  <si>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</si>
  <si>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</si>
  <si>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</si>
  <si>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</si>
  <si>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</si>
  <si>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</si>
  <si>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</si>
  <si>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</si>
  <si>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</si>
  <si>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</si>
  <si>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</si>
  <si>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</si>
  <si>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</si>
  <si>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</si>
  <si>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</si>
  <si>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</si>
  <si>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</si>
  <si>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</si>
  <si>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</si>
  <si>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</si>
  <si>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</si>
  <si>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</si>
  <si>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</si>
  <si>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</si>
  <si>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</si>
  <si>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</si>
  <si>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</si>
  <si>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</si>
  <si>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</si>
  <si>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</si>
  <si>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</si>
  <si>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</si>
  <si>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</si>
  <si>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</si>
  <si>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</si>
  <si>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</si>
  <si>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</si>
  <si>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</si>
  <si>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</si>
  <si>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</si>
  <si>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</si>
  <si>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</si>
  <si>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</si>
  <si>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</si>
  <si>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</si>
  <si>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</si>
  <si>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</si>
  <si>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</si>
  <si>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</si>
  <si>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</si>
  <si>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</si>
  <si>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</si>
  <si>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</si>
  <si>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</si>
  <si>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</si>
  <si>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</si>
  <si>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</si>
  <si>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</si>
  <si>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</si>
  <si>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</si>
  <si>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</si>
  <si>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</si>
  <si>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</si>
  <si>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</si>
  <si>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</si>
  <si>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</si>
  <si>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</si>
  <si>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</si>
  <si>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</si>
  <si>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</si>
  <si>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</si>
  <si>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</si>
  <si>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</si>
  <si>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</si>
  <si>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</si>
  <si>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</si>
  <si>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</si>
  <si>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</si>
  <si>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</si>
  <si>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</si>
  <si>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</si>
  <si>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</si>
  <si>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</si>
  <si>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</si>
  <si>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</si>
  <si>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43</t>
  </si>
  <si>
    <t>GEOVANNIS GONZALEZ</t>
  </si>
  <si>
    <t>ADOLFREDO FLOREZ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</si>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</sst>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90.5</c:v>
                </c:pt>
                <c:pt idx="1">
                  <c:v>117</c:v>
                </c:pt>
                <c:pt idx="2">
                  <c:v>146</c:v>
                </c:pt>
                <c:pt idx="3">
                  <c:v>134.5</c:v>
                </c:pt>
                <c:pt idx="4">
                  <c:v>125.5</c:v>
                </c:pt>
                <c:pt idx="5">
                  <c:v>134.5</c:v>
                </c:pt>
                <c:pt idx="6">
                  <c:v>131.5</c:v>
                </c:pt>
                <c:pt idx="7">
                  <c:v>124.5</c:v>
                </c:pt>
                <c:pt idx="8">
                  <c:v>132</c:v>
                </c:pt>
                <c:pt idx="9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79312"/>
        <c:axId val="162918776"/>
      </c:barChart>
      <c:catAx>
        <c:axId val="16277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1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18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7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674.5</c:v>
                </c:pt>
                <c:pt idx="1">
                  <c:v>701.5</c:v>
                </c:pt>
                <c:pt idx="2">
                  <c:v>674</c:v>
                </c:pt>
                <c:pt idx="3">
                  <c:v>635</c:v>
                </c:pt>
                <c:pt idx="4">
                  <c:v>638</c:v>
                </c:pt>
                <c:pt idx="5">
                  <c:v>613.5</c:v>
                </c:pt>
                <c:pt idx="6">
                  <c:v>606</c:v>
                </c:pt>
                <c:pt idx="7">
                  <c:v>606</c:v>
                </c:pt>
                <c:pt idx="8">
                  <c:v>577.5</c:v>
                </c:pt>
                <c:pt idx="9">
                  <c:v>621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43360"/>
        <c:axId val="164243752"/>
      </c:barChart>
      <c:catAx>
        <c:axId val="16424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43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43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4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645.5</c:v>
                </c:pt>
                <c:pt idx="1">
                  <c:v>709</c:v>
                </c:pt>
                <c:pt idx="2">
                  <c:v>703.5</c:v>
                </c:pt>
                <c:pt idx="3">
                  <c:v>733.5</c:v>
                </c:pt>
                <c:pt idx="4">
                  <c:v>685</c:v>
                </c:pt>
                <c:pt idx="5">
                  <c:v>685.5</c:v>
                </c:pt>
                <c:pt idx="6">
                  <c:v>726</c:v>
                </c:pt>
                <c:pt idx="7">
                  <c:v>792</c:v>
                </c:pt>
                <c:pt idx="8">
                  <c:v>787.5</c:v>
                </c:pt>
                <c:pt idx="9">
                  <c:v>799</c:v>
                </c:pt>
                <c:pt idx="10">
                  <c:v>748</c:v>
                </c:pt>
                <c:pt idx="11">
                  <c:v>669.5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44536"/>
        <c:axId val="164244928"/>
      </c:barChart>
      <c:catAx>
        <c:axId val="16424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4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4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4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532</c:v>
                </c:pt>
                <c:pt idx="1">
                  <c:v>605</c:v>
                </c:pt>
                <c:pt idx="2">
                  <c:v>619</c:v>
                </c:pt>
                <c:pt idx="3">
                  <c:v>721</c:v>
                </c:pt>
                <c:pt idx="4">
                  <c:v>637.5</c:v>
                </c:pt>
                <c:pt idx="5">
                  <c:v>649.5</c:v>
                </c:pt>
                <c:pt idx="6">
                  <c:v>643.5</c:v>
                </c:pt>
                <c:pt idx="7">
                  <c:v>576.5</c:v>
                </c:pt>
                <c:pt idx="8">
                  <c:v>561.5</c:v>
                </c:pt>
                <c:pt idx="9">
                  <c:v>540.5</c:v>
                </c:pt>
                <c:pt idx="10">
                  <c:v>558</c:v>
                </c:pt>
                <c:pt idx="11">
                  <c:v>636</c:v>
                </c:pt>
                <c:pt idx="12">
                  <c:v>669.5</c:v>
                </c:pt>
                <c:pt idx="13">
                  <c:v>655.5</c:v>
                </c:pt>
                <c:pt idx="14">
                  <c:v>673</c:v>
                </c:pt>
                <c:pt idx="15">
                  <c:v>755.5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76368"/>
        <c:axId val="161674408"/>
      </c:barChart>
      <c:catAx>
        <c:axId val="16167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7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7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7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488</c:v>
                </c:pt>
                <c:pt idx="4">
                  <c:v>523</c:v>
                </c:pt>
                <c:pt idx="5">
                  <c:v>540.5</c:v>
                </c:pt>
                <c:pt idx="6">
                  <c:v>526</c:v>
                </c:pt>
                <c:pt idx="7">
                  <c:v>516</c:v>
                </c:pt>
                <c:pt idx="8">
                  <c:v>522.5</c:v>
                </c:pt>
                <c:pt idx="9">
                  <c:v>538</c:v>
                </c:pt>
                <c:pt idx="13">
                  <c:v>631</c:v>
                </c:pt>
                <c:pt idx="14">
                  <c:v>668.5</c:v>
                </c:pt>
                <c:pt idx="15">
                  <c:v>689.5</c:v>
                </c:pt>
                <c:pt idx="16">
                  <c:v>707</c:v>
                </c:pt>
                <c:pt idx="17">
                  <c:v>664.5</c:v>
                </c:pt>
                <c:pt idx="18">
                  <c:v>611</c:v>
                </c:pt>
                <c:pt idx="19">
                  <c:v>546</c:v>
                </c:pt>
                <c:pt idx="20">
                  <c:v>472</c:v>
                </c:pt>
                <c:pt idx="21">
                  <c:v>457</c:v>
                </c:pt>
                <c:pt idx="22">
                  <c:v>451</c:v>
                </c:pt>
                <c:pt idx="23">
                  <c:v>462.5</c:v>
                </c:pt>
                <c:pt idx="24">
                  <c:v>523.5</c:v>
                </c:pt>
                <c:pt idx="25">
                  <c:v>560.5</c:v>
                </c:pt>
                <c:pt idx="29">
                  <c:v>773</c:v>
                </c:pt>
                <c:pt idx="30">
                  <c:v>787</c:v>
                </c:pt>
                <c:pt idx="31">
                  <c:v>821.5</c:v>
                </c:pt>
                <c:pt idx="32">
                  <c:v>844.5</c:v>
                </c:pt>
                <c:pt idx="33">
                  <c:v>858.5</c:v>
                </c:pt>
                <c:pt idx="34">
                  <c:v>900</c:v>
                </c:pt>
                <c:pt idx="35">
                  <c:v>928.5</c:v>
                </c:pt>
                <c:pt idx="36">
                  <c:v>949.5</c:v>
                </c:pt>
                <c:pt idx="37">
                  <c:v>947.5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489.5</c:v>
                </c:pt>
                <c:pt idx="4">
                  <c:v>398</c:v>
                </c:pt>
                <c:pt idx="5">
                  <c:v>349</c:v>
                </c:pt>
                <c:pt idx="6">
                  <c:v>316</c:v>
                </c:pt>
                <c:pt idx="7">
                  <c:v>307</c:v>
                </c:pt>
                <c:pt idx="8">
                  <c:v>294.5</c:v>
                </c:pt>
                <c:pt idx="9">
                  <c:v>269</c:v>
                </c:pt>
                <c:pt idx="13">
                  <c:v>247</c:v>
                </c:pt>
                <c:pt idx="14">
                  <c:v>256.5</c:v>
                </c:pt>
                <c:pt idx="15">
                  <c:v>241.5</c:v>
                </c:pt>
                <c:pt idx="16">
                  <c:v>234.5</c:v>
                </c:pt>
                <c:pt idx="17">
                  <c:v>173</c:v>
                </c:pt>
                <c:pt idx="18">
                  <c:v>149</c:v>
                </c:pt>
                <c:pt idx="19">
                  <c:v>138</c:v>
                </c:pt>
                <c:pt idx="20">
                  <c:v>161</c:v>
                </c:pt>
                <c:pt idx="21">
                  <c:v>199</c:v>
                </c:pt>
                <c:pt idx="22">
                  <c:v>229.5</c:v>
                </c:pt>
                <c:pt idx="23">
                  <c:v>268.5</c:v>
                </c:pt>
                <c:pt idx="24">
                  <c:v>267.5</c:v>
                </c:pt>
                <c:pt idx="25">
                  <c:v>253</c:v>
                </c:pt>
                <c:pt idx="29">
                  <c:v>223.5</c:v>
                </c:pt>
                <c:pt idx="30">
                  <c:v>218</c:v>
                </c:pt>
                <c:pt idx="31">
                  <c:v>223</c:v>
                </c:pt>
                <c:pt idx="32">
                  <c:v>211</c:v>
                </c:pt>
                <c:pt idx="33">
                  <c:v>228.5</c:v>
                </c:pt>
                <c:pt idx="34">
                  <c:v>241.5</c:v>
                </c:pt>
                <c:pt idx="35">
                  <c:v>235.5</c:v>
                </c:pt>
                <c:pt idx="36">
                  <c:v>241</c:v>
                </c:pt>
                <c:pt idx="37">
                  <c:v>215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1707.5</c:v>
                </c:pt>
                <c:pt idx="4">
                  <c:v>1727.5</c:v>
                </c:pt>
                <c:pt idx="5">
                  <c:v>1671</c:v>
                </c:pt>
                <c:pt idx="6">
                  <c:v>1650.5</c:v>
                </c:pt>
                <c:pt idx="7">
                  <c:v>1640.5</c:v>
                </c:pt>
                <c:pt idx="8">
                  <c:v>1586</c:v>
                </c:pt>
                <c:pt idx="9">
                  <c:v>1603.5</c:v>
                </c:pt>
                <c:pt idx="13">
                  <c:v>1599</c:v>
                </c:pt>
                <c:pt idx="14">
                  <c:v>1657.5</c:v>
                </c:pt>
                <c:pt idx="15">
                  <c:v>1696</c:v>
                </c:pt>
                <c:pt idx="16">
                  <c:v>1710</c:v>
                </c:pt>
                <c:pt idx="17">
                  <c:v>1669.5</c:v>
                </c:pt>
                <c:pt idx="18">
                  <c:v>1671</c:v>
                </c:pt>
                <c:pt idx="19">
                  <c:v>1638</c:v>
                </c:pt>
                <c:pt idx="20">
                  <c:v>1603.5</c:v>
                </c:pt>
                <c:pt idx="21">
                  <c:v>1640</c:v>
                </c:pt>
                <c:pt idx="22">
                  <c:v>1723.5</c:v>
                </c:pt>
                <c:pt idx="23">
                  <c:v>1788</c:v>
                </c:pt>
                <c:pt idx="24">
                  <c:v>1843</c:v>
                </c:pt>
                <c:pt idx="25">
                  <c:v>1940</c:v>
                </c:pt>
                <c:pt idx="29">
                  <c:v>1795</c:v>
                </c:pt>
                <c:pt idx="30">
                  <c:v>1826</c:v>
                </c:pt>
                <c:pt idx="31">
                  <c:v>1763</c:v>
                </c:pt>
                <c:pt idx="32">
                  <c:v>1774.5</c:v>
                </c:pt>
                <c:pt idx="33">
                  <c:v>1801.5</c:v>
                </c:pt>
                <c:pt idx="34">
                  <c:v>1849.5</c:v>
                </c:pt>
                <c:pt idx="35">
                  <c:v>1940.5</c:v>
                </c:pt>
                <c:pt idx="36">
                  <c:v>1936</c:v>
                </c:pt>
                <c:pt idx="37">
                  <c:v>1841.5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2685</c:v>
                </c:pt>
                <c:pt idx="4">
                  <c:v>2648.5</c:v>
                </c:pt>
                <c:pt idx="5">
                  <c:v>2560.5</c:v>
                </c:pt>
                <c:pt idx="6">
                  <c:v>2492.5</c:v>
                </c:pt>
                <c:pt idx="7">
                  <c:v>2463.5</c:v>
                </c:pt>
                <c:pt idx="8">
                  <c:v>2403</c:v>
                </c:pt>
                <c:pt idx="9">
                  <c:v>2410.5</c:v>
                </c:pt>
                <c:pt idx="13">
                  <c:v>2477</c:v>
                </c:pt>
                <c:pt idx="14">
                  <c:v>2582.5</c:v>
                </c:pt>
                <c:pt idx="15">
                  <c:v>2627</c:v>
                </c:pt>
                <c:pt idx="16">
                  <c:v>2651.5</c:v>
                </c:pt>
                <c:pt idx="17">
                  <c:v>2507</c:v>
                </c:pt>
                <c:pt idx="18">
                  <c:v>2431</c:v>
                </c:pt>
                <c:pt idx="19">
                  <c:v>2322</c:v>
                </c:pt>
                <c:pt idx="20">
                  <c:v>2236.5</c:v>
                </c:pt>
                <c:pt idx="21">
                  <c:v>2296</c:v>
                </c:pt>
                <c:pt idx="22">
                  <c:v>2404</c:v>
                </c:pt>
                <c:pt idx="23">
                  <c:v>2519</c:v>
                </c:pt>
                <c:pt idx="24">
                  <c:v>2634</c:v>
                </c:pt>
                <c:pt idx="25">
                  <c:v>2753.5</c:v>
                </c:pt>
                <c:pt idx="29">
                  <c:v>2791.5</c:v>
                </c:pt>
                <c:pt idx="30">
                  <c:v>2831</c:v>
                </c:pt>
                <c:pt idx="31">
                  <c:v>2807.5</c:v>
                </c:pt>
                <c:pt idx="32">
                  <c:v>2830</c:v>
                </c:pt>
                <c:pt idx="33">
                  <c:v>2888.5</c:v>
                </c:pt>
                <c:pt idx="34">
                  <c:v>2991</c:v>
                </c:pt>
                <c:pt idx="35">
                  <c:v>3104.5</c:v>
                </c:pt>
                <c:pt idx="36">
                  <c:v>3126.5</c:v>
                </c:pt>
                <c:pt idx="37">
                  <c:v>3004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16952"/>
        <c:axId val="163117344"/>
      </c:lineChart>
      <c:catAx>
        <c:axId val="1631169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11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7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116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145</c:v>
                </c:pt>
                <c:pt idx="1">
                  <c:v>169</c:v>
                </c:pt>
                <c:pt idx="2">
                  <c:v>140</c:v>
                </c:pt>
                <c:pt idx="3">
                  <c:v>177</c:v>
                </c:pt>
                <c:pt idx="4">
                  <c:v>182.5</c:v>
                </c:pt>
                <c:pt idx="5">
                  <c:v>190</c:v>
                </c:pt>
                <c:pt idx="6">
                  <c:v>157.5</c:v>
                </c:pt>
                <c:pt idx="7">
                  <c:v>134.5</c:v>
                </c:pt>
                <c:pt idx="8">
                  <c:v>129</c:v>
                </c:pt>
                <c:pt idx="9">
                  <c:v>125</c:v>
                </c:pt>
                <c:pt idx="10">
                  <c:v>83.5</c:v>
                </c:pt>
                <c:pt idx="11">
                  <c:v>119.5</c:v>
                </c:pt>
                <c:pt idx="12">
                  <c:v>123</c:v>
                </c:pt>
                <c:pt idx="13">
                  <c:v>136.5</c:v>
                </c:pt>
                <c:pt idx="14">
                  <c:v>144.5</c:v>
                </c:pt>
                <c:pt idx="15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06784"/>
        <c:axId val="163440216"/>
      </c:barChart>
      <c:catAx>
        <c:axId val="16340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40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40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0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167.5</c:v>
                </c:pt>
                <c:pt idx="1">
                  <c:v>189</c:v>
                </c:pt>
                <c:pt idx="2">
                  <c:v>204.5</c:v>
                </c:pt>
                <c:pt idx="3">
                  <c:v>212</c:v>
                </c:pt>
                <c:pt idx="4">
                  <c:v>181.5</c:v>
                </c:pt>
                <c:pt idx="5">
                  <c:v>223.5</c:v>
                </c:pt>
                <c:pt idx="6">
                  <c:v>227.5</c:v>
                </c:pt>
                <c:pt idx="7">
                  <c:v>226</c:v>
                </c:pt>
                <c:pt idx="8">
                  <c:v>223</c:v>
                </c:pt>
                <c:pt idx="9">
                  <c:v>252</c:v>
                </c:pt>
                <c:pt idx="10">
                  <c:v>248.5</c:v>
                </c:pt>
                <c:pt idx="11">
                  <c:v>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80808"/>
        <c:axId val="163381192"/>
      </c:barChart>
      <c:catAx>
        <c:axId val="16338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81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0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167.5</c:v>
                </c:pt>
                <c:pt idx="1">
                  <c:v>134</c:v>
                </c:pt>
                <c:pt idx="2">
                  <c:v>107.5</c:v>
                </c:pt>
                <c:pt idx="3">
                  <c:v>80.5</c:v>
                </c:pt>
                <c:pt idx="4">
                  <c:v>76</c:v>
                </c:pt>
                <c:pt idx="5">
                  <c:v>85</c:v>
                </c:pt>
                <c:pt idx="6">
                  <c:v>74.5</c:v>
                </c:pt>
                <c:pt idx="7">
                  <c:v>71.5</c:v>
                </c:pt>
                <c:pt idx="8">
                  <c:v>63.5</c:v>
                </c:pt>
                <c:pt idx="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95712"/>
        <c:axId val="163696096"/>
      </c:barChart>
      <c:catAx>
        <c:axId val="16369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9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9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9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50.5</c:v>
                </c:pt>
                <c:pt idx="1">
                  <c:v>60</c:v>
                </c:pt>
                <c:pt idx="2">
                  <c:v>57.5</c:v>
                </c:pt>
                <c:pt idx="3">
                  <c:v>55.5</c:v>
                </c:pt>
                <c:pt idx="4">
                  <c:v>45</c:v>
                </c:pt>
                <c:pt idx="5">
                  <c:v>65</c:v>
                </c:pt>
                <c:pt idx="6">
                  <c:v>45.5</c:v>
                </c:pt>
                <c:pt idx="7">
                  <c:v>73</c:v>
                </c:pt>
                <c:pt idx="8">
                  <c:v>58</c:v>
                </c:pt>
                <c:pt idx="9">
                  <c:v>59</c:v>
                </c:pt>
                <c:pt idx="10">
                  <c:v>51</c:v>
                </c:pt>
                <c:pt idx="11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3312"/>
        <c:axId val="164053704"/>
      </c:barChart>
      <c:catAx>
        <c:axId val="16405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47.5</c:v>
                </c:pt>
                <c:pt idx="1">
                  <c:v>56</c:v>
                </c:pt>
                <c:pt idx="2">
                  <c:v>47.5</c:v>
                </c:pt>
                <c:pt idx="3">
                  <c:v>96</c:v>
                </c:pt>
                <c:pt idx="4">
                  <c:v>57</c:v>
                </c:pt>
                <c:pt idx="5">
                  <c:v>41</c:v>
                </c:pt>
                <c:pt idx="6">
                  <c:v>40.5</c:v>
                </c:pt>
                <c:pt idx="7">
                  <c:v>34.5</c:v>
                </c:pt>
                <c:pt idx="8">
                  <c:v>33</c:v>
                </c:pt>
                <c:pt idx="9">
                  <c:v>30</c:v>
                </c:pt>
                <c:pt idx="10">
                  <c:v>63.5</c:v>
                </c:pt>
                <c:pt idx="11">
                  <c:v>72.5</c:v>
                </c:pt>
                <c:pt idx="12">
                  <c:v>63.5</c:v>
                </c:pt>
                <c:pt idx="13">
                  <c:v>69</c:v>
                </c:pt>
                <c:pt idx="14">
                  <c:v>62.5</c:v>
                </c:pt>
                <c:pt idx="15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4880"/>
        <c:axId val="164055272"/>
      </c:barChart>
      <c:catAx>
        <c:axId val="16405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416.5</c:v>
                </c:pt>
                <c:pt idx="1">
                  <c:v>450.5</c:v>
                </c:pt>
                <c:pt idx="2">
                  <c:v>420.5</c:v>
                </c:pt>
                <c:pt idx="3">
                  <c:v>420</c:v>
                </c:pt>
                <c:pt idx="4">
                  <c:v>436.5</c:v>
                </c:pt>
                <c:pt idx="5">
                  <c:v>394</c:v>
                </c:pt>
                <c:pt idx="6">
                  <c:v>400</c:v>
                </c:pt>
                <c:pt idx="7">
                  <c:v>410</c:v>
                </c:pt>
                <c:pt idx="8">
                  <c:v>382</c:v>
                </c:pt>
                <c:pt idx="9">
                  <c:v>411.5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6056"/>
        <c:axId val="164056448"/>
      </c:barChart>
      <c:catAx>
        <c:axId val="164056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6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427.5</c:v>
                </c:pt>
                <c:pt idx="1">
                  <c:v>460</c:v>
                </c:pt>
                <c:pt idx="2">
                  <c:v>441.5</c:v>
                </c:pt>
                <c:pt idx="3">
                  <c:v>466</c:v>
                </c:pt>
                <c:pt idx="4">
                  <c:v>458.5</c:v>
                </c:pt>
                <c:pt idx="5">
                  <c:v>397</c:v>
                </c:pt>
                <c:pt idx="6">
                  <c:v>453</c:v>
                </c:pt>
                <c:pt idx="7">
                  <c:v>493</c:v>
                </c:pt>
                <c:pt idx="8">
                  <c:v>506.5</c:v>
                </c:pt>
                <c:pt idx="9">
                  <c:v>488</c:v>
                </c:pt>
                <c:pt idx="10">
                  <c:v>448.5</c:v>
                </c:pt>
                <c:pt idx="11">
                  <c:v>398.5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2920"/>
        <c:axId val="164241792"/>
      </c:barChart>
      <c:catAx>
        <c:axId val="16405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4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4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2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339.5</c:v>
                </c:pt>
                <c:pt idx="1">
                  <c:v>380</c:v>
                </c:pt>
                <c:pt idx="2">
                  <c:v>431.5</c:v>
                </c:pt>
                <c:pt idx="3">
                  <c:v>448</c:v>
                </c:pt>
                <c:pt idx="4">
                  <c:v>398</c:v>
                </c:pt>
                <c:pt idx="5">
                  <c:v>418.5</c:v>
                </c:pt>
                <c:pt idx="6">
                  <c:v>445.5</c:v>
                </c:pt>
                <c:pt idx="7">
                  <c:v>407.5</c:v>
                </c:pt>
                <c:pt idx="8">
                  <c:v>399.5</c:v>
                </c:pt>
                <c:pt idx="9">
                  <c:v>385.5</c:v>
                </c:pt>
                <c:pt idx="10">
                  <c:v>411</c:v>
                </c:pt>
                <c:pt idx="11">
                  <c:v>444</c:v>
                </c:pt>
                <c:pt idx="12">
                  <c:v>483</c:v>
                </c:pt>
                <c:pt idx="13">
                  <c:v>450</c:v>
                </c:pt>
                <c:pt idx="14">
                  <c:v>466</c:v>
                </c:pt>
                <c:pt idx="15">
                  <c:v>541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4488"/>
        <c:axId val="164242576"/>
      </c:barChart>
      <c:catAx>
        <c:axId val="16405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4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4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>
        <v>2377</v>
      </c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149</v>
      </c>
      <c r="E6" s="147"/>
      <c r="F6" s="147"/>
      <c r="G6" s="147"/>
      <c r="H6" s="147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v>42755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54</v>
      </c>
      <c r="C10" s="46">
        <v>61</v>
      </c>
      <c r="D10" s="46">
        <v>0</v>
      </c>
      <c r="E10" s="46">
        <v>1</v>
      </c>
      <c r="F10" s="6">
        <f t="shared" ref="F10:F22" si="0">B10*0.5+C10*1+D10*2+E10*2.5</f>
        <v>90.5</v>
      </c>
      <c r="G10" s="2"/>
      <c r="H10" s="19" t="s">
        <v>4</v>
      </c>
      <c r="I10" s="46">
        <v>81</v>
      </c>
      <c r="J10" s="46">
        <v>124</v>
      </c>
      <c r="K10" s="46">
        <v>0</v>
      </c>
      <c r="L10" s="46">
        <v>5</v>
      </c>
      <c r="M10" s="6">
        <f t="shared" ref="M10:M22" si="1">I10*0.5+J10*1+K10*2+L10*2.5</f>
        <v>177</v>
      </c>
      <c r="N10" s="9">
        <f>F20+F21+F22+M10</f>
        <v>631</v>
      </c>
      <c r="O10" s="19" t="s">
        <v>43</v>
      </c>
      <c r="P10" s="46">
        <v>91</v>
      </c>
      <c r="Q10" s="46">
        <v>117</v>
      </c>
      <c r="R10" s="46">
        <v>0</v>
      </c>
      <c r="S10" s="46">
        <v>2</v>
      </c>
      <c r="T10" s="6">
        <f t="shared" ref="T10:T21" si="2">P10*0.5+Q10*1+R10*2+S10*2.5</f>
        <v>167.5</v>
      </c>
      <c r="U10" s="10"/>
      <c r="AB10" s="1"/>
    </row>
    <row r="11" spans="1:28" ht="24" customHeight="1" x14ac:dyDescent="0.2">
      <c r="A11" s="18" t="s">
        <v>14</v>
      </c>
      <c r="B11" s="46">
        <v>69</v>
      </c>
      <c r="C11" s="46">
        <v>75</v>
      </c>
      <c r="D11" s="46">
        <v>0</v>
      </c>
      <c r="E11" s="46">
        <v>3</v>
      </c>
      <c r="F11" s="6">
        <f t="shared" si="0"/>
        <v>117</v>
      </c>
      <c r="G11" s="2"/>
      <c r="H11" s="19" t="s">
        <v>5</v>
      </c>
      <c r="I11" s="46">
        <v>91</v>
      </c>
      <c r="J11" s="46">
        <v>137</v>
      </c>
      <c r="K11" s="46">
        <v>0</v>
      </c>
      <c r="L11" s="46">
        <v>0</v>
      </c>
      <c r="M11" s="6">
        <f t="shared" si="1"/>
        <v>182.5</v>
      </c>
      <c r="N11" s="9">
        <f>F21+F22+M10+M11</f>
        <v>668.5</v>
      </c>
      <c r="O11" s="19" t="s">
        <v>44</v>
      </c>
      <c r="P11" s="46">
        <v>103</v>
      </c>
      <c r="Q11" s="46">
        <v>130</v>
      </c>
      <c r="R11" s="46">
        <v>0</v>
      </c>
      <c r="S11" s="46">
        <v>3</v>
      </c>
      <c r="T11" s="6">
        <f t="shared" si="2"/>
        <v>189</v>
      </c>
      <c r="U11" s="2"/>
      <c r="AB11" s="1"/>
    </row>
    <row r="12" spans="1:28" ht="24" customHeight="1" x14ac:dyDescent="0.2">
      <c r="A12" s="18" t="s">
        <v>17</v>
      </c>
      <c r="B12" s="46">
        <v>93</v>
      </c>
      <c r="C12" s="46">
        <v>97</v>
      </c>
      <c r="D12" s="46">
        <v>0</v>
      </c>
      <c r="E12" s="46">
        <v>1</v>
      </c>
      <c r="F12" s="6">
        <f t="shared" si="0"/>
        <v>146</v>
      </c>
      <c r="G12" s="2"/>
      <c r="H12" s="19" t="s">
        <v>6</v>
      </c>
      <c r="I12" s="46">
        <v>91</v>
      </c>
      <c r="J12" s="46">
        <v>142</v>
      </c>
      <c r="K12" s="46">
        <v>0</v>
      </c>
      <c r="L12" s="46">
        <v>1</v>
      </c>
      <c r="M12" s="6">
        <f t="shared" si="1"/>
        <v>190</v>
      </c>
      <c r="N12" s="2">
        <f>F22+M10+M11+M12</f>
        <v>689.5</v>
      </c>
      <c r="O12" s="19" t="s">
        <v>32</v>
      </c>
      <c r="P12" s="46">
        <v>120</v>
      </c>
      <c r="Q12" s="46">
        <v>135</v>
      </c>
      <c r="R12" s="46">
        <v>1</v>
      </c>
      <c r="S12" s="46">
        <v>3</v>
      </c>
      <c r="T12" s="6">
        <f t="shared" si="2"/>
        <v>204.5</v>
      </c>
      <c r="U12" s="2"/>
      <c r="AB12" s="1"/>
    </row>
    <row r="13" spans="1:28" ht="24" customHeight="1" x14ac:dyDescent="0.2">
      <c r="A13" s="18" t="s">
        <v>19</v>
      </c>
      <c r="B13" s="46">
        <v>80</v>
      </c>
      <c r="C13" s="46">
        <v>92</v>
      </c>
      <c r="D13" s="46">
        <v>0</v>
      </c>
      <c r="E13" s="46">
        <v>1</v>
      </c>
      <c r="F13" s="6">
        <f t="shared" si="0"/>
        <v>134.5</v>
      </c>
      <c r="G13" s="2">
        <f t="shared" ref="G13:G19" si="3">F10+F11+F12+F13</f>
        <v>488</v>
      </c>
      <c r="H13" s="19" t="s">
        <v>7</v>
      </c>
      <c r="I13" s="46">
        <v>64</v>
      </c>
      <c r="J13" s="46">
        <v>118</v>
      </c>
      <c r="K13" s="46">
        <v>0</v>
      </c>
      <c r="L13" s="46">
        <v>3</v>
      </c>
      <c r="M13" s="6">
        <f t="shared" si="1"/>
        <v>157.5</v>
      </c>
      <c r="N13" s="2">
        <f t="shared" ref="N13:N18" si="4">M10+M11+M12+M13</f>
        <v>707</v>
      </c>
      <c r="O13" s="19" t="s">
        <v>33</v>
      </c>
      <c r="P13" s="46">
        <v>92</v>
      </c>
      <c r="Q13" s="46">
        <v>151</v>
      </c>
      <c r="R13" s="46">
        <v>0</v>
      </c>
      <c r="S13" s="46">
        <v>6</v>
      </c>
      <c r="T13" s="6">
        <f t="shared" si="2"/>
        <v>212</v>
      </c>
      <c r="U13" s="2">
        <f t="shared" ref="U13:U21" si="5">T10+T11+T12+T13</f>
        <v>773</v>
      </c>
      <c r="AB13" s="51">
        <v>241</v>
      </c>
    </row>
    <row r="14" spans="1:28" ht="24" customHeight="1" x14ac:dyDescent="0.2">
      <c r="A14" s="18" t="s">
        <v>21</v>
      </c>
      <c r="B14" s="46">
        <v>68</v>
      </c>
      <c r="C14" s="46">
        <v>89</v>
      </c>
      <c r="D14" s="46">
        <v>0</v>
      </c>
      <c r="E14" s="46">
        <v>1</v>
      </c>
      <c r="F14" s="6">
        <f t="shared" si="0"/>
        <v>125.5</v>
      </c>
      <c r="G14" s="2">
        <f t="shared" si="3"/>
        <v>523</v>
      </c>
      <c r="H14" s="19" t="s">
        <v>9</v>
      </c>
      <c r="I14" s="46">
        <v>70</v>
      </c>
      <c r="J14" s="46">
        <v>97</v>
      </c>
      <c r="K14" s="46">
        <v>0</v>
      </c>
      <c r="L14" s="46">
        <v>1</v>
      </c>
      <c r="M14" s="6">
        <f t="shared" si="1"/>
        <v>134.5</v>
      </c>
      <c r="N14" s="2">
        <f t="shared" si="4"/>
        <v>664.5</v>
      </c>
      <c r="O14" s="19" t="s">
        <v>29</v>
      </c>
      <c r="P14" s="45">
        <v>94</v>
      </c>
      <c r="Q14" s="45">
        <v>132</v>
      </c>
      <c r="R14" s="45">
        <v>0</v>
      </c>
      <c r="S14" s="45">
        <v>1</v>
      </c>
      <c r="T14" s="6">
        <f t="shared" si="2"/>
        <v>181.5</v>
      </c>
      <c r="U14" s="2">
        <f t="shared" si="5"/>
        <v>787</v>
      </c>
      <c r="AB14" s="51">
        <v>250</v>
      </c>
    </row>
    <row r="15" spans="1:28" ht="24" customHeight="1" x14ac:dyDescent="0.2">
      <c r="A15" s="18" t="s">
        <v>23</v>
      </c>
      <c r="B15" s="46">
        <v>71</v>
      </c>
      <c r="C15" s="46">
        <v>84</v>
      </c>
      <c r="D15" s="46">
        <v>0</v>
      </c>
      <c r="E15" s="46">
        <v>6</v>
      </c>
      <c r="F15" s="6">
        <f t="shared" si="0"/>
        <v>134.5</v>
      </c>
      <c r="G15" s="2">
        <f t="shared" si="3"/>
        <v>540.5</v>
      </c>
      <c r="H15" s="19" t="s">
        <v>12</v>
      </c>
      <c r="I15" s="46">
        <v>68</v>
      </c>
      <c r="J15" s="46">
        <v>90</v>
      </c>
      <c r="K15" s="46">
        <v>0</v>
      </c>
      <c r="L15" s="46">
        <v>2</v>
      </c>
      <c r="M15" s="6">
        <f t="shared" si="1"/>
        <v>129</v>
      </c>
      <c r="N15" s="2">
        <f t="shared" si="4"/>
        <v>611</v>
      </c>
      <c r="O15" s="18" t="s">
        <v>30</v>
      </c>
      <c r="P15" s="46">
        <v>143</v>
      </c>
      <c r="Q15" s="46">
        <v>147</v>
      </c>
      <c r="R15" s="45">
        <v>0</v>
      </c>
      <c r="S15" s="46">
        <v>2</v>
      </c>
      <c r="T15" s="6">
        <f t="shared" si="2"/>
        <v>223.5</v>
      </c>
      <c r="U15" s="2">
        <f t="shared" si="5"/>
        <v>821.5</v>
      </c>
      <c r="AB15" s="51">
        <v>262</v>
      </c>
    </row>
    <row r="16" spans="1:28" ht="24" customHeight="1" x14ac:dyDescent="0.2">
      <c r="A16" s="18" t="s">
        <v>39</v>
      </c>
      <c r="B16" s="46">
        <v>50</v>
      </c>
      <c r="C16" s="46">
        <v>104</v>
      </c>
      <c r="D16" s="46">
        <v>0</v>
      </c>
      <c r="E16" s="46">
        <v>1</v>
      </c>
      <c r="F16" s="6">
        <f t="shared" si="0"/>
        <v>131.5</v>
      </c>
      <c r="G16" s="2">
        <f t="shared" si="3"/>
        <v>526</v>
      </c>
      <c r="H16" s="19" t="s">
        <v>15</v>
      </c>
      <c r="I16" s="46">
        <v>65</v>
      </c>
      <c r="J16" s="46">
        <v>85</v>
      </c>
      <c r="K16" s="46">
        <v>0</v>
      </c>
      <c r="L16" s="46">
        <v>3</v>
      </c>
      <c r="M16" s="6">
        <f t="shared" si="1"/>
        <v>125</v>
      </c>
      <c r="N16" s="2">
        <f t="shared" si="4"/>
        <v>546</v>
      </c>
      <c r="O16" s="19" t="s">
        <v>8</v>
      </c>
      <c r="P16" s="46">
        <v>155</v>
      </c>
      <c r="Q16" s="46">
        <v>145</v>
      </c>
      <c r="R16" s="46">
        <v>0</v>
      </c>
      <c r="S16" s="46">
        <v>2</v>
      </c>
      <c r="T16" s="6">
        <f t="shared" si="2"/>
        <v>227.5</v>
      </c>
      <c r="U16" s="2">
        <f t="shared" si="5"/>
        <v>844.5</v>
      </c>
      <c r="AB16" s="51">
        <v>270.5</v>
      </c>
    </row>
    <row r="17" spans="1:28" ht="24" customHeight="1" x14ac:dyDescent="0.2">
      <c r="A17" s="18" t="s">
        <v>40</v>
      </c>
      <c r="B17" s="46">
        <v>57</v>
      </c>
      <c r="C17" s="46">
        <v>91</v>
      </c>
      <c r="D17" s="46">
        <v>0</v>
      </c>
      <c r="E17" s="46">
        <v>2</v>
      </c>
      <c r="F17" s="6">
        <f t="shared" si="0"/>
        <v>124.5</v>
      </c>
      <c r="G17" s="2">
        <f t="shared" si="3"/>
        <v>516</v>
      </c>
      <c r="H17" s="19" t="s">
        <v>18</v>
      </c>
      <c r="I17" s="46">
        <v>35</v>
      </c>
      <c r="J17" s="46">
        <v>61</v>
      </c>
      <c r="K17" s="46">
        <v>0</v>
      </c>
      <c r="L17" s="46">
        <v>2</v>
      </c>
      <c r="M17" s="6">
        <f t="shared" si="1"/>
        <v>83.5</v>
      </c>
      <c r="N17" s="2">
        <f t="shared" si="4"/>
        <v>472</v>
      </c>
      <c r="O17" s="19" t="s">
        <v>10</v>
      </c>
      <c r="P17" s="46">
        <v>149</v>
      </c>
      <c r="Q17" s="46">
        <v>149</v>
      </c>
      <c r="R17" s="46">
        <v>0</v>
      </c>
      <c r="S17" s="46">
        <v>1</v>
      </c>
      <c r="T17" s="6">
        <f t="shared" si="2"/>
        <v>226</v>
      </c>
      <c r="U17" s="2">
        <f t="shared" si="5"/>
        <v>858.5</v>
      </c>
      <c r="AB17" s="51">
        <v>289.5</v>
      </c>
    </row>
    <row r="18" spans="1:28" ht="24" customHeight="1" x14ac:dyDescent="0.2">
      <c r="A18" s="18" t="s">
        <v>41</v>
      </c>
      <c r="B18" s="46">
        <v>56</v>
      </c>
      <c r="C18" s="46">
        <v>99</v>
      </c>
      <c r="D18" s="46">
        <v>0</v>
      </c>
      <c r="E18" s="46">
        <v>2</v>
      </c>
      <c r="F18" s="6">
        <f t="shared" si="0"/>
        <v>132</v>
      </c>
      <c r="G18" s="2">
        <f t="shared" si="3"/>
        <v>522.5</v>
      </c>
      <c r="H18" s="19" t="s">
        <v>20</v>
      </c>
      <c r="I18" s="46">
        <v>43</v>
      </c>
      <c r="J18" s="46">
        <v>83</v>
      </c>
      <c r="K18" s="46">
        <v>0</v>
      </c>
      <c r="L18" s="46">
        <v>6</v>
      </c>
      <c r="M18" s="6">
        <f t="shared" si="1"/>
        <v>119.5</v>
      </c>
      <c r="N18" s="2">
        <f t="shared" si="4"/>
        <v>457</v>
      </c>
      <c r="O18" s="19" t="s">
        <v>13</v>
      </c>
      <c r="P18" s="46">
        <v>153</v>
      </c>
      <c r="Q18" s="46">
        <v>137</v>
      </c>
      <c r="R18" s="46">
        <v>1</v>
      </c>
      <c r="S18" s="46">
        <v>3</v>
      </c>
      <c r="T18" s="6">
        <f t="shared" si="2"/>
        <v>223</v>
      </c>
      <c r="U18" s="2">
        <f t="shared" si="5"/>
        <v>900</v>
      </c>
      <c r="AB18" s="51">
        <v>291</v>
      </c>
    </row>
    <row r="19" spans="1:28" ht="24" customHeight="1" thickBot="1" x14ac:dyDescent="0.25">
      <c r="A19" s="21" t="s">
        <v>42</v>
      </c>
      <c r="B19" s="47">
        <v>57</v>
      </c>
      <c r="C19" s="47">
        <v>109</v>
      </c>
      <c r="D19" s="47">
        <v>0</v>
      </c>
      <c r="E19" s="47">
        <v>5</v>
      </c>
      <c r="F19" s="7">
        <f t="shared" si="0"/>
        <v>150</v>
      </c>
      <c r="G19" s="3">
        <f t="shared" si="3"/>
        <v>538</v>
      </c>
      <c r="H19" s="20" t="s">
        <v>22</v>
      </c>
      <c r="I19" s="45">
        <v>36</v>
      </c>
      <c r="J19" s="45">
        <v>100</v>
      </c>
      <c r="K19" s="45">
        <v>0</v>
      </c>
      <c r="L19" s="45">
        <v>2</v>
      </c>
      <c r="M19" s="6">
        <f t="shared" si="1"/>
        <v>123</v>
      </c>
      <c r="N19" s="2">
        <f>M16+M17+M18+M19</f>
        <v>451</v>
      </c>
      <c r="O19" s="19" t="s">
        <v>16</v>
      </c>
      <c r="P19" s="46">
        <v>195</v>
      </c>
      <c r="Q19" s="46">
        <v>150</v>
      </c>
      <c r="R19" s="46">
        <v>1</v>
      </c>
      <c r="S19" s="46">
        <v>1</v>
      </c>
      <c r="T19" s="6">
        <f t="shared" si="2"/>
        <v>252</v>
      </c>
      <c r="U19" s="2">
        <f t="shared" si="5"/>
        <v>928.5</v>
      </c>
      <c r="AB19" s="51">
        <v>294</v>
      </c>
    </row>
    <row r="20" spans="1:28" ht="24" customHeight="1" x14ac:dyDescent="0.2">
      <c r="A20" s="19" t="s">
        <v>27</v>
      </c>
      <c r="B20" s="45">
        <v>81</v>
      </c>
      <c r="C20" s="45">
        <v>102</v>
      </c>
      <c r="D20" s="45">
        <v>0</v>
      </c>
      <c r="E20" s="45">
        <v>1</v>
      </c>
      <c r="F20" s="8">
        <f t="shared" si="0"/>
        <v>145</v>
      </c>
      <c r="G20" s="35"/>
      <c r="H20" s="19" t="s">
        <v>24</v>
      </c>
      <c r="I20" s="46">
        <v>55</v>
      </c>
      <c r="J20" s="46">
        <v>99</v>
      </c>
      <c r="K20" s="46">
        <v>0</v>
      </c>
      <c r="L20" s="46">
        <v>4</v>
      </c>
      <c r="M20" s="8">
        <f t="shared" si="1"/>
        <v>136.5</v>
      </c>
      <c r="N20" s="2">
        <f>M17+M18+M19+M20</f>
        <v>462.5</v>
      </c>
      <c r="O20" s="19" t="s">
        <v>45</v>
      </c>
      <c r="P20" s="45">
        <v>170</v>
      </c>
      <c r="Q20" s="45">
        <v>161</v>
      </c>
      <c r="R20" s="46">
        <v>0</v>
      </c>
      <c r="S20" s="45">
        <v>1</v>
      </c>
      <c r="T20" s="8">
        <f t="shared" si="2"/>
        <v>248.5</v>
      </c>
      <c r="U20" s="2">
        <f t="shared" si="5"/>
        <v>949.5</v>
      </c>
      <c r="AB20" s="51">
        <v>299</v>
      </c>
    </row>
    <row r="21" spans="1:28" ht="24" customHeight="1" thickBot="1" x14ac:dyDescent="0.25">
      <c r="A21" s="19" t="s">
        <v>28</v>
      </c>
      <c r="B21" s="46">
        <v>92</v>
      </c>
      <c r="C21" s="46">
        <v>118</v>
      </c>
      <c r="D21" s="46">
        <v>0</v>
      </c>
      <c r="E21" s="46">
        <v>2</v>
      </c>
      <c r="F21" s="6">
        <f t="shared" si="0"/>
        <v>169</v>
      </c>
      <c r="G21" s="36"/>
      <c r="H21" s="20" t="s">
        <v>25</v>
      </c>
      <c r="I21" s="46">
        <v>51</v>
      </c>
      <c r="J21" s="46">
        <v>110</v>
      </c>
      <c r="K21" s="46">
        <v>2</v>
      </c>
      <c r="L21" s="46">
        <v>2</v>
      </c>
      <c r="M21" s="6">
        <f t="shared" si="1"/>
        <v>144.5</v>
      </c>
      <c r="N21" s="2">
        <f>M18+M19+M20+M21</f>
        <v>523.5</v>
      </c>
      <c r="O21" s="21" t="s">
        <v>46</v>
      </c>
      <c r="P21" s="47">
        <v>151</v>
      </c>
      <c r="Q21" s="47">
        <v>146</v>
      </c>
      <c r="R21" s="47">
        <v>0</v>
      </c>
      <c r="S21" s="47">
        <v>1</v>
      </c>
      <c r="T21" s="7">
        <f t="shared" si="2"/>
        <v>224</v>
      </c>
      <c r="U21" s="3">
        <f t="shared" si="5"/>
        <v>947.5</v>
      </c>
      <c r="AB21" s="51">
        <v>299.5</v>
      </c>
    </row>
    <row r="22" spans="1:28" ht="24" customHeight="1" thickBot="1" x14ac:dyDescent="0.25">
      <c r="A22" s="19" t="s">
        <v>1</v>
      </c>
      <c r="B22" s="46">
        <v>72</v>
      </c>
      <c r="C22" s="46">
        <v>94</v>
      </c>
      <c r="D22" s="46">
        <v>0</v>
      </c>
      <c r="E22" s="46">
        <v>4</v>
      </c>
      <c r="F22" s="6">
        <f t="shared" si="0"/>
        <v>140</v>
      </c>
      <c r="G22" s="2"/>
      <c r="H22" s="21" t="s">
        <v>26</v>
      </c>
      <c r="I22" s="47">
        <v>68</v>
      </c>
      <c r="J22" s="47">
        <v>115</v>
      </c>
      <c r="K22" s="47">
        <v>0</v>
      </c>
      <c r="L22" s="47">
        <v>3</v>
      </c>
      <c r="M22" s="6">
        <f t="shared" si="1"/>
        <v>156.5</v>
      </c>
      <c r="N22" s="3">
        <f>M19+M20+M21+M22</f>
        <v>560.5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540.5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707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949.5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79</v>
      </c>
      <c r="G24" s="57"/>
      <c r="H24" s="137"/>
      <c r="I24" s="138"/>
      <c r="J24" s="52" t="s">
        <v>73</v>
      </c>
      <c r="K24" s="55"/>
      <c r="L24" s="55"/>
      <c r="M24" s="56" t="s">
        <v>76</v>
      </c>
      <c r="N24" s="57"/>
      <c r="O24" s="137"/>
      <c r="P24" s="138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AA22" sqref="AA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68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2377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152</v>
      </c>
      <c r="E6" s="160"/>
      <c r="F6" s="160"/>
      <c r="G6" s="160"/>
      <c r="H6" s="160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f>'G-1'!S6:U6</f>
        <v>42755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184</v>
      </c>
      <c r="C10" s="46">
        <v>69</v>
      </c>
      <c r="D10" s="46">
        <v>2</v>
      </c>
      <c r="E10" s="46">
        <v>1</v>
      </c>
      <c r="F10" s="6">
        <f t="shared" ref="F10:F22" si="0">B10*0.5+C10*1+D10*2+E10*2.5</f>
        <v>167.5</v>
      </c>
      <c r="G10" s="2"/>
      <c r="H10" s="19" t="s">
        <v>4</v>
      </c>
      <c r="I10" s="46">
        <v>18</v>
      </c>
      <c r="J10" s="46">
        <v>36</v>
      </c>
      <c r="K10" s="46">
        <v>23</v>
      </c>
      <c r="L10" s="46">
        <v>2</v>
      </c>
      <c r="M10" s="6">
        <f t="shared" ref="M10:M22" si="1">I10*0.5+J10*1+K10*2+L10*2.5</f>
        <v>96</v>
      </c>
      <c r="N10" s="9">
        <f>F20+F21+F22+M10</f>
        <v>247</v>
      </c>
      <c r="O10" s="19" t="s">
        <v>43</v>
      </c>
      <c r="P10" s="46">
        <v>31</v>
      </c>
      <c r="Q10" s="46">
        <v>33</v>
      </c>
      <c r="R10" s="46">
        <v>1</v>
      </c>
      <c r="S10" s="46">
        <v>0</v>
      </c>
      <c r="T10" s="6">
        <f t="shared" ref="T10:T21" si="2">P10*0.5+Q10*1+R10*2+S10*2.5</f>
        <v>50.5</v>
      </c>
      <c r="U10" s="10"/>
      <c r="AB10" s="1"/>
    </row>
    <row r="11" spans="1:28" ht="24" customHeight="1" x14ac:dyDescent="0.2">
      <c r="A11" s="18" t="s">
        <v>14</v>
      </c>
      <c r="B11" s="46">
        <v>160</v>
      </c>
      <c r="C11" s="46">
        <v>50</v>
      </c>
      <c r="D11" s="46">
        <v>2</v>
      </c>
      <c r="E11" s="46">
        <v>0</v>
      </c>
      <c r="F11" s="6">
        <f t="shared" si="0"/>
        <v>134</v>
      </c>
      <c r="G11" s="2"/>
      <c r="H11" s="19" t="s">
        <v>5</v>
      </c>
      <c r="I11" s="46">
        <v>29</v>
      </c>
      <c r="J11" s="46">
        <v>38</v>
      </c>
      <c r="K11" s="46">
        <v>1</v>
      </c>
      <c r="L11" s="46">
        <v>1</v>
      </c>
      <c r="M11" s="6">
        <f t="shared" si="1"/>
        <v>57</v>
      </c>
      <c r="N11" s="9">
        <f>F21+F22+M10+M11</f>
        <v>256.5</v>
      </c>
      <c r="O11" s="19" t="s">
        <v>44</v>
      </c>
      <c r="P11" s="46">
        <v>35</v>
      </c>
      <c r="Q11" s="46">
        <v>38</v>
      </c>
      <c r="R11" s="46">
        <v>1</v>
      </c>
      <c r="S11" s="46">
        <v>1</v>
      </c>
      <c r="T11" s="6">
        <f t="shared" si="2"/>
        <v>60</v>
      </c>
      <c r="U11" s="2"/>
      <c r="AB11" s="1"/>
    </row>
    <row r="12" spans="1:28" ht="24" customHeight="1" x14ac:dyDescent="0.2">
      <c r="A12" s="18" t="s">
        <v>17</v>
      </c>
      <c r="B12" s="46">
        <v>107</v>
      </c>
      <c r="C12" s="46">
        <v>47</v>
      </c>
      <c r="D12" s="46">
        <v>1</v>
      </c>
      <c r="E12" s="46">
        <v>2</v>
      </c>
      <c r="F12" s="6">
        <f t="shared" si="0"/>
        <v>107.5</v>
      </c>
      <c r="G12" s="2"/>
      <c r="H12" s="19" t="s">
        <v>6</v>
      </c>
      <c r="I12" s="46">
        <v>25</v>
      </c>
      <c r="J12" s="46">
        <v>22</v>
      </c>
      <c r="K12" s="46">
        <v>2</v>
      </c>
      <c r="L12" s="46">
        <v>1</v>
      </c>
      <c r="M12" s="6">
        <f t="shared" si="1"/>
        <v>41</v>
      </c>
      <c r="N12" s="2">
        <f>F22+M10+M11+M12</f>
        <v>241.5</v>
      </c>
      <c r="O12" s="19" t="s">
        <v>32</v>
      </c>
      <c r="P12" s="46">
        <v>34</v>
      </c>
      <c r="Q12" s="46">
        <v>31</v>
      </c>
      <c r="R12" s="46">
        <v>1</v>
      </c>
      <c r="S12" s="46">
        <v>3</v>
      </c>
      <c r="T12" s="6">
        <f t="shared" si="2"/>
        <v>57.5</v>
      </c>
      <c r="U12" s="2"/>
      <c r="AB12" s="1"/>
    </row>
    <row r="13" spans="1:28" ht="24" customHeight="1" x14ac:dyDescent="0.2">
      <c r="A13" s="18" t="s">
        <v>19</v>
      </c>
      <c r="B13" s="46">
        <v>68</v>
      </c>
      <c r="C13" s="46">
        <v>38</v>
      </c>
      <c r="D13" s="46">
        <v>3</v>
      </c>
      <c r="E13" s="46">
        <v>1</v>
      </c>
      <c r="F13" s="6">
        <f t="shared" si="0"/>
        <v>80.5</v>
      </c>
      <c r="G13" s="2">
        <f t="shared" ref="G13:G19" si="3">F10+F11+F12+F13</f>
        <v>489.5</v>
      </c>
      <c r="H13" s="19" t="s">
        <v>7</v>
      </c>
      <c r="I13" s="46">
        <v>17</v>
      </c>
      <c r="J13" s="46">
        <v>25</v>
      </c>
      <c r="K13" s="46">
        <v>1</v>
      </c>
      <c r="L13" s="46">
        <v>2</v>
      </c>
      <c r="M13" s="6">
        <f t="shared" si="1"/>
        <v>40.5</v>
      </c>
      <c r="N13" s="2">
        <f t="shared" ref="N13:N18" si="4">M10+M11+M12+M13</f>
        <v>234.5</v>
      </c>
      <c r="O13" s="19" t="s">
        <v>33</v>
      </c>
      <c r="P13" s="46">
        <v>36</v>
      </c>
      <c r="Q13" s="46">
        <v>33</v>
      </c>
      <c r="R13" s="46">
        <v>1</v>
      </c>
      <c r="S13" s="46">
        <v>1</v>
      </c>
      <c r="T13" s="6">
        <f t="shared" si="2"/>
        <v>55.5</v>
      </c>
      <c r="U13" s="2">
        <f t="shared" ref="U13:U21" si="5">T10+T11+T12+T13</f>
        <v>223.5</v>
      </c>
      <c r="AB13" s="51">
        <v>212.5</v>
      </c>
    </row>
    <row r="14" spans="1:28" ht="24" customHeight="1" x14ac:dyDescent="0.2">
      <c r="A14" s="18" t="s">
        <v>21</v>
      </c>
      <c r="B14" s="46">
        <v>61</v>
      </c>
      <c r="C14" s="46">
        <v>41</v>
      </c>
      <c r="D14" s="46">
        <v>1</v>
      </c>
      <c r="E14" s="46">
        <v>1</v>
      </c>
      <c r="F14" s="6">
        <f t="shared" si="0"/>
        <v>76</v>
      </c>
      <c r="G14" s="2">
        <f t="shared" si="3"/>
        <v>398</v>
      </c>
      <c r="H14" s="19" t="s">
        <v>9</v>
      </c>
      <c r="I14" s="46">
        <v>14</v>
      </c>
      <c r="J14" s="46">
        <v>21</v>
      </c>
      <c r="K14" s="46">
        <v>2</v>
      </c>
      <c r="L14" s="46">
        <v>1</v>
      </c>
      <c r="M14" s="6">
        <f t="shared" si="1"/>
        <v>34.5</v>
      </c>
      <c r="N14" s="2">
        <f t="shared" si="4"/>
        <v>173</v>
      </c>
      <c r="O14" s="19" t="s">
        <v>29</v>
      </c>
      <c r="P14" s="45">
        <v>19</v>
      </c>
      <c r="Q14" s="45">
        <v>29</v>
      </c>
      <c r="R14" s="45">
        <v>2</v>
      </c>
      <c r="S14" s="45">
        <v>1</v>
      </c>
      <c r="T14" s="6">
        <f t="shared" si="2"/>
        <v>45</v>
      </c>
      <c r="U14" s="2">
        <f t="shared" si="5"/>
        <v>218</v>
      </c>
      <c r="AB14" s="51">
        <v>226</v>
      </c>
    </row>
    <row r="15" spans="1:28" ht="24" customHeight="1" x14ac:dyDescent="0.2">
      <c r="A15" s="18" t="s">
        <v>23</v>
      </c>
      <c r="B15" s="46">
        <v>50</v>
      </c>
      <c r="C15" s="46">
        <v>45</v>
      </c>
      <c r="D15" s="46">
        <v>5</v>
      </c>
      <c r="E15" s="46">
        <v>2</v>
      </c>
      <c r="F15" s="6">
        <f t="shared" si="0"/>
        <v>85</v>
      </c>
      <c r="G15" s="2">
        <f t="shared" si="3"/>
        <v>349</v>
      </c>
      <c r="H15" s="19" t="s">
        <v>12</v>
      </c>
      <c r="I15" s="46">
        <v>12</v>
      </c>
      <c r="J15" s="46">
        <v>20</v>
      </c>
      <c r="K15" s="46">
        <v>1</v>
      </c>
      <c r="L15" s="46">
        <v>2</v>
      </c>
      <c r="M15" s="6">
        <f t="shared" si="1"/>
        <v>33</v>
      </c>
      <c r="N15" s="2">
        <f t="shared" si="4"/>
        <v>149</v>
      </c>
      <c r="O15" s="18" t="s">
        <v>30</v>
      </c>
      <c r="P15" s="46">
        <v>40</v>
      </c>
      <c r="Q15" s="46">
        <v>36</v>
      </c>
      <c r="R15" s="46">
        <v>2</v>
      </c>
      <c r="S15" s="46">
        <v>2</v>
      </c>
      <c r="T15" s="6">
        <f t="shared" si="2"/>
        <v>65</v>
      </c>
      <c r="U15" s="2">
        <f t="shared" si="5"/>
        <v>223</v>
      </c>
      <c r="AB15" s="51">
        <v>233.5</v>
      </c>
    </row>
    <row r="16" spans="1:28" ht="24" customHeight="1" x14ac:dyDescent="0.2">
      <c r="A16" s="18" t="s">
        <v>39</v>
      </c>
      <c r="B16" s="46">
        <v>53</v>
      </c>
      <c r="C16" s="46">
        <v>44</v>
      </c>
      <c r="D16" s="46">
        <v>2</v>
      </c>
      <c r="E16" s="46">
        <v>0</v>
      </c>
      <c r="F16" s="6">
        <f t="shared" si="0"/>
        <v>74.5</v>
      </c>
      <c r="G16" s="2">
        <f t="shared" si="3"/>
        <v>316</v>
      </c>
      <c r="H16" s="19" t="s">
        <v>15</v>
      </c>
      <c r="I16" s="46">
        <v>11</v>
      </c>
      <c r="J16" s="46">
        <v>18</v>
      </c>
      <c r="K16" s="46">
        <v>2</v>
      </c>
      <c r="L16" s="46">
        <v>1</v>
      </c>
      <c r="M16" s="6">
        <f t="shared" si="1"/>
        <v>30</v>
      </c>
      <c r="N16" s="2">
        <f t="shared" si="4"/>
        <v>138</v>
      </c>
      <c r="O16" s="19" t="s">
        <v>8</v>
      </c>
      <c r="P16" s="46">
        <v>25</v>
      </c>
      <c r="Q16" s="46">
        <v>29</v>
      </c>
      <c r="R16" s="46">
        <v>2</v>
      </c>
      <c r="S16" s="46">
        <v>0</v>
      </c>
      <c r="T16" s="6">
        <f t="shared" si="2"/>
        <v>45.5</v>
      </c>
      <c r="U16" s="2">
        <f t="shared" si="5"/>
        <v>211</v>
      </c>
      <c r="AB16" s="51">
        <v>234</v>
      </c>
    </row>
    <row r="17" spans="1:28" ht="24" customHeight="1" x14ac:dyDescent="0.2">
      <c r="A17" s="18" t="s">
        <v>40</v>
      </c>
      <c r="B17" s="46">
        <v>40</v>
      </c>
      <c r="C17" s="46">
        <v>45</v>
      </c>
      <c r="D17" s="46">
        <v>2</v>
      </c>
      <c r="E17" s="46">
        <v>1</v>
      </c>
      <c r="F17" s="6">
        <f t="shared" si="0"/>
        <v>71.5</v>
      </c>
      <c r="G17" s="2">
        <f t="shared" si="3"/>
        <v>307</v>
      </c>
      <c r="H17" s="19" t="s">
        <v>18</v>
      </c>
      <c r="I17" s="46">
        <v>29</v>
      </c>
      <c r="J17" s="46">
        <v>49</v>
      </c>
      <c r="K17" s="46">
        <v>0</v>
      </c>
      <c r="L17" s="46">
        <v>0</v>
      </c>
      <c r="M17" s="6">
        <f t="shared" si="1"/>
        <v>63.5</v>
      </c>
      <c r="N17" s="2">
        <f t="shared" si="4"/>
        <v>161</v>
      </c>
      <c r="O17" s="19" t="s">
        <v>10</v>
      </c>
      <c r="P17" s="46">
        <v>43</v>
      </c>
      <c r="Q17" s="46">
        <v>47</v>
      </c>
      <c r="R17" s="46">
        <v>1</v>
      </c>
      <c r="S17" s="46">
        <v>1</v>
      </c>
      <c r="T17" s="6">
        <f t="shared" si="2"/>
        <v>73</v>
      </c>
      <c r="U17" s="2">
        <f t="shared" si="5"/>
        <v>228.5</v>
      </c>
      <c r="AB17" s="51">
        <v>248</v>
      </c>
    </row>
    <row r="18" spans="1:28" ht="24" customHeight="1" x14ac:dyDescent="0.2">
      <c r="A18" s="18" t="s">
        <v>41</v>
      </c>
      <c r="B18" s="46">
        <v>38</v>
      </c>
      <c r="C18" s="46">
        <v>40</v>
      </c>
      <c r="D18" s="46">
        <v>1</v>
      </c>
      <c r="E18" s="46">
        <v>1</v>
      </c>
      <c r="F18" s="6">
        <f t="shared" si="0"/>
        <v>63.5</v>
      </c>
      <c r="G18" s="2">
        <f t="shared" si="3"/>
        <v>294.5</v>
      </c>
      <c r="H18" s="19" t="s">
        <v>20</v>
      </c>
      <c r="I18" s="46">
        <v>41</v>
      </c>
      <c r="J18" s="46">
        <v>52</v>
      </c>
      <c r="K18" s="46">
        <v>0</v>
      </c>
      <c r="L18" s="46">
        <v>0</v>
      </c>
      <c r="M18" s="6">
        <f t="shared" si="1"/>
        <v>72.5</v>
      </c>
      <c r="N18" s="2">
        <f t="shared" si="4"/>
        <v>199</v>
      </c>
      <c r="O18" s="19" t="s">
        <v>13</v>
      </c>
      <c r="P18" s="46">
        <v>44</v>
      </c>
      <c r="Q18" s="46">
        <v>28</v>
      </c>
      <c r="R18" s="46">
        <v>4</v>
      </c>
      <c r="S18" s="46">
        <v>0</v>
      </c>
      <c r="T18" s="6">
        <f t="shared" si="2"/>
        <v>58</v>
      </c>
      <c r="U18" s="2">
        <f t="shared" si="5"/>
        <v>241.5</v>
      </c>
      <c r="AB18" s="51">
        <v>248</v>
      </c>
    </row>
    <row r="19" spans="1:28" ht="24" customHeight="1" thickBot="1" x14ac:dyDescent="0.25">
      <c r="A19" s="21" t="s">
        <v>42</v>
      </c>
      <c r="B19" s="47">
        <v>26</v>
      </c>
      <c r="C19" s="47">
        <v>35</v>
      </c>
      <c r="D19" s="47">
        <v>2</v>
      </c>
      <c r="E19" s="47">
        <v>3</v>
      </c>
      <c r="F19" s="7">
        <f t="shared" si="0"/>
        <v>59.5</v>
      </c>
      <c r="G19" s="3">
        <f t="shared" si="3"/>
        <v>269</v>
      </c>
      <c r="H19" s="20" t="s">
        <v>22</v>
      </c>
      <c r="I19" s="45">
        <v>52</v>
      </c>
      <c r="J19" s="45">
        <v>33</v>
      </c>
      <c r="K19" s="45">
        <v>1</v>
      </c>
      <c r="L19" s="45">
        <v>1</v>
      </c>
      <c r="M19" s="6">
        <f t="shared" si="1"/>
        <v>63.5</v>
      </c>
      <c r="N19" s="2">
        <f>M16+M17+M18+M19</f>
        <v>229.5</v>
      </c>
      <c r="O19" s="19" t="s">
        <v>16</v>
      </c>
      <c r="P19" s="46">
        <v>25</v>
      </c>
      <c r="Q19" s="46">
        <v>38</v>
      </c>
      <c r="R19" s="46">
        <v>3</v>
      </c>
      <c r="S19" s="46">
        <v>1</v>
      </c>
      <c r="T19" s="6">
        <f t="shared" si="2"/>
        <v>59</v>
      </c>
      <c r="U19" s="2">
        <f t="shared" si="5"/>
        <v>235.5</v>
      </c>
      <c r="AB19" s="51">
        <v>262</v>
      </c>
    </row>
    <row r="20" spans="1:28" ht="24" customHeight="1" x14ac:dyDescent="0.2">
      <c r="A20" s="19" t="s">
        <v>27</v>
      </c>
      <c r="B20" s="45">
        <v>24</v>
      </c>
      <c r="C20" s="45">
        <v>31</v>
      </c>
      <c r="D20" s="45">
        <v>1</v>
      </c>
      <c r="E20" s="45">
        <v>1</v>
      </c>
      <c r="F20" s="8">
        <f t="shared" si="0"/>
        <v>47.5</v>
      </c>
      <c r="G20" s="35"/>
      <c r="H20" s="19" t="s">
        <v>24</v>
      </c>
      <c r="I20" s="46">
        <v>40</v>
      </c>
      <c r="J20" s="46">
        <v>42</v>
      </c>
      <c r="K20" s="46">
        <v>1</v>
      </c>
      <c r="L20" s="46">
        <v>2</v>
      </c>
      <c r="M20" s="8">
        <f t="shared" si="1"/>
        <v>69</v>
      </c>
      <c r="N20" s="2">
        <f>M17+M18+M19+M20</f>
        <v>268.5</v>
      </c>
      <c r="O20" s="19" t="s">
        <v>45</v>
      </c>
      <c r="P20" s="45">
        <v>21</v>
      </c>
      <c r="Q20" s="45">
        <v>36</v>
      </c>
      <c r="R20" s="45">
        <v>1</v>
      </c>
      <c r="S20" s="45">
        <v>1</v>
      </c>
      <c r="T20" s="8">
        <f t="shared" si="2"/>
        <v>51</v>
      </c>
      <c r="U20" s="2">
        <f t="shared" si="5"/>
        <v>241</v>
      </c>
      <c r="AB20" s="51">
        <v>275</v>
      </c>
    </row>
    <row r="21" spans="1:28" ht="24" customHeight="1" thickBot="1" x14ac:dyDescent="0.25">
      <c r="A21" s="19" t="s">
        <v>28</v>
      </c>
      <c r="B21" s="46">
        <v>29</v>
      </c>
      <c r="C21" s="46">
        <v>33</v>
      </c>
      <c r="D21" s="46">
        <v>3</v>
      </c>
      <c r="E21" s="46">
        <v>1</v>
      </c>
      <c r="F21" s="6">
        <f t="shared" si="0"/>
        <v>56</v>
      </c>
      <c r="G21" s="36"/>
      <c r="H21" s="20" t="s">
        <v>25</v>
      </c>
      <c r="I21" s="46">
        <v>41</v>
      </c>
      <c r="J21" s="46">
        <v>40</v>
      </c>
      <c r="K21" s="46">
        <v>1</v>
      </c>
      <c r="L21" s="46">
        <v>0</v>
      </c>
      <c r="M21" s="6">
        <f t="shared" si="1"/>
        <v>62.5</v>
      </c>
      <c r="N21" s="2">
        <f>M18+M19+M20+M21</f>
        <v>267.5</v>
      </c>
      <c r="O21" s="21" t="s">
        <v>46</v>
      </c>
      <c r="P21" s="47">
        <v>19</v>
      </c>
      <c r="Q21" s="47">
        <v>31</v>
      </c>
      <c r="R21" s="47">
        <v>2</v>
      </c>
      <c r="S21" s="47">
        <v>1</v>
      </c>
      <c r="T21" s="7">
        <f t="shared" si="2"/>
        <v>47</v>
      </c>
      <c r="U21" s="3">
        <f t="shared" si="5"/>
        <v>215</v>
      </c>
      <c r="AB21" s="5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28</v>
      </c>
      <c r="D22" s="46">
        <v>1</v>
      </c>
      <c r="E22" s="46">
        <v>1</v>
      </c>
      <c r="F22" s="6">
        <f t="shared" si="0"/>
        <v>47.5</v>
      </c>
      <c r="G22" s="2"/>
      <c r="H22" s="21" t="s">
        <v>26</v>
      </c>
      <c r="I22" s="47">
        <v>33</v>
      </c>
      <c r="J22" s="47">
        <v>35</v>
      </c>
      <c r="K22" s="47">
        <v>2</v>
      </c>
      <c r="L22" s="47">
        <v>1</v>
      </c>
      <c r="M22" s="6">
        <f t="shared" si="1"/>
        <v>58</v>
      </c>
      <c r="N22" s="3">
        <f>M19+M20+M21+M22</f>
        <v>253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489.5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268.5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241.5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92</v>
      </c>
      <c r="N24" s="57"/>
      <c r="O24" s="137"/>
      <c r="P24" s="138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68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2377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42755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130</v>
      </c>
      <c r="C10" s="46">
        <v>261</v>
      </c>
      <c r="D10" s="46">
        <v>39</v>
      </c>
      <c r="E10" s="46">
        <v>5</v>
      </c>
      <c r="F10" s="48">
        <f>B10*0.5+C10*1+D10*2+E10*2.5</f>
        <v>416.5</v>
      </c>
      <c r="G10" s="2"/>
      <c r="H10" s="19" t="s">
        <v>4</v>
      </c>
      <c r="I10" s="46">
        <v>110</v>
      </c>
      <c r="J10" s="46">
        <v>323</v>
      </c>
      <c r="K10" s="46">
        <v>25</v>
      </c>
      <c r="L10" s="46">
        <v>8</v>
      </c>
      <c r="M10" s="6">
        <f>I10*0.5+J10*1+K10*2+L10*2.5</f>
        <v>448</v>
      </c>
      <c r="N10" s="9">
        <f>F20+F21+F22+M10</f>
        <v>1599</v>
      </c>
      <c r="O10" s="19" t="s">
        <v>43</v>
      </c>
      <c r="P10" s="46">
        <v>98</v>
      </c>
      <c r="Q10" s="46">
        <v>321</v>
      </c>
      <c r="R10" s="46">
        <v>25</v>
      </c>
      <c r="S10" s="46">
        <v>3</v>
      </c>
      <c r="T10" s="6">
        <f>P10*0.5+Q10*1+R10*2+S10*2.5</f>
        <v>427.5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142</v>
      </c>
      <c r="C11" s="46">
        <v>278</v>
      </c>
      <c r="D11" s="46">
        <v>37</v>
      </c>
      <c r="E11" s="46">
        <v>11</v>
      </c>
      <c r="F11" s="6">
        <f t="shared" ref="F11:F22" si="0">B11*0.5+C11*1+D11*2+E11*2.5</f>
        <v>450.5</v>
      </c>
      <c r="G11" s="2"/>
      <c r="H11" s="19" t="s">
        <v>5</v>
      </c>
      <c r="I11" s="46">
        <v>95</v>
      </c>
      <c r="J11" s="46">
        <v>291</v>
      </c>
      <c r="K11" s="46">
        <v>21</v>
      </c>
      <c r="L11" s="46">
        <v>7</v>
      </c>
      <c r="M11" s="6">
        <f t="shared" ref="M11:M22" si="1">I11*0.5+J11*1+K11*2+L11*2.5</f>
        <v>398</v>
      </c>
      <c r="N11" s="9">
        <f>F21+F22+M10+M11</f>
        <v>1657.5</v>
      </c>
      <c r="O11" s="19" t="s">
        <v>44</v>
      </c>
      <c r="P11" s="46">
        <v>107</v>
      </c>
      <c r="Q11" s="46">
        <v>334</v>
      </c>
      <c r="R11" s="46">
        <v>30</v>
      </c>
      <c r="S11" s="46">
        <v>5</v>
      </c>
      <c r="T11" s="6">
        <f t="shared" ref="T11:T21" si="2">P11*0.5+Q11*1+R11*2+S11*2.5</f>
        <v>460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147</v>
      </c>
      <c r="C12" s="46">
        <v>276</v>
      </c>
      <c r="D12" s="46">
        <v>28</v>
      </c>
      <c r="E12" s="46">
        <v>6</v>
      </c>
      <c r="F12" s="6">
        <f t="shared" si="0"/>
        <v>420.5</v>
      </c>
      <c r="G12" s="2"/>
      <c r="H12" s="19" t="s">
        <v>6</v>
      </c>
      <c r="I12" s="46">
        <v>98</v>
      </c>
      <c r="J12" s="46">
        <v>312</v>
      </c>
      <c r="K12" s="46">
        <v>20</v>
      </c>
      <c r="L12" s="46">
        <v>7</v>
      </c>
      <c r="M12" s="6">
        <f t="shared" si="1"/>
        <v>418.5</v>
      </c>
      <c r="N12" s="2">
        <f>F22+M10+M11+M12</f>
        <v>1696</v>
      </c>
      <c r="O12" s="19" t="s">
        <v>32</v>
      </c>
      <c r="P12" s="46">
        <v>115</v>
      </c>
      <c r="Q12" s="46">
        <v>325</v>
      </c>
      <c r="R12" s="46">
        <v>22</v>
      </c>
      <c r="S12" s="46">
        <v>6</v>
      </c>
      <c r="T12" s="6">
        <f t="shared" si="2"/>
        <v>441.5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114</v>
      </c>
      <c r="C13" s="46">
        <v>273</v>
      </c>
      <c r="D13" s="46">
        <v>35</v>
      </c>
      <c r="E13" s="46">
        <v>8</v>
      </c>
      <c r="F13" s="6">
        <f t="shared" si="0"/>
        <v>420</v>
      </c>
      <c r="G13" s="2">
        <f>F10+F11+F12+F13</f>
        <v>1707.5</v>
      </c>
      <c r="H13" s="19" t="s">
        <v>7</v>
      </c>
      <c r="I13" s="46">
        <v>113</v>
      </c>
      <c r="J13" s="46">
        <v>331</v>
      </c>
      <c r="K13" s="46">
        <v>24</v>
      </c>
      <c r="L13" s="46">
        <v>4</v>
      </c>
      <c r="M13" s="6">
        <f t="shared" si="1"/>
        <v>445.5</v>
      </c>
      <c r="N13" s="2">
        <f t="shared" ref="N13:N18" si="3">M10+M11+M12+M13</f>
        <v>1710</v>
      </c>
      <c r="O13" s="19" t="s">
        <v>33</v>
      </c>
      <c r="P13" s="46">
        <v>115</v>
      </c>
      <c r="Q13" s="46">
        <v>347</v>
      </c>
      <c r="R13" s="46">
        <v>27</v>
      </c>
      <c r="S13" s="46">
        <v>3</v>
      </c>
      <c r="T13" s="6">
        <f t="shared" si="2"/>
        <v>466</v>
      </c>
      <c r="U13" s="2">
        <f t="shared" ref="U13:U21" si="4">T10+T11+T12+T13</f>
        <v>1795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122</v>
      </c>
      <c r="C14" s="46">
        <v>294</v>
      </c>
      <c r="D14" s="46">
        <v>32</v>
      </c>
      <c r="E14" s="46">
        <v>7</v>
      </c>
      <c r="F14" s="6">
        <f t="shared" si="0"/>
        <v>436.5</v>
      </c>
      <c r="G14" s="2">
        <f t="shared" ref="G14:G19" si="5">F11+F12+F13+F14</f>
        <v>1727.5</v>
      </c>
      <c r="H14" s="19" t="s">
        <v>9</v>
      </c>
      <c r="I14" s="46">
        <v>92</v>
      </c>
      <c r="J14" s="46">
        <v>312</v>
      </c>
      <c r="K14" s="46">
        <v>21</v>
      </c>
      <c r="L14" s="46">
        <v>3</v>
      </c>
      <c r="M14" s="6">
        <f t="shared" si="1"/>
        <v>407.5</v>
      </c>
      <c r="N14" s="2">
        <f t="shared" si="3"/>
        <v>1669.5</v>
      </c>
      <c r="O14" s="19" t="s">
        <v>29</v>
      </c>
      <c r="P14" s="45">
        <v>117</v>
      </c>
      <c r="Q14" s="45">
        <v>337</v>
      </c>
      <c r="R14" s="45">
        <v>24</v>
      </c>
      <c r="S14" s="45">
        <v>6</v>
      </c>
      <c r="T14" s="6">
        <f t="shared" si="2"/>
        <v>458.5</v>
      </c>
      <c r="U14" s="2">
        <f t="shared" si="4"/>
        <v>1826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120</v>
      </c>
      <c r="C15" s="46">
        <v>256</v>
      </c>
      <c r="D15" s="46">
        <v>29</v>
      </c>
      <c r="E15" s="46">
        <v>8</v>
      </c>
      <c r="F15" s="6">
        <f t="shared" si="0"/>
        <v>394</v>
      </c>
      <c r="G15" s="2">
        <f t="shared" si="5"/>
        <v>1671</v>
      </c>
      <c r="H15" s="19" t="s">
        <v>12</v>
      </c>
      <c r="I15" s="46">
        <v>89</v>
      </c>
      <c r="J15" s="46">
        <v>310</v>
      </c>
      <c r="K15" s="46">
        <v>20</v>
      </c>
      <c r="L15" s="46">
        <v>2</v>
      </c>
      <c r="M15" s="6">
        <f t="shared" si="1"/>
        <v>399.5</v>
      </c>
      <c r="N15" s="2">
        <f t="shared" si="3"/>
        <v>1671</v>
      </c>
      <c r="O15" s="18" t="s">
        <v>30</v>
      </c>
      <c r="P15" s="46">
        <v>94</v>
      </c>
      <c r="Q15" s="46">
        <v>296</v>
      </c>
      <c r="R15" s="46">
        <v>22</v>
      </c>
      <c r="S15" s="46">
        <v>4</v>
      </c>
      <c r="T15" s="6">
        <f t="shared" si="2"/>
        <v>397</v>
      </c>
      <c r="U15" s="2">
        <f t="shared" si="4"/>
        <v>1763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117</v>
      </c>
      <c r="C16" s="46">
        <v>257</v>
      </c>
      <c r="D16" s="46">
        <v>31</v>
      </c>
      <c r="E16" s="46">
        <v>9</v>
      </c>
      <c r="F16" s="6">
        <f t="shared" si="0"/>
        <v>400</v>
      </c>
      <c r="G16" s="2">
        <f t="shared" si="5"/>
        <v>1650.5</v>
      </c>
      <c r="H16" s="19" t="s">
        <v>15</v>
      </c>
      <c r="I16" s="46">
        <v>86</v>
      </c>
      <c r="J16" s="46">
        <v>302</v>
      </c>
      <c r="K16" s="46">
        <v>19</v>
      </c>
      <c r="L16" s="46">
        <v>1</v>
      </c>
      <c r="M16" s="6">
        <f t="shared" si="1"/>
        <v>385.5</v>
      </c>
      <c r="N16" s="2">
        <f t="shared" si="3"/>
        <v>1638</v>
      </c>
      <c r="O16" s="19" t="s">
        <v>8</v>
      </c>
      <c r="P16" s="46">
        <v>112</v>
      </c>
      <c r="Q16" s="46">
        <v>336</v>
      </c>
      <c r="R16" s="46">
        <v>23</v>
      </c>
      <c r="S16" s="46">
        <v>6</v>
      </c>
      <c r="T16" s="6">
        <f t="shared" si="2"/>
        <v>453</v>
      </c>
      <c r="U16" s="2">
        <f t="shared" si="4"/>
        <v>1774.5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104</v>
      </c>
      <c r="C17" s="46">
        <v>265</v>
      </c>
      <c r="D17" s="46">
        <v>29</v>
      </c>
      <c r="E17" s="46">
        <v>14</v>
      </c>
      <c r="F17" s="6">
        <f t="shared" si="0"/>
        <v>410</v>
      </c>
      <c r="G17" s="2">
        <f t="shared" si="5"/>
        <v>1640.5</v>
      </c>
      <c r="H17" s="19" t="s">
        <v>18</v>
      </c>
      <c r="I17" s="46">
        <v>110</v>
      </c>
      <c r="J17" s="46">
        <v>296</v>
      </c>
      <c r="K17" s="46">
        <v>20</v>
      </c>
      <c r="L17" s="46">
        <v>8</v>
      </c>
      <c r="M17" s="6">
        <f t="shared" si="1"/>
        <v>411</v>
      </c>
      <c r="N17" s="2">
        <f t="shared" si="3"/>
        <v>1603.5</v>
      </c>
      <c r="O17" s="19" t="s">
        <v>10</v>
      </c>
      <c r="P17" s="46">
        <v>115</v>
      </c>
      <c r="Q17" s="46">
        <v>362</v>
      </c>
      <c r="R17" s="46">
        <v>33</v>
      </c>
      <c r="S17" s="46">
        <v>3</v>
      </c>
      <c r="T17" s="6">
        <f t="shared" si="2"/>
        <v>493</v>
      </c>
      <c r="U17" s="2">
        <f t="shared" si="4"/>
        <v>1801.5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94</v>
      </c>
      <c r="C18" s="46">
        <v>280</v>
      </c>
      <c r="D18" s="46">
        <v>20</v>
      </c>
      <c r="E18" s="46">
        <v>6</v>
      </c>
      <c r="F18" s="6">
        <f t="shared" si="0"/>
        <v>382</v>
      </c>
      <c r="G18" s="2">
        <f t="shared" si="5"/>
        <v>1586</v>
      </c>
      <c r="H18" s="19" t="s">
        <v>20</v>
      </c>
      <c r="I18" s="46">
        <v>120</v>
      </c>
      <c r="J18" s="46">
        <v>313</v>
      </c>
      <c r="K18" s="46">
        <v>23</v>
      </c>
      <c r="L18" s="46">
        <v>10</v>
      </c>
      <c r="M18" s="6">
        <f t="shared" si="1"/>
        <v>444</v>
      </c>
      <c r="N18" s="2">
        <f t="shared" si="3"/>
        <v>1640</v>
      </c>
      <c r="O18" s="19" t="s">
        <v>13</v>
      </c>
      <c r="P18" s="46">
        <v>117</v>
      </c>
      <c r="Q18" s="46">
        <v>376</v>
      </c>
      <c r="R18" s="46">
        <v>31</v>
      </c>
      <c r="S18" s="46">
        <v>4</v>
      </c>
      <c r="T18" s="6">
        <f t="shared" si="2"/>
        <v>506.5</v>
      </c>
      <c r="U18" s="2">
        <f t="shared" si="4"/>
        <v>1849.5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106</v>
      </c>
      <c r="C19" s="47">
        <v>290</v>
      </c>
      <c r="D19" s="47">
        <v>23</v>
      </c>
      <c r="E19" s="47">
        <v>9</v>
      </c>
      <c r="F19" s="7">
        <f t="shared" si="0"/>
        <v>411.5</v>
      </c>
      <c r="G19" s="3">
        <f t="shared" si="5"/>
        <v>1603.5</v>
      </c>
      <c r="H19" s="20" t="s">
        <v>22</v>
      </c>
      <c r="I19" s="45">
        <v>129</v>
      </c>
      <c r="J19" s="45">
        <v>341</v>
      </c>
      <c r="K19" s="45">
        <v>25</v>
      </c>
      <c r="L19" s="45">
        <v>11</v>
      </c>
      <c r="M19" s="6">
        <f t="shared" si="1"/>
        <v>483</v>
      </c>
      <c r="N19" s="2">
        <f>M16+M17+M18+M19</f>
        <v>1723.5</v>
      </c>
      <c r="O19" s="19" t="s">
        <v>16</v>
      </c>
      <c r="P19" s="46">
        <v>98</v>
      </c>
      <c r="Q19" s="46">
        <v>377</v>
      </c>
      <c r="R19" s="46">
        <v>26</v>
      </c>
      <c r="S19" s="46">
        <v>4</v>
      </c>
      <c r="T19" s="6">
        <f t="shared" si="2"/>
        <v>488</v>
      </c>
      <c r="U19" s="2">
        <f>T16+T17+T18+T19</f>
        <v>1940.5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63</v>
      </c>
      <c r="C20" s="45">
        <v>245</v>
      </c>
      <c r="D20" s="45">
        <v>19</v>
      </c>
      <c r="E20" s="45">
        <v>10</v>
      </c>
      <c r="F20" s="8">
        <f t="shared" si="0"/>
        <v>339.5</v>
      </c>
      <c r="G20" s="35"/>
      <c r="H20" s="19" t="s">
        <v>24</v>
      </c>
      <c r="I20" s="46">
        <v>122</v>
      </c>
      <c r="J20" s="46">
        <v>313</v>
      </c>
      <c r="K20" s="46">
        <v>23</v>
      </c>
      <c r="L20" s="46">
        <v>12</v>
      </c>
      <c r="M20" s="8">
        <f t="shared" si="1"/>
        <v>450</v>
      </c>
      <c r="N20" s="2">
        <f>M17+M18+M19+M20</f>
        <v>1788</v>
      </c>
      <c r="O20" s="19" t="s">
        <v>45</v>
      </c>
      <c r="P20" s="45">
        <v>106</v>
      </c>
      <c r="Q20" s="45">
        <v>344</v>
      </c>
      <c r="R20" s="45">
        <v>22</v>
      </c>
      <c r="S20" s="45">
        <v>3</v>
      </c>
      <c r="T20" s="8">
        <f t="shared" si="2"/>
        <v>448.5</v>
      </c>
      <c r="U20" s="2">
        <f t="shared" si="4"/>
        <v>1936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60</v>
      </c>
      <c r="C21" s="46">
        <v>286</v>
      </c>
      <c r="D21" s="46">
        <v>17</v>
      </c>
      <c r="E21" s="46">
        <v>12</v>
      </c>
      <c r="F21" s="6">
        <f t="shared" si="0"/>
        <v>380</v>
      </c>
      <c r="G21" s="36"/>
      <c r="H21" s="20" t="s">
        <v>25</v>
      </c>
      <c r="I21" s="46">
        <v>102</v>
      </c>
      <c r="J21" s="46">
        <v>342</v>
      </c>
      <c r="K21" s="46">
        <v>24</v>
      </c>
      <c r="L21" s="46">
        <v>10</v>
      </c>
      <c r="M21" s="6">
        <f t="shared" si="1"/>
        <v>466</v>
      </c>
      <c r="N21" s="2">
        <f>M18+M19+M20+M21</f>
        <v>1843</v>
      </c>
      <c r="O21" s="21" t="s">
        <v>46</v>
      </c>
      <c r="P21" s="47">
        <v>90</v>
      </c>
      <c r="Q21" s="47">
        <v>310</v>
      </c>
      <c r="R21" s="47">
        <v>18</v>
      </c>
      <c r="S21" s="47">
        <v>3</v>
      </c>
      <c r="T21" s="7">
        <f t="shared" si="2"/>
        <v>398.5</v>
      </c>
      <c r="U21" s="3">
        <f t="shared" si="4"/>
        <v>1841.5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100</v>
      </c>
      <c r="C22" s="46">
        <v>315</v>
      </c>
      <c r="D22" s="46">
        <v>22</v>
      </c>
      <c r="E22" s="46">
        <v>9</v>
      </c>
      <c r="F22" s="6">
        <f t="shared" si="0"/>
        <v>431.5</v>
      </c>
      <c r="G22" s="2"/>
      <c r="H22" s="21" t="s">
        <v>26</v>
      </c>
      <c r="I22" s="47">
        <v>130</v>
      </c>
      <c r="J22" s="47">
        <v>408</v>
      </c>
      <c r="K22" s="47">
        <v>24</v>
      </c>
      <c r="L22" s="47">
        <v>8</v>
      </c>
      <c r="M22" s="6">
        <f t="shared" si="1"/>
        <v>541</v>
      </c>
      <c r="N22" s="3">
        <f>M19+M20+M21+M22</f>
        <v>1940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1727.5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1940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1940.5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66</v>
      </c>
      <c r="G24" s="57"/>
      <c r="H24" s="137"/>
      <c r="I24" s="138"/>
      <c r="J24" s="52" t="s">
        <v>73</v>
      </c>
      <c r="K24" s="55"/>
      <c r="L24" s="55"/>
      <c r="M24" s="56" t="s">
        <v>93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9" sqref="X2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68 X CARRERA 43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2377</v>
      </c>
      <c r="M6" s="151"/>
      <c r="N6" s="151"/>
      <c r="O6" s="12"/>
      <c r="P6" s="146" t="s">
        <v>58</v>
      </c>
      <c r="Q6" s="146"/>
      <c r="R6" s="146"/>
      <c r="S6" s="161">
        <f>'G-1'!S6:U6</f>
        <v>42755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368</v>
      </c>
      <c r="C10" s="46">
        <f>'G-1'!C10+'G-2'!C10+'G-4'!C10</f>
        <v>391</v>
      </c>
      <c r="D10" s="46">
        <f>'G-1'!D10+'G-2'!D10+'G-4'!D10</f>
        <v>41</v>
      </c>
      <c r="E10" s="46">
        <f>'G-1'!E10+'G-2'!E10+'G-4'!E10</f>
        <v>7</v>
      </c>
      <c r="F10" s="6">
        <f t="shared" ref="F10:F22" si="0">B10*0.5+C10*1+D10*2+E10*2.5</f>
        <v>674.5</v>
      </c>
      <c r="G10" s="2"/>
      <c r="H10" s="19" t="s">
        <v>4</v>
      </c>
      <c r="I10" s="46">
        <f>'G-1'!I10+'G-2'!I10+'G-4'!I10</f>
        <v>209</v>
      </c>
      <c r="J10" s="46">
        <f>'G-1'!J10+'G-2'!J10+'G-4'!J10</f>
        <v>483</v>
      </c>
      <c r="K10" s="46">
        <f>'G-1'!K10+'G-2'!K10+'G-4'!K10</f>
        <v>48</v>
      </c>
      <c r="L10" s="46">
        <f>'G-1'!L10+'G-2'!L10+'G-4'!L10</f>
        <v>15</v>
      </c>
      <c r="M10" s="6">
        <f t="shared" ref="M10:M22" si="1">I10*0.5+J10*1+K10*2+L10*2.5</f>
        <v>721</v>
      </c>
      <c r="N10" s="9">
        <f>F20+F21+F22+M10</f>
        <v>2477</v>
      </c>
      <c r="O10" s="19" t="s">
        <v>43</v>
      </c>
      <c r="P10" s="46">
        <f>'G-1'!P10+'G-2'!P10+'G-4'!P10</f>
        <v>220</v>
      </c>
      <c r="Q10" s="46">
        <f>'G-1'!Q10+'G-2'!Q10+'G-4'!Q10</f>
        <v>471</v>
      </c>
      <c r="R10" s="46">
        <f>'G-1'!R10+'G-2'!R10+'G-4'!R10</f>
        <v>26</v>
      </c>
      <c r="S10" s="46">
        <f>'G-1'!S10+'G-2'!S10+'G-4'!S10</f>
        <v>5</v>
      </c>
      <c r="T10" s="6">
        <f t="shared" ref="T10:T21" si="2">P10*0.5+Q10*1+R10*2+S10*2.5</f>
        <v>645.5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371</v>
      </c>
      <c r="C11" s="46">
        <f>'G-1'!C11+'G-2'!C11+'G-4'!C11</f>
        <v>403</v>
      </c>
      <c r="D11" s="46">
        <f>'G-1'!D11+'G-2'!D11+'G-4'!D11</f>
        <v>39</v>
      </c>
      <c r="E11" s="46">
        <f>'G-1'!E11+'G-2'!E11+'G-4'!E11</f>
        <v>14</v>
      </c>
      <c r="F11" s="6">
        <f t="shared" si="0"/>
        <v>701.5</v>
      </c>
      <c r="G11" s="2"/>
      <c r="H11" s="19" t="s">
        <v>5</v>
      </c>
      <c r="I11" s="46">
        <f>'G-1'!I11+'G-2'!I11+'G-4'!I11</f>
        <v>215</v>
      </c>
      <c r="J11" s="46">
        <f>'G-1'!J11+'G-2'!J11+'G-4'!J11</f>
        <v>466</v>
      </c>
      <c r="K11" s="46">
        <f>'G-1'!K11+'G-2'!K11+'G-4'!K11</f>
        <v>22</v>
      </c>
      <c r="L11" s="46">
        <f>'G-1'!L11+'G-2'!L11+'G-4'!L11</f>
        <v>8</v>
      </c>
      <c r="M11" s="6">
        <f t="shared" si="1"/>
        <v>637.5</v>
      </c>
      <c r="N11" s="9">
        <f>F21+F22+M10+M11</f>
        <v>2582.5</v>
      </c>
      <c r="O11" s="19" t="s">
        <v>44</v>
      </c>
      <c r="P11" s="46">
        <f>'G-1'!P11+'G-2'!P11+'G-4'!P11</f>
        <v>245</v>
      </c>
      <c r="Q11" s="46">
        <f>'G-1'!Q11+'G-2'!Q11+'G-4'!Q11</f>
        <v>502</v>
      </c>
      <c r="R11" s="46">
        <f>'G-1'!R11+'G-2'!R11+'G-4'!R11</f>
        <v>31</v>
      </c>
      <c r="S11" s="46">
        <f>'G-1'!S11+'G-2'!S11+'G-4'!S11</f>
        <v>9</v>
      </c>
      <c r="T11" s="6">
        <f t="shared" si="2"/>
        <v>709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347</v>
      </c>
      <c r="C12" s="46">
        <f>'G-1'!C12+'G-2'!C12+'G-4'!C12</f>
        <v>420</v>
      </c>
      <c r="D12" s="46">
        <f>'G-1'!D12+'G-2'!D12+'G-4'!D12</f>
        <v>29</v>
      </c>
      <c r="E12" s="46">
        <f>'G-1'!E12+'G-2'!E12+'G-4'!E12</f>
        <v>9</v>
      </c>
      <c r="F12" s="6">
        <f t="shared" si="0"/>
        <v>674</v>
      </c>
      <c r="G12" s="2"/>
      <c r="H12" s="19" t="s">
        <v>6</v>
      </c>
      <c r="I12" s="46">
        <f>'G-1'!I12+'G-2'!I12+'G-4'!I12</f>
        <v>214</v>
      </c>
      <c r="J12" s="46">
        <f>'G-1'!J12+'G-2'!J12+'G-4'!J12</f>
        <v>476</v>
      </c>
      <c r="K12" s="46">
        <f>'G-1'!K12+'G-2'!K12+'G-4'!K12</f>
        <v>22</v>
      </c>
      <c r="L12" s="46">
        <f>'G-1'!L12+'G-2'!L12+'G-4'!L12</f>
        <v>9</v>
      </c>
      <c r="M12" s="6">
        <f t="shared" si="1"/>
        <v>649.5</v>
      </c>
      <c r="N12" s="2">
        <f>F22+M10+M11+M12</f>
        <v>2627</v>
      </c>
      <c r="O12" s="19" t="s">
        <v>32</v>
      </c>
      <c r="P12" s="46">
        <f>'G-1'!P12+'G-2'!P12+'G-4'!P12</f>
        <v>269</v>
      </c>
      <c r="Q12" s="46">
        <f>'G-1'!Q12+'G-2'!Q12+'G-4'!Q12</f>
        <v>491</v>
      </c>
      <c r="R12" s="46">
        <f>'G-1'!R12+'G-2'!R12+'G-4'!R12</f>
        <v>24</v>
      </c>
      <c r="S12" s="46">
        <f>'G-1'!S12+'G-2'!S12+'G-4'!S12</f>
        <v>12</v>
      </c>
      <c r="T12" s="6">
        <f t="shared" si="2"/>
        <v>703.5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262</v>
      </c>
      <c r="C13" s="46">
        <f>'G-1'!C13+'G-2'!C13+'G-4'!C13</f>
        <v>403</v>
      </c>
      <c r="D13" s="46">
        <f>'G-1'!D13+'G-2'!D13+'G-4'!D13</f>
        <v>38</v>
      </c>
      <c r="E13" s="46">
        <f>'G-1'!E13+'G-2'!E13+'G-4'!E13</f>
        <v>10</v>
      </c>
      <c r="F13" s="6">
        <f t="shared" si="0"/>
        <v>635</v>
      </c>
      <c r="G13" s="2">
        <f t="shared" ref="G13:G19" si="3">F10+F11+F12+F13</f>
        <v>2685</v>
      </c>
      <c r="H13" s="19" t="s">
        <v>7</v>
      </c>
      <c r="I13" s="46">
        <f>'G-1'!I13+'G-2'!I13+'G-4'!I13</f>
        <v>194</v>
      </c>
      <c r="J13" s="46">
        <f>'G-1'!J13+'G-2'!J13+'G-4'!J13</f>
        <v>474</v>
      </c>
      <c r="K13" s="46">
        <f>'G-1'!K13+'G-2'!K13+'G-4'!K13</f>
        <v>25</v>
      </c>
      <c r="L13" s="46">
        <f>'G-1'!L13+'G-2'!L13+'G-4'!L13</f>
        <v>9</v>
      </c>
      <c r="M13" s="6">
        <f t="shared" si="1"/>
        <v>643.5</v>
      </c>
      <c r="N13" s="2">
        <f t="shared" ref="N13:N18" si="4">M10+M11+M12+M13</f>
        <v>2651.5</v>
      </c>
      <c r="O13" s="19" t="s">
        <v>33</v>
      </c>
      <c r="P13" s="46">
        <f>'G-1'!P13+'G-2'!P13+'G-4'!P13</f>
        <v>243</v>
      </c>
      <c r="Q13" s="46">
        <f>'G-1'!Q13+'G-2'!Q13+'G-4'!Q13</f>
        <v>531</v>
      </c>
      <c r="R13" s="46">
        <f>'G-1'!R13+'G-2'!R13+'G-4'!R13</f>
        <v>28</v>
      </c>
      <c r="S13" s="46">
        <f>'G-1'!S13+'G-2'!S13+'G-4'!S13</f>
        <v>10</v>
      </c>
      <c r="T13" s="6">
        <f t="shared" si="2"/>
        <v>733.5</v>
      </c>
      <c r="U13" s="2">
        <f t="shared" ref="U13:U21" si="5">T10+T11+T12+T13</f>
        <v>2791.5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251</v>
      </c>
      <c r="C14" s="46">
        <f>'G-1'!C14+'G-2'!C14+'G-4'!C14</f>
        <v>424</v>
      </c>
      <c r="D14" s="46">
        <f>'G-1'!D14+'G-2'!D14+'G-4'!D14</f>
        <v>33</v>
      </c>
      <c r="E14" s="46">
        <f>'G-1'!E14+'G-2'!E14+'G-4'!E14</f>
        <v>9</v>
      </c>
      <c r="F14" s="6">
        <f t="shared" si="0"/>
        <v>638</v>
      </c>
      <c r="G14" s="2">
        <f t="shared" si="3"/>
        <v>2648.5</v>
      </c>
      <c r="H14" s="19" t="s">
        <v>9</v>
      </c>
      <c r="I14" s="46">
        <f>'G-1'!I14+'G-2'!I14+'G-4'!I14</f>
        <v>176</v>
      </c>
      <c r="J14" s="46">
        <f>'G-1'!J14+'G-2'!J14+'G-4'!J14</f>
        <v>430</v>
      </c>
      <c r="K14" s="46">
        <f>'G-1'!K14+'G-2'!K14+'G-4'!K14</f>
        <v>23</v>
      </c>
      <c r="L14" s="46">
        <f>'G-1'!L14+'G-2'!L14+'G-4'!L14</f>
        <v>5</v>
      </c>
      <c r="M14" s="6">
        <f t="shared" si="1"/>
        <v>576.5</v>
      </c>
      <c r="N14" s="2">
        <f t="shared" si="4"/>
        <v>2507</v>
      </c>
      <c r="O14" s="19" t="s">
        <v>29</v>
      </c>
      <c r="P14" s="46">
        <f>'G-1'!P14+'G-2'!P14+'G-4'!P14</f>
        <v>230</v>
      </c>
      <c r="Q14" s="46">
        <f>'G-1'!Q14+'G-2'!Q14+'G-4'!Q14</f>
        <v>498</v>
      </c>
      <c r="R14" s="46">
        <f>'G-1'!R14+'G-2'!R14+'G-4'!R14</f>
        <v>26</v>
      </c>
      <c r="S14" s="46">
        <f>'G-1'!S14+'G-2'!S14+'G-4'!S14</f>
        <v>8</v>
      </c>
      <c r="T14" s="6">
        <f t="shared" si="2"/>
        <v>685</v>
      </c>
      <c r="U14" s="2">
        <f t="shared" si="5"/>
        <v>2831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241</v>
      </c>
      <c r="C15" s="46">
        <f>'G-1'!C15+'G-2'!C15+'G-4'!C15</f>
        <v>385</v>
      </c>
      <c r="D15" s="46">
        <f>'G-1'!D15+'G-2'!D15+'G-4'!D15</f>
        <v>34</v>
      </c>
      <c r="E15" s="46">
        <f>'G-1'!E15+'G-2'!E15+'G-4'!E15</f>
        <v>16</v>
      </c>
      <c r="F15" s="6">
        <f t="shared" si="0"/>
        <v>613.5</v>
      </c>
      <c r="G15" s="2">
        <f t="shared" si="3"/>
        <v>2560.5</v>
      </c>
      <c r="H15" s="19" t="s">
        <v>12</v>
      </c>
      <c r="I15" s="46">
        <f>'G-1'!I15+'G-2'!I15+'G-4'!I15</f>
        <v>169</v>
      </c>
      <c r="J15" s="46">
        <f>'G-1'!J15+'G-2'!J15+'G-4'!J15</f>
        <v>420</v>
      </c>
      <c r="K15" s="46">
        <f>'G-1'!K15+'G-2'!K15+'G-4'!K15</f>
        <v>21</v>
      </c>
      <c r="L15" s="46">
        <f>'G-1'!L15+'G-2'!L15+'G-4'!L15</f>
        <v>6</v>
      </c>
      <c r="M15" s="6">
        <f t="shared" si="1"/>
        <v>561.5</v>
      </c>
      <c r="N15" s="2">
        <f t="shared" si="4"/>
        <v>2431</v>
      </c>
      <c r="O15" s="18" t="s">
        <v>30</v>
      </c>
      <c r="P15" s="46">
        <f>'G-1'!P15+'G-2'!P15+'G-4'!P15</f>
        <v>277</v>
      </c>
      <c r="Q15" s="46">
        <f>'G-1'!Q15+'G-2'!Q15+'G-4'!Q15</f>
        <v>479</v>
      </c>
      <c r="R15" s="46">
        <f>'G-1'!R15+'G-2'!R15+'G-4'!R15</f>
        <v>24</v>
      </c>
      <c r="S15" s="46">
        <f>'G-1'!S15+'G-2'!S15+'G-4'!S15</f>
        <v>8</v>
      </c>
      <c r="T15" s="6">
        <f t="shared" si="2"/>
        <v>685.5</v>
      </c>
      <c r="U15" s="2">
        <f t="shared" si="5"/>
        <v>2807.5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220</v>
      </c>
      <c r="C16" s="46">
        <f>'G-1'!C16+'G-2'!C16+'G-4'!C16</f>
        <v>405</v>
      </c>
      <c r="D16" s="46">
        <f>'G-1'!D16+'G-2'!D16+'G-4'!D16</f>
        <v>33</v>
      </c>
      <c r="E16" s="46">
        <f>'G-1'!E16+'G-2'!E16+'G-4'!E16</f>
        <v>10</v>
      </c>
      <c r="F16" s="6">
        <f t="shared" si="0"/>
        <v>606</v>
      </c>
      <c r="G16" s="2">
        <f t="shared" si="3"/>
        <v>2492.5</v>
      </c>
      <c r="H16" s="19" t="s">
        <v>15</v>
      </c>
      <c r="I16" s="46">
        <f>'G-1'!I16+'G-2'!I16+'G-4'!I16</f>
        <v>162</v>
      </c>
      <c r="J16" s="46">
        <f>'G-1'!J16+'G-2'!J16+'G-4'!J16</f>
        <v>405</v>
      </c>
      <c r="K16" s="46">
        <f>'G-1'!K16+'G-2'!K16+'G-4'!K16</f>
        <v>21</v>
      </c>
      <c r="L16" s="46">
        <f>'G-1'!L16+'G-2'!L16+'G-4'!L16</f>
        <v>5</v>
      </c>
      <c r="M16" s="6">
        <f t="shared" si="1"/>
        <v>540.5</v>
      </c>
      <c r="N16" s="2">
        <f t="shared" si="4"/>
        <v>2322</v>
      </c>
      <c r="O16" s="19" t="s">
        <v>8</v>
      </c>
      <c r="P16" s="46">
        <f>'G-1'!P16+'G-2'!P16+'G-4'!P16</f>
        <v>292</v>
      </c>
      <c r="Q16" s="46">
        <f>'G-1'!Q16+'G-2'!Q16+'G-4'!Q16</f>
        <v>510</v>
      </c>
      <c r="R16" s="46">
        <f>'G-1'!R16+'G-2'!R16+'G-4'!R16</f>
        <v>25</v>
      </c>
      <c r="S16" s="46">
        <f>'G-1'!S16+'G-2'!S16+'G-4'!S16</f>
        <v>8</v>
      </c>
      <c r="T16" s="6">
        <f t="shared" si="2"/>
        <v>726</v>
      </c>
      <c r="U16" s="2">
        <f t="shared" si="5"/>
        <v>2830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201</v>
      </c>
      <c r="C17" s="46">
        <f>'G-1'!C17+'G-2'!C17+'G-4'!C17</f>
        <v>401</v>
      </c>
      <c r="D17" s="46">
        <f>'G-1'!D17+'G-2'!D17+'G-4'!D17</f>
        <v>31</v>
      </c>
      <c r="E17" s="46">
        <f>'G-1'!E17+'G-2'!E17+'G-4'!E17</f>
        <v>17</v>
      </c>
      <c r="F17" s="6">
        <f t="shared" si="0"/>
        <v>606</v>
      </c>
      <c r="G17" s="2">
        <f t="shared" si="3"/>
        <v>2463.5</v>
      </c>
      <c r="H17" s="19" t="s">
        <v>18</v>
      </c>
      <c r="I17" s="46">
        <f>'G-1'!I17+'G-2'!I17+'G-4'!I17</f>
        <v>174</v>
      </c>
      <c r="J17" s="46">
        <f>'G-1'!J17+'G-2'!J17+'G-4'!J17</f>
        <v>406</v>
      </c>
      <c r="K17" s="46">
        <f>'G-1'!K17+'G-2'!K17+'G-4'!K17</f>
        <v>20</v>
      </c>
      <c r="L17" s="46">
        <f>'G-1'!L17+'G-2'!L17+'G-4'!L17</f>
        <v>10</v>
      </c>
      <c r="M17" s="6">
        <f t="shared" si="1"/>
        <v>558</v>
      </c>
      <c r="N17" s="2">
        <f t="shared" si="4"/>
        <v>2236.5</v>
      </c>
      <c r="O17" s="19" t="s">
        <v>10</v>
      </c>
      <c r="P17" s="46">
        <f>'G-1'!P17+'G-2'!P17+'G-4'!P17</f>
        <v>307</v>
      </c>
      <c r="Q17" s="46">
        <f>'G-1'!Q17+'G-2'!Q17+'G-4'!Q17</f>
        <v>558</v>
      </c>
      <c r="R17" s="46">
        <f>'G-1'!R17+'G-2'!R17+'G-4'!R17</f>
        <v>34</v>
      </c>
      <c r="S17" s="46">
        <f>'G-1'!S17+'G-2'!S17+'G-4'!S17</f>
        <v>5</v>
      </c>
      <c r="T17" s="6">
        <f t="shared" si="2"/>
        <v>792</v>
      </c>
      <c r="U17" s="2">
        <f t="shared" si="5"/>
        <v>2888.5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188</v>
      </c>
      <c r="C18" s="46">
        <f>'G-1'!C18+'G-2'!C18+'G-4'!C18</f>
        <v>419</v>
      </c>
      <c r="D18" s="46">
        <f>'G-1'!D18+'G-2'!D18+'G-4'!D18</f>
        <v>21</v>
      </c>
      <c r="E18" s="46">
        <f>'G-1'!E18+'G-2'!E18+'G-4'!E18</f>
        <v>9</v>
      </c>
      <c r="F18" s="6">
        <f t="shared" si="0"/>
        <v>577.5</v>
      </c>
      <c r="G18" s="2">
        <f t="shared" si="3"/>
        <v>2403</v>
      </c>
      <c r="H18" s="19" t="s">
        <v>20</v>
      </c>
      <c r="I18" s="46">
        <f>'G-1'!I18+'G-2'!I18+'G-4'!I18</f>
        <v>204</v>
      </c>
      <c r="J18" s="46">
        <f>'G-1'!J18+'G-2'!J18+'G-4'!J18</f>
        <v>448</v>
      </c>
      <c r="K18" s="46">
        <f>'G-1'!K18+'G-2'!K18+'G-4'!K18</f>
        <v>23</v>
      </c>
      <c r="L18" s="46">
        <f>'G-1'!L18+'G-2'!L18+'G-4'!L18</f>
        <v>16</v>
      </c>
      <c r="M18" s="6">
        <f t="shared" si="1"/>
        <v>636</v>
      </c>
      <c r="N18" s="2">
        <f t="shared" si="4"/>
        <v>2296</v>
      </c>
      <c r="O18" s="19" t="s">
        <v>13</v>
      </c>
      <c r="P18" s="46">
        <f>'G-1'!P18+'G-2'!P18+'G-4'!P18</f>
        <v>314</v>
      </c>
      <c r="Q18" s="46">
        <f>'G-1'!Q18+'G-2'!Q18+'G-4'!Q18</f>
        <v>541</v>
      </c>
      <c r="R18" s="46">
        <f>'G-1'!R18+'G-2'!R18+'G-4'!R18</f>
        <v>36</v>
      </c>
      <c r="S18" s="46">
        <f>'G-1'!S18+'G-2'!S18+'G-4'!S18</f>
        <v>7</v>
      </c>
      <c r="T18" s="6">
        <f t="shared" si="2"/>
        <v>787.5</v>
      </c>
      <c r="U18" s="2">
        <f t="shared" si="5"/>
        <v>2991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189</v>
      </c>
      <c r="C19" s="47">
        <f>'G-1'!C19+'G-2'!C19+'G-4'!C19</f>
        <v>434</v>
      </c>
      <c r="D19" s="47">
        <f>'G-1'!D19+'G-2'!D19+'G-4'!D19</f>
        <v>25</v>
      </c>
      <c r="E19" s="47">
        <f>'G-1'!E19+'G-2'!E19+'G-4'!E19</f>
        <v>17</v>
      </c>
      <c r="F19" s="7">
        <f t="shared" si="0"/>
        <v>621</v>
      </c>
      <c r="G19" s="3">
        <f t="shared" si="3"/>
        <v>2410.5</v>
      </c>
      <c r="H19" s="20" t="s">
        <v>22</v>
      </c>
      <c r="I19" s="46">
        <f>'G-1'!I19+'G-2'!I19+'G-4'!I19</f>
        <v>217</v>
      </c>
      <c r="J19" s="46">
        <f>'G-1'!J19+'G-2'!J19+'G-4'!J19</f>
        <v>474</v>
      </c>
      <c r="K19" s="46">
        <f>'G-1'!K19+'G-2'!K19+'G-4'!K19</f>
        <v>26</v>
      </c>
      <c r="L19" s="46">
        <f>'G-1'!L19+'G-2'!L19+'G-4'!L19</f>
        <v>14</v>
      </c>
      <c r="M19" s="6">
        <f t="shared" si="1"/>
        <v>669.5</v>
      </c>
      <c r="N19" s="2">
        <f>M16+M17+M18+M19</f>
        <v>2404</v>
      </c>
      <c r="O19" s="19" t="s">
        <v>16</v>
      </c>
      <c r="P19" s="46">
        <f>'G-1'!P19+'G-2'!P19+'G-4'!P19</f>
        <v>318</v>
      </c>
      <c r="Q19" s="46">
        <f>'G-1'!Q19+'G-2'!Q19+'G-4'!Q19</f>
        <v>565</v>
      </c>
      <c r="R19" s="46">
        <f>'G-1'!R19+'G-2'!R19+'G-4'!R19</f>
        <v>30</v>
      </c>
      <c r="S19" s="46">
        <f>'G-1'!S19+'G-2'!S19+'G-4'!S19</f>
        <v>6</v>
      </c>
      <c r="T19" s="6">
        <f t="shared" si="2"/>
        <v>799</v>
      </c>
      <c r="U19" s="2">
        <f t="shared" si="5"/>
        <v>3104.5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168</v>
      </c>
      <c r="C20" s="45">
        <f>'G-1'!C20+'G-2'!C20+'G-4'!C20</f>
        <v>378</v>
      </c>
      <c r="D20" s="45">
        <f>'G-1'!D20+'G-2'!D20+'G-4'!D20</f>
        <v>20</v>
      </c>
      <c r="E20" s="45">
        <f>'G-1'!E20+'G-2'!E20+'G-4'!E20</f>
        <v>12</v>
      </c>
      <c r="F20" s="8">
        <f t="shared" si="0"/>
        <v>532</v>
      </c>
      <c r="G20" s="35"/>
      <c r="H20" s="19" t="s">
        <v>24</v>
      </c>
      <c r="I20" s="46">
        <f>'G-1'!I20+'G-2'!I20+'G-4'!I20</f>
        <v>217</v>
      </c>
      <c r="J20" s="46">
        <f>'G-1'!J20+'G-2'!J20+'G-4'!J20</f>
        <v>454</v>
      </c>
      <c r="K20" s="46">
        <f>'G-1'!K20+'G-2'!K20+'G-4'!K20</f>
        <v>24</v>
      </c>
      <c r="L20" s="46">
        <f>'G-1'!L20+'G-2'!L20+'G-4'!L20</f>
        <v>18</v>
      </c>
      <c r="M20" s="8">
        <f t="shared" si="1"/>
        <v>655.5</v>
      </c>
      <c r="N20" s="2">
        <f>M17+M18+M19+M20</f>
        <v>2519</v>
      </c>
      <c r="O20" s="19" t="s">
        <v>45</v>
      </c>
      <c r="P20" s="46">
        <f>'G-1'!P20+'G-2'!P20+'G-4'!P20</f>
        <v>297</v>
      </c>
      <c r="Q20" s="46">
        <f>'G-1'!Q20+'G-2'!Q20+'G-4'!Q20</f>
        <v>541</v>
      </c>
      <c r="R20" s="46">
        <f>'G-1'!R20+'G-2'!R20+'G-4'!R20</f>
        <v>23</v>
      </c>
      <c r="S20" s="46">
        <f>'G-1'!S20+'G-2'!S20+'G-4'!S20</f>
        <v>5</v>
      </c>
      <c r="T20" s="8">
        <f t="shared" si="2"/>
        <v>748</v>
      </c>
      <c r="U20" s="2">
        <f t="shared" si="5"/>
        <v>3126.5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181</v>
      </c>
      <c r="C21" s="45">
        <f>'G-1'!C21+'G-2'!C21+'G-4'!C21</f>
        <v>437</v>
      </c>
      <c r="D21" s="45">
        <f>'G-1'!D21+'G-2'!D21+'G-4'!D21</f>
        <v>20</v>
      </c>
      <c r="E21" s="45">
        <f>'G-1'!E21+'G-2'!E21+'G-4'!E21</f>
        <v>15</v>
      </c>
      <c r="F21" s="6">
        <f t="shared" si="0"/>
        <v>605</v>
      </c>
      <c r="G21" s="36"/>
      <c r="H21" s="20" t="s">
        <v>25</v>
      </c>
      <c r="I21" s="46">
        <f>'G-1'!I21+'G-2'!I21+'G-4'!I21</f>
        <v>194</v>
      </c>
      <c r="J21" s="46">
        <f>'G-1'!J21+'G-2'!J21+'G-4'!J21</f>
        <v>492</v>
      </c>
      <c r="K21" s="46">
        <f>'G-1'!K21+'G-2'!K21+'G-4'!K21</f>
        <v>27</v>
      </c>
      <c r="L21" s="46">
        <f>'G-1'!L21+'G-2'!L21+'G-4'!L21</f>
        <v>12</v>
      </c>
      <c r="M21" s="6">
        <f t="shared" si="1"/>
        <v>673</v>
      </c>
      <c r="N21" s="2">
        <f>M18+M19+M20+M21</f>
        <v>2634</v>
      </c>
      <c r="O21" s="21" t="s">
        <v>46</v>
      </c>
      <c r="P21" s="47">
        <f>'G-1'!P21+'G-2'!P21+'G-4'!P21</f>
        <v>260</v>
      </c>
      <c r="Q21" s="47">
        <f>'G-1'!Q21+'G-2'!Q21+'G-4'!Q21</f>
        <v>487</v>
      </c>
      <c r="R21" s="47">
        <f>'G-1'!R21+'G-2'!R21+'G-4'!R21</f>
        <v>20</v>
      </c>
      <c r="S21" s="47">
        <f>'G-1'!S21+'G-2'!S21+'G-4'!S21</f>
        <v>5</v>
      </c>
      <c r="T21" s="7">
        <f t="shared" si="2"/>
        <v>669.5</v>
      </c>
      <c r="U21" s="3">
        <f t="shared" si="5"/>
        <v>3004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202</v>
      </c>
      <c r="C22" s="45">
        <f>'G-1'!C22+'G-2'!C22+'G-4'!C22</f>
        <v>437</v>
      </c>
      <c r="D22" s="45">
        <f>'G-1'!D22+'G-2'!D22+'G-4'!D22</f>
        <v>23</v>
      </c>
      <c r="E22" s="45">
        <f>'G-1'!E22+'G-2'!E22+'G-4'!E22</f>
        <v>14</v>
      </c>
      <c r="F22" s="6">
        <f t="shared" si="0"/>
        <v>619</v>
      </c>
      <c r="G22" s="2"/>
      <c r="H22" s="21" t="s">
        <v>26</v>
      </c>
      <c r="I22" s="46">
        <f>'G-1'!I22+'G-2'!I22+'G-4'!I22</f>
        <v>231</v>
      </c>
      <c r="J22" s="46">
        <f>'G-1'!J22+'G-2'!J22+'G-4'!J22</f>
        <v>558</v>
      </c>
      <c r="K22" s="46">
        <f>'G-1'!K22+'G-2'!K22+'G-4'!K22</f>
        <v>26</v>
      </c>
      <c r="L22" s="46">
        <f>'G-1'!L22+'G-2'!L22+'G-4'!L22</f>
        <v>12</v>
      </c>
      <c r="M22" s="6">
        <f t="shared" si="1"/>
        <v>755.5</v>
      </c>
      <c r="N22" s="3">
        <f>M19+M20+M21+M22</f>
        <v>2753.5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2685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2753.5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3126.5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93</v>
      </c>
      <c r="N24" s="57"/>
      <c r="O24" s="137"/>
      <c r="P24" s="138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68 X CARRERA 43</v>
      </c>
      <c r="D5" s="165"/>
      <c r="E5" s="165"/>
      <c r="F5" s="78"/>
      <c r="G5" s="79"/>
      <c r="H5" s="70" t="s">
        <v>53</v>
      </c>
      <c r="I5" s="166">
        <f>'G-1'!L5</f>
        <v>2377</v>
      </c>
      <c r="J5" s="166"/>
    </row>
    <row r="6" spans="1:10" x14ac:dyDescent="0.2">
      <c r="A6" s="146" t="s">
        <v>114</v>
      </c>
      <c r="B6" s="146"/>
      <c r="C6" s="167" t="s">
        <v>149</v>
      </c>
      <c r="D6" s="167"/>
      <c r="E6" s="167"/>
      <c r="F6" s="78"/>
      <c r="G6" s="79"/>
      <c r="H6" s="70" t="s">
        <v>58</v>
      </c>
      <c r="I6" s="168">
        <f>'G-1'!S6</f>
        <v>42755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100</v>
      </c>
      <c r="F11" s="93">
        <v>141</v>
      </c>
      <c r="G11" s="93">
        <v>0</v>
      </c>
      <c r="H11" s="93">
        <v>3</v>
      </c>
      <c r="I11" s="93">
        <f t="shared" ref="I11:I45" si="0">E11*0.5+F11+G11*2+H11*2.5</f>
        <v>198.5</v>
      </c>
      <c r="J11" s="94">
        <f>IF(I11=0,"0,00",I11/SUM(I10:I12)*100)</f>
        <v>66.947723440134908</v>
      </c>
    </row>
    <row r="12" spans="1:10" x14ac:dyDescent="0.2">
      <c r="A12" s="179"/>
      <c r="B12" s="182"/>
      <c r="C12" s="95" t="s">
        <v>136</v>
      </c>
      <c r="D12" s="96" t="s">
        <v>129</v>
      </c>
      <c r="E12" s="49">
        <v>39</v>
      </c>
      <c r="F12" s="49">
        <v>66</v>
      </c>
      <c r="G12" s="49">
        <v>0</v>
      </c>
      <c r="H12" s="49">
        <v>5</v>
      </c>
      <c r="I12" s="97">
        <f t="shared" si="0"/>
        <v>98</v>
      </c>
      <c r="J12" s="98">
        <f>IF(I12=0,"0,00",I12/SUM(I10:I12)*100)</f>
        <v>33.052276559865092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88</v>
      </c>
      <c r="F14" s="93">
        <v>147</v>
      </c>
      <c r="G14" s="93">
        <v>2</v>
      </c>
      <c r="H14" s="93">
        <v>2</v>
      </c>
      <c r="I14" s="93">
        <f t="shared" si="0"/>
        <v>200</v>
      </c>
      <c r="J14" s="94">
        <f>IF(I14=0,"0,00",I14/SUM(I13:I15)*100)</f>
        <v>66.44518272425249</v>
      </c>
    </row>
    <row r="15" spans="1:10" x14ac:dyDescent="0.2">
      <c r="A15" s="179"/>
      <c r="B15" s="182"/>
      <c r="C15" s="95" t="s">
        <v>137</v>
      </c>
      <c r="D15" s="96" t="s">
        <v>129</v>
      </c>
      <c r="E15" s="49">
        <v>31</v>
      </c>
      <c r="F15" s="49">
        <v>78</v>
      </c>
      <c r="G15" s="49">
        <v>0</v>
      </c>
      <c r="H15" s="49">
        <v>3</v>
      </c>
      <c r="I15" s="97">
        <f t="shared" si="0"/>
        <v>101</v>
      </c>
      <c r="J15" s="98">
        <f>IF(I15=0,"0,00",I15/SUM(I13:I15)*100)</f>
        <v>33.554817275747503</v>
      </c>
    </row>
    <row r="16" spans="1:10" x14ac:dyDescent="0.2">
      <c r="A16" s="179"/>
      <c r="B16" s="18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93">
        <v>193</v>
      </c>
      <c r="F17" s="93">
        <v>232</v>
      </c>
      <c r="G17" s="93">
        <v>0</v>
      </c>
      <c r="H17" s="93">
        <v>2</v>
      </c>
      <c r="I17" s="93">
        <f t="shared" si="0"/>
        <v>333.5</v>
      </c>
      <c r="J17" s="94">
        <f>IF(I17=0,"0,00",I17/SUM(I16:I18)*100)</f>
        <v>78.934911242603548</v>
      </c>
    </row>
    <row r="18" spans="1:10" x14ac:dyDescent="0.2">
      <c r="A18" s="180"/>
      <c r="B18" s="183"/>
      <c r="C18" s="100" t="s">
        <v>138</v>
      </c>
      <c r="D18" s="96" t="s">
        <v>129</v>
      </c>
      <c r="E18" s="49">
        <v>28</v>
      </c>
      <c r="F18" s="49">
        <v>75</v>
      </c>
      <c r="G18" s="49">
        <v>0</v>
      </c>
      <c r="H18" s="49">
        <v>0</v>
      </c>
      <c r="I18" s="97">
        <f t="shared" si="0"/>
        <v>89</v>
      </c>
      <c r="J18" s="98">
        <f>IF(I18=0,"0,00",I18/SUM(I16:I18)*100)</f>
        <v>21.065088757396449</v>
      </c>
    </row>
    <row r="19" spans="1:10" x14ac:dyDescent="0.2">
      <c r="A19" s="178" t="s">
        <v>132</v>
      </c>
      <c r="B19" s="181">
        <v>1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f>'G-2'!B21+'G-2'!B20</f>
        <v>53</v>
      </c>
      <c r="F20" s="93">
        <f>'G-2'!C21+'G-2'!C20</f>
        <v>64</v>
      </c>
      <c r="G20" s="93">
        <f>'G-2'!D21+'G-2'!D20</f>
        <v>4</v>
      </c>
      <c r="H20" s="93">
        <f>'G-2'!E21+'G-2'!E20</f>
        <v>2</v>
      </c>
      <c r="I20" s="93">
        <f t="shared" si="0"/>
        <v>103.5</v>
      </c>
      <c r="J20" s="94">
        <f>IF(I20=0,"0,00",I20/SUM(I19:I21)*100)</f>
        <v>100</v>
      </c>
    </row>
    <row r="21" spans="1:10" x14ac:dyDescent="0.2">
      <c r="A21" s="179"/>
      <c r="B21" s="182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f>'G-2'!I20+'G-2'!I19</f>
        <v>92</v>
      </c>
      <c r="F23" s="93">
        <f>'G-2'!J20+'G-2'!J19</f>
        <v>75</v>
      </c>
      <c r="G23" s="93">
        <f>'G-2'!K20+'G-2'!K19</f>
        <v>2</v>
      </c>
      <c r="H23" s="93">
        <f>'G-2'!L20+'G-2'!L19</f>
        <v>3</v>
      </c>
      <c r="I23" s="93">
        <f t="shared" si="0"/>
        <v>132.5</v>
      </c>
      <c r="J23" s="94">
        <f>IF(I23=0,"0,00",I23/SUM(I22:I24)*100)</f>
        <v>100</v>
      </c>
    </row>
    <row r="24" spans="1:10" x14ac:dyDescent="0.2">
      <c r="A24" s="179"/>
      <c r="B24" s="182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f>'G-2'!P19+'G-2'!P18</f>
        <v>69</v>
      </c>
      <c r="F26" s="93">
        <f>'G-2'!Q19+'G-2'!Q18</f>
        <v>66</v>
      </c>
      <c r="G26" s="93">
        <f>'G-2'!R19+'G-2'!R18</f>
        <v>7</v>
      </c>
      <c r="H26" s="93">
        <f>'G-2'!S19+'G-2'!S18</f>
        <v>1</v>
      </c>
      <c r="I26" s="93">
        <f t="shared" si="0"/>
        <v>117</v>
      </c>
      <c r="J26" s="94">
        <f>IF(I26=0,"0,00",I26/SUM(I25:I27)*100)</f>
        <v>100</v>
      </c>
    </row>
    <row r="27" spans="1:10" x14ac:dyDescent="0.2">
      <c r="A27" s="180"/>
      <c r="B27" s="183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3</v>
      </c>
      <c r="C37" s="101"/>
      <c r="D37" s="90" t="s">
        <v>126</v>
      </c>
      <c r="E37" s="50">
        <v>6</v>
      </c>
      <c r="F37" s="50">
        <v>19</v>
      </c>
      <c r="G37" s="50">
        <v>0</v>
      </c>
      <c r="H37" s="50">
        <v>0</v>
      </c>
      <c r="I37" s="50">
        <f t="shared" si="0"/>
        <v>22</v>
      </c>
      <c r="J37" s="91">
        <f>IF(I37=0,"0,00",I37/SUM(I37:I39)*100)</f>
        <v>2.7060270602706029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193</v>
      </c>
      <c r="F38" s="93">
        <v>500</v>
      </c>
      <c r="G38" s="93">
        <v>36</v>
      </c>
      <c r="H38" s="93">
        <v>15</v>
      </c>
      <c r="I38" s="93">
        <f t="shared" si="0"/>
        <v>706</v>
      </c>
      <c r="J38" s="94">
        <f>IF(I38=0,"0,00",I38/SUM(I37:I39)*100)</f>
        <v>86.838868388683892</v>
      </c>
    </row>
    <row r="39" spans="1:10" x14ac:dyDescent="0.2">
      <c r="A39" s="179"/>
      <c r="B39" s="182"/>
      <c r="C39" s="95" t="s">
        <v>145</v>
      </c>
      <c r="D39" s="96" t="s">
        <v>129</v>
      </c>
      <c r="E39" s="49">
        <v>27</v>
      </c>
      <c r="F39" s="49">
        <v>40</v>
      </c>
      <c r="G39" s="49">
        <v>7</v>
      </c>
      <c r="H39" s="49">
        <v>7</v>
      </c>
      <c r="I39" s="97">
        <f t="shared" si="0"/>
        <v>85</v>
      </c>
      <c r="J39" s="98">
        <f>IF(I39=0,"0,00",I39/SUM(I37:I39)*100)</f>
        <v>10.45510455104551</v>
      </c>
    </row>
    <row r="40" spans="1:10" x14ac:dyDescent="0.2">
      <c r="A40" s="179"/>
      <c r="B40" s="182"/>
      <c r="C40" s="99"/>
      <c r="D40" s="90" t="s">
        <v>126</v>
      </c>
      <c r="E40" s="50">
        <v>7</v>
      </c>
      <c r="F40" s="50">
        <v>30</v>
      </c>
      <c r="G40" s="50">
        <v>0</v>
      </c>
      <c r="H40" s="50">
        <v>2</v>
      </c>
      <c r="I40" s="50">
        <f t="shared" si="0"/>
        <v>38.5</v>
      </c>
      <c r="J40" s="91">
        <f>IF(I40=0,"0,00",I40/SUM(I40:I42)*100)</f>
        <v>4.2447629547960313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194</v>
      </c>
      <c r="F41" s="93">
        <v>552</v>
      </c>
      <c r="G41" s="93">
        <v>43</v>
      </c>
      <c r="H41" s="93">
        <v>14</v>
      </c>
      <c r="I41" s="93">
        <f t="shared" si="0"/>
        <v>770</v>
      </c>
      <c r="J41" s="94">
        <f>IF(I41=0,"0,00",I41/SUM(I40:I42)*100)</f>
        <v>84.895259095920622</v>
      </c>
    </row>
    <row r="42" spans="1:10" x14ac:dyDescent="0.2">
      <c r="A42" s="179"/>
      <c r="B42" s="182"/>
      <c r="C42" s="95" t="s">
        <v>146</v>
      </c>
      <c r="D42" s="96" t="s">
        <v>129</v>
      </c>
      <c r="E42" s="49">
        <v>31</v>
      </c>
      <c r="F42" s="49">
        <v>68</v>
      </c>
      <c r="G42" s="49">
        <v>5</v>
      </c>
      <c r="H42" s="49">
        <v>2</v>
      </c>
      <c r="I42" s="97">
        <f t="shared" si="0"/>
        <v>98.5</v>
      </c>
      <c r="J42" s="98">
        <f>IF(I42=0,"0,00",I42/SUM(I40:I42)*100)</f>
        <v>10.859977949283351</v>
      </c>
    </row>
    <row r="43" spans="1:10" x14ac:dyDescent="0.2">
      <c r="A43" s="179"/>
      <c r="B43" s="182"/>
      <c r="C43" s="99"/>
      <c r="D43" s="90" t="s">
        <v>126</v>
      </c>
      <c r="E43" s="50">
        <v>6</v>
      </c>
      <c r="F43" s="50">
        <v>14</v>
      </c>
      <c r="G43" s="50">
        <v>0</v>
      </c>
      <c r="H43" s="50">
        <v>0</v>
      </c>
      <c r="I43" s="50">
        <f t="shared" si="0"/>
        <v>17</v>
      </c>
      <c r="J43" s="91">
        <f>IF(I43=0,"0,00",I43/SUM(I43:I45)*100)</f>
        <v>2.0070838252656436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170</v>
      </c>
      <c r="F44" s="93">
        <v>560</v>
      </c>
      <c r="G44" s="93">
        <v>34</v>
      </c>
      <c r="H44" s="93">
        <v>4</v>
      </c>
      <c r="I44" s="93">
        <f t="shared" si="0"/>
        <v>723</v>
      </c>
      <c r="J44" s="94">
        <f>IF(I44=0,"0,00",I44/SUM(I43:I45)*100)</f>
        <v>85.360094451003548</v>
      </c>
    </row>
    <row r="45" spans="1:10" x14ac:dyDescent="0.2">
      <c r="A45" s="180"/>
      <c r="B45" s="183"/>
      <c r="C45" s="100" t="s">
        <v>147</v>
      </c>
      <c r="D45" s="96" t="s">
        <v>129</v>
      </c>
      <c r="E45" s="49">
        <v>20</v>
      </c>
      <c r="F45" s="49">
        <v>80</v>
      </c>
      <c r="G45" s="49">
        <v>6</v>
      </c>
      <c r="H45" s="49">
        <v>2</v>
      </c>
      <c r="I45" s="102">
        <f t="shared" si="0"/>
        <v>107</v>
      </c>
      <c r="J45" s="98">
        <f>IF(I45=0,"0,00",I45/SUM(I43:I45)*100)</f>
        <v>12.632821723730814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68 X CARRERA 43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2377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42755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47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488</v>
      </c>
      <c r="AV12" s="64">
        <f t="shared" si="0"/>
        <v>523</v>
      </c>
      <c r="AW12" s="64">
        <f t="shared" si="0"/>
        <v>540.5</v>
      </c>
      <c r="AX12" s="64">
        <f t="shared" si="0"/>
        <v>526</v>
      </c>
      <c r="AY12" s="64">
        <f t="shared" si="0"/>
        <v>516</v>
      </c>
      <c r="AZ12" s="64">
        <f t="shared" si="0"/>
        <v>522.5</v>
      </c>
      <c r="BA12" s="64">
        <f t="shared" si="0"/>
        <v>538</v>
      </c>
      <c r="BB12" s="64"/>
      <c r="BC12" s="64"/>
      <c r="BD12" s="64"/>
      <c r="BE12" s="64">
        <f t="shared" ref="BE12:BQ12" si="1">P14</f>
        <v>631</v>
      </c>
      <c r="BF12" s="64">
        <f t="shared" si="1"/>
        <v>668.5</v>
      </c>
      <c r="BG12" s="64">
        <f t="shared" si="1"/>
        <v>689.5</v>
      </c>
      <c r="BH12" s="64">
        <f t="shared" si="1"/>
        <v>707</v>
      </c>
      <c r="BI12" s="64">
        <f t="shared" si="1"/>
        <v>664.5</v>
      </c>
      <c r="BJ12" s="64">
        <f t="shared" si="1"/>
        <v>611</v>
      </c>
      <c r="BK12" s="64">
        <f t="shared" si="1"/>
        <v>546</v>
      </c>
      <c r="BL12" s="64">
        <f t="shared" si="1"/>
        <v>472</v>
      </c>
      <c r="BM12" s="64">
        <f t="shared" si="1"/>
        <v>457</v>
      </c>
      <c r="BN12" s="64">
        <f t="shared" si="1"/>
        <v>451</v>
      </c>
      <c r="BO12" s="64">
        <f t="shared" si="1"/>
        <v>462.5</v>
      </c>
      <c r="BP12" s="64">
        <f t="shared" si="1"/>
        <v>523.5</v>
      </c>
      <c r="BQ12" s="64">
        <f t="shared" si="1"/>
        <v>560.5</v>
      </c>
      <c r="BR12" s="64"/>
      <c r="BS12" s="64"/>
      <c r="BT12" s="64"/>
      <c r="BU12" s="64">
        <f t="shared" ref="BU12:CC12" si="2">AG14</f>
        <v>773</v>
      </c>
      <c r="BV12" s="64">
        <f t="shared" si="2"/>
        <v>787</v>
      </c>
      <c r="BW12" s="64">
        <f t="shared" si="2"/>
        <v>821.5</v>
      </c>
      <c r="BX12" s="64">
        <f t="shared" si="2"/>
        <v>844.5</v>
      </c>
      <c r="BY12" s="64">
        <f t="shared" si="2"/>
        <v>858.5</v>
      </c>
      <c r="BZ12" s="64">
        <f t="shared" si="2"/>
        <v>900</v>
      </c>
      <c r="CA12" s="64">
        <f t="shared" si="2"/>
        <v>928.5</v>
      </c>
      <c r="CB12" s="64">
        <f t="shared" si="2"/>
        <v>949.5</v>
      </c>
      <c r="CC12" s="64">
        <f t="shared" si="2"/>
        <v>947.5</v>
      </c>
    </row>
    <row r="13" spans="1:81" ht="16.5" customHeight="1" x14ac:dyDescent="0.2">
      <c r="A13" s="67" t="s">
        <v>105</v>
      </c>
      <c r="B13" s="116">
        <f>'G-1'!F10</f>
        <v>90.5</v>
      </c>
      <c r="C13" s="116">
        <f>'G-1'!F11</f>
        <v>117</v>
      </c>
      <c r="D13" s="116">
        <f>'G-1'!F12</f>
        <v>146</v>
      </c>
      <c r="E13" s="116">
        <f>'G-1'!F13</f>
        <v>134.5</v>
      </c>
      <c r="F13" s="116">
        <f>'G-1'!F14</f>
        <v>125.5</v>
      </c>
      <c r="G13" s="116">
        <f>'G-1'!F15</f>
        <v>134.5</v>
      </c>
      <c r="H13" s="116">
        <f>'G-1'!F16</f>
        <v>131.5</v>
      </c>
      <c r="I13" s="116">
        <f>'G-1'!F17</f>
        <v>124.5</v>
      </c>
      <c r="J13" s="116">
        <f>'G-1'!F18</f>
        <v>132</v>
      </c>
      <c r="K13" s="116">
        <f>'G-1'!F19</f>
        <v>150</v>
      </c>
      <c r="L13" s="117"/>
      <c r="M13" s="116">
        <f>'G-1'!F20</f>
        <v>145</v>
      </c>
      <c r="N13" s="116">
        <f>'G-1'!F21</f>
        <v>169</v>
      </c>
      <c r="O13" s="116">
        <f>'G-1'!F22</f>
        <v>140</v>
      </c>
      <c r="P13" s="116">
        <f>'G-1'!M10</f>
        <v>177</v>
      </c>
      <c r="Q13" s="116">
        <f>'G-1'!M11</f>
        <v>182.5</v>
      </c>
      <c r="R13" s="116">
        <f>'G-1'!M12</f>
        <v>190</v>
      </c>
      <c r="S13" s="116">
        <f>'G-1'!M13</f>
        <v>157.5</v>
      </c>
      <c r="T13" s="116">
        <f>'G-1'!M14</f>
        <v>134.5</v>
      </c>
      <c r="U13" s="116">
        <f>'G-1'!M15</f>
        <v>129</v>
      </c>
      <c r="V13" s="116">
        <f>'G-1'!M16</f>
        <v>125</v>
      </c>
      <c r="W13" s="116">
        <f>'G-1'!M17</f>
        <v>83.5</v>
      </c>
      <c r="X13" s="116">
        <f>'G-1'!M18</f>
        <v>119.5</v>
      </c>
      <c r="Y13" s="116">
        <f>'G-1'!M19</f>
        <v>123</v>
      </c>
      <c r="Z13" s="116">
        <f>'G-1'!M20</f>
        <v>136.5</v>
      </c>
      <c r="AA13" s="116">
        <f>'G-1'!M21</f>
        <v>144.5</v>
      </c>
      <c r="AB13" s="116">
        <f>'G-1'!M22</f>
        <v>156.5</v>
      </c>
      <c r="AC13" s="117"/>
      <c r="AD13" s="116">
        <f>'G-1'!T10</f>
        <v>167.5</v>
      </c>
      <c r="AE13" s="116">
        <f>'G-1'!T11</f>
        <v>189</v>
      </c>
      <c r="AF13" s="116">
        <f>'G-1'!T12</f>
        <v>204.5</v>
      </c>
      <c r="AG13" s="116">
        <f>'G-1'!T13</f>
        <v>212</v>
      </c>
      <c r="AH13" s="116">
        <f>'G-1'!T14</f>
        <v>181.5</v>
      </c>
      <c r="AI13" s="116">
        <f>'G-1'!T15</f>
        <v>223.5</v>
      </c>
      <c r="AJ13" s="116">
        <f>'G-1'!T16</f>
        <v>227.5</v>
      </c>
      <c r="AK13" s="116">
        <f>'G-1'!T17</f>
        <v>226</v>
      </c>
      <c r="AL13" s="116">
        <f>'G-1'!T18</f>
        <v>223</v>
      </c>
      <c r="AM13" s="116">
        <f>'G-1'!T19</f>
        <v>252</v>
      </c>
      <c r="AN13" s="116">
        <f>'G-1'!T20</f>
        <v>248.5</v>
      </c>
      <c r="AO13" s="116">
        <f>'G-1'!T21</f>
        <v>224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488</v>
      </c>
      <c r="F14" s="116">
        <f t="shared" ref="F14:K14" si="3">C13+D13+E13+F13</f>
        <v>523</v>
      </c>
      <c r="G14" s="116">
        <f t="shared" si="3"/>
        <v>540.5</v>
      </c>
      <c r="H14" s="116">
        <f t="shared" si="3"/>
        <v>526</v>
      </c>
      <c r="I14" s="116">
        <f t="shared" si="3"/>
        <v>516</v>
      </c>
      <c r="J14" s="116">
        <f t="shared" si="3"/>
        <v>522.5</v>
      </c>
      <c r="K14" s="116">
        <f t="shared" si="3"/>
        <v>538</v>
      </c>
      <c r="L14" s="117"/>
      <c r="M14" s="116"/>
      <c r="N14" s="116"/>
      <c r="O14" s="116"/>
      <c r="P14" s="116">
        <f>M13+N13+O13+P13</f>
        <v>631</v>
      </c>
      <c r="Q14" s="116">
        <f t="shared" ref="Q14:AB14" si="4">N13+O13+P13+Q13</f>
        <v>668.5</v>
      </c>
      <c r="R14" s="116">
        <f t="shared" si="4"/>
        <v>689.5</v>
      </c>
      <c r="S14" s="116">
        <f t="shared" si="4"/>
        <v>707</v>
      </c>
      <c r="T14" s="116">
        <f t="shared" si="4"/>
        <v>664.5</v>
      </c>
      <c r="U14" s="116">
        <f t="shared" si="4"/>
        <v>611</v>
      </c>
      <c r="V14" s="116">
        <f t="shared" si="4"/>
        <v>546</v>
      </c>
      <c r="W14" s="116">
        <f t="shared" si="4"/>
        <v>472</v>
      </c>
      <c r="X14" s="116">
        <f t="shared" si="4"/>
        <v>457</v>
      </c>
      <c r="Y14" s="116">
        <f t="shared" si="4"/>
        <v>451</v>
      </c>
      <c r="Z14" s="116">
        <f t="shared" si="4"/>
        <v>462.5</v>
      </c>
      <c r="AA14" s="116">
        <f t="shared" si="4"/>
        <v>523.5</v>
      </c>
      <c r="AB14" s="116">
        <f t="shared" si="4"/>
        <v>560.5</v>
      </c>
      <c r="AC14" s="117"/>
      <c r="AD14" s="116"/>
      <c r="AE14" s="116"/>
      <c r="AF14" s="116"/>
      <c r="AG14" s="116">
        <f>AD13+AE13+AF13+AG13</f>
        <v>773</v>
      </c>
      <c r="AH14" s="116">
        <f t="shared" ref="AH14:AO14" si="5">AE13+AF13+AG13+AH13</f>
        <v>787</v>
      </c>
      <c r="AI14" s="116">
        <f t="shared" si="5"/>
        <v>821.5</v>
      </c>
      <c r="AJ14" s="116">
        <f t="shared" si="5"/>
        <v>844.5</v>
      </c>
      <c r="AK14" s="116">
        <f t="shared" si="5"/>
        <v>858.5</v>
      </c>
      <c r="AL14" s="116">
        <f t="shared" si="5"/>
        <v>900</v>
      </c>
      <c r="AM14" s="116">
        <f t="shared" si="5"/>
        <v>928.5</v>
      </c>
      <c r="AN14" s="116">
        <f t="shared" si="5"/>
        <v>949.5</v>
      </c>
      <c r="AO14" s="116">
        <f t="shared" si="5"/>
        <v>947.5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0.6694772344013491</v>
      </c>
      <c r="H15" s="119"/>
      <c r="I15" s="119" t="s">
        <v>110</v>
      </c>
      <c r="J15" s="120">
        <f>DIRECCIONALIDAD!J12/100</f>
        <v>0.3305227655986509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0.66445182724252494</v>
      </c>
      <c r="V15" s="119"/>
      <c r="W15" s="119"/>
      <c r="X15" s="119"/>
      <c r="Y15" s="119" t="s">
        <v>110</v>
      </c>
      <c r="Z15" s="120">
        <f>DIRECCIONALIDAD!J15/100</f>
        <v>0.33554817275747501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0.78934911242603545</v>
      </c>
      <c r="AL15" s="119"/>
      <c r="AM15" s="119"/>
      <c r="AN15" s="119" t="s">
        <v>110</v>
      </c>
      <c r="AO15" s="122">
        <f>DIRECCIONALIDAD!J18/100</f>
        <v>0.2106508875739645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151</v>
      </c>
      <c r="B16" s="128">
        <f>MAX(B14:K14)</f>
        <v>540.5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361.85244519392921</v>
      </c>
      <c r="H16" s="119"/>
      <c r="I16" s="119" t="s">
        <v>110</v>
      </c>
      <c r="J16" s="129">
        <f>+B16*J15</f>
        <v>178.64755480607081</v>
      </c>
      <c r="K16" s="121"/>
      <c r="L16" s="115"/>
      <c r="M16" s="128">
        <f>MAX(M14:AB14)</f>
        <v>707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469.76744186046511</v>
      </c>
      <c r="V16" s="119"/>
      <c r="W16" s="119"/>
      <c r="X16" s="119"/>
      <c r="Y16" s="119" t="s">
        <v>110</v>
      </c>
      <c r="Z16" s="130">
        <f>+M16*Z15</f>
        <v>237.23255813953483</v>
      </c>
      <c r="AA16" s="119"/>
      <c r="AB16" s="121"/>
      <c r="AC16" s="115"/>
      <c r="AD16" s="128">
        <f>MAX(AD14:AO14)</f>
        <v>949.5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749.48698224852069</v>
      </c>
      <c r="AL16" s="119"/>
      <c r="AM16" s="119"/>
      <c r="AN16" s="119" t="s">
        <v>110</v>
      </c>
      <c r="AO16" s="131">
        <f>+AD16*AO15</f>
        <v>200.01301775147928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104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167.5</v>
      </c>
      <c r="C18" s="116">
        <f>'G-2'!F11</f>
        <v>134</v>
      </c>
      <c r="D18" s="116">
        <f>'G-2'!F12</f>
        <v>107.5</v>
      </c>
      <c r="E18" s="116">
        <f>'G-2'!F13</f>
        <v>80.5</v>
      </c>
      <c r="F18" s="116">
        <f>'G-2'!F14</f>
        <v>76</v>
      </c>
      <c r="G18" s="116">
        <f>'G-2'!F15</f>
        <v>85</v>
      </c>
      <c r="H18" s="116">
        <f>'G-2'!F16</f>
        <v>74.5</v>
      </c>
      <c r="I18" s="116">
        <f>'G-2'!F17</f>
        <v>71.5</v>
      </c>
      <c r="J18" s="116">
        <f>'G-2'!F18</f>
        <v>63.5</v>
      </c>
      <c r="K18" s="116">
        <f>'G-2'!F19</f>
        <v>59.5</v>
      </c>
      <c r="L18" s="117"/>
      <c r="M18" s="116">
        <f>'G-2'!F20</f>
        <v>47.5</v>
      </c>
      <c r="N18" s="116">
        <f>'G-2'!F21</f>
        <v>56</v>
      </c>
      <c r="O18" s="116">
        <f>'G-2'!F22</f>
        <v>47.5</v>
      </c>
      <c r="P18" s="116">
        <f>'G-2'!M10</f>
        <v>96</v>
      </c>
      <c r="Q18" s="116">
        <f>'G-2'!M11</f>
        <v>57</v>
      </c>
      <c r="R18" s="116">
        <f>'G-2'!M12</f>
        <v>41</v>
      </c>
      <c r="S18" s="116">
        <f>'G-2'!M13</f>
        <v>40.5</v>
      </c>
      <c r="T18" s="116">
        <f>'G-2'!M14</f>
        <v>34.5</v>
      </c>
      <c r="U18" s="116">
        <f>'G-2'!M15</f>
        <v>33</v>
      </c>
      <c r="V18" s="116">
        <f>'G-2'!M16</f>
        <v>30</v>
      </c>
      <c r="W18" s="116">
        <f>'G-2'!M17</f>
        <v>63.5</v>
      </c>
      <c r="X18" s="116">
        <f>'G-2'!M18</f>
        <v>72.5</v>
      </c>
      <c r="Y18" s="116">
        <f>'G-2'!M19</f>
        <v>63.5</v>
      </c>
      <c r="Z18" s="116">
        <f>'G-2'!M20</f>
        <v>69</v>
      </c>
      <c r="AA18" s="116">
        <f>'G-2'!M21</f>
        <v>62.5</v>
      </c>
      <c r="AB18" s="116">
        <f>'G-2'!M22</f>
        <v>58</v>
      </c>
      <c r="AC18" s="117"/>
      <c r="AD18" s="116">
        <f>'G-2'!T10</f>
        <v>50.5</v>
      </c>
      <c r="AE18" s="116">
        <f>'G-2'!T11</f>
        <v>60</v>
      </c>
      <c r="AF18" s="116">
        <f>'G-2'!T12</f>
        <v>57.5</v>
      </c>
      <c r="AG18" s="116">
        <f>'G-2'!T13</f>
        <v>55.5</v>
      </c>
      <c r="AH18" s="116">
        <f>'G-2'!T14</f>
        <v>45</v>
      </c>
      <c r="AI18" s="116">
        <f>'G-2'!T15</f>
        <v>65</v>
      </c>
      <c r="AJ18" s="116">
        <f>'G-2'!T16</f>
        <v>45.5</v>
      </c>
      <c r="AK18" s="116">
        <f>'G-2'!T17</f>
        <v>73</v>
      </c>
      <c r="AL18" s="116">
        <f>'G-2'!T18</f>
        <v>58</v>
      </c>
      <c r="AM18" s="116">
        <f>'G-2'!T19</f>
        <v>59</v>
      </c>
      <c r="AN18" s="116">
        <f>'G-2'!T20</f>
        <v>51</v>
      </c>
      <c r="AO18" s="116">
        <f>'G-2'!T21</f>
        <v>47</v>
      </c>
      <c r="AP18" s="68"/>
      <c r="AQ18" s="68"/>
      <c r="AR18" s="68"/>
      <c r="AS18" s="68"/>
      <c r="AT18" s="68"/>
      <c r="AU18" s="68">
        <f t="shared" ref="AU18:BA18" si="6">E19</f>
        <v>489.5</v>
      </c>
      <c r="AV18" s="68">
        <f t="shared" si="6"/>
        <v>398</v>
      </c>
      <c r="AW18" s="68">
        <f t="shared" si="6"/>
        <v>349</v>
      </c>
      <c r="AX18" s="68">
        <f t="shared" si="6"/>
        <v>316</v>
      </c>
      <c r="AY18" s="68">
        <f t="shared" si="6"/>
        <v>307</v>
      </c>
      <c r="AZ18" s="68">
        <f t="shared" si="6"/>
        <v>294.5</v>
      </c>
      <c r="BA18" s="68">
        <f t="shared" si="6"/>
        <v>269</v>
      </c>
      <c r="BB18" s="68"/>
      <c r="BC18" s="68"/>
      <c r="BD18" s="68"/>
      <c r="BE18" s="68">
        <f t="shared" ref="BE18:BQ18" si="7">P19</f>
        <v>247</v>
      </c>
      <c r="BF18" s="68">
        <f t="shared" si="7"/>
        <v>256.5</v>
      </c>
      <c r="BG18" s="68">
        <f t="shared" si="7"/>
        <v>241.5</v>
      </c>
      <c r="BH18" s="68">
        <f t="shared" si="7"/>
        <v>234.5</v>
      </c>
      <c r="BI18" s="68">
        <f t="shared" si="7"/>
        <v>173</v>
      </c>
      <c r="BJ18" s="68">
        <f t="shared" si="7"/>
        <v>149</v>
      </c>
      <c r="BK18" s="68">
        <f t="shared" si="7"/>
        <v>138</v>
      </c>
      <c r="BL18" s="68">
        <f t="shared" si="7"/>
        <v>161</v>
      </c>
      <c r="BM18" s="68">
        <f t="shared" si="7"/>
        <v>199</v>
      </c>
      <c r="BN18" s="68">
        <f t="shared" si="7"/>
        <v>229.5</v>
      </c>
      <c r="BO18" s="68">
        <f t="shared" si="7"/>
        <v>268.5</v>
      </c>
      <c r="BP18" s="68">
        <f t="shared" si="7"/>
        <v>267.5</v>
      </c>
      <c r="BQ18" s="68">
        <f t="shared" si="7"/>
        <v>253</v>
      </c>
      <c r="BR18" s="68"/>
      <c r="BS18" s="68"/>
      <c r="BT18" s="68"/>
      <c r="BU18" s="68">
        <f t="shared" ref="BU18:CC18" si="8">AG19</f>
        <v>223.5</v>
      </c>
      <c r="BV18" s="68">
        <f t="shared" si="8"/>
        <v>218</v>
      </c>
      <c r="BW18" s="68">
        <f t="shared" si="8"/>
        <v>223</v>
      </c>
      <c r="BX18" s="68">
        <f t="shared" si="8"/>
        <v>211</v>
      </c>
      <c r="BY18" s="68">
        <f t="shared" si="8"/>
        <v>228.5</v>
      </c>
      <c r="BZ18" s="68">
        <f t="shared" si="8"/>
        <v>241.5</v>
      </c>
      <c r="CA18" s="68">
        <f t="shared" si="8"/>
        <v>235.5</v>
      </c>
      <c r="CB18" s="68">
        <f t="shared" si="8"/>
        <v>241</v>
      </c>
      <c r="CC18" s="68">
        <f t="shared" si="8"/>
        <v>215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489.5</v>
      </c>
      <c r="F19" s="116">
        <f t="shared" ref="F19:K19" si="9">C18+D18+E18+F18</f>
        <v>398</v>
      </c>
      <c r="G19" s="116">
        <f t="shared" si="9"/>
        <v>349</v>
      </c>
      <c r="H19" s="116">
        <f t="shared" si="9"/>
        <v>316</v>
      </c>
      <c r="I19" s="116">
        <f t="shared" si="9"/>
        <v>307</v>
      </c>
      <c r="J19" s="116">
        <f t="shared" si="9"/>
        <v>294.5</v>
      </c>
      <c r="K19" s="116">
        <f t="shared" si="9"/>
        <v>269</v>
      </c>
      <c r="L19" s="117"/>
      <c r="M19" s="116"/>
      <c r="N19" s="116"/>
      <c r="O19" s="116"/>
      <c r="P19" s="116">
        <f>M18+N18+O18+P18</f>
        <v>247</v>
      </c>
      <c r="Q19" s="116">
        <f t="shared" ref="Q19:AB19" si="10">N18+O18+P18+Q18</f>
        <v>256.5</v>
      </c>
      <c r="R19" s="116">
        <f t="shared" si="10"/>
        <v>241.5</v>
      </c>
      <c r="S19" s="116">
        <f t="shared" si="10"/>
        <v>234.5</v>
      </c>
      <c r="T19" s="116">
        <f t="shared" si="10"/>
        <v>173</v>
      </c>
      <c r="U19" s="116">
        <f t="shared" si="10"/>
        <v>149</v>
      </c>
      <c r="V19" s="116">
        <f t="shared" si="10"/>
        <v>138</v>
      </c>
      <c r="W19" s="116">
        <f t="shared" si="10"/>
        <v>161</v>
      </c>
      <c r="X19" s="116">
        <f t="shared" si="10"/>
        <v>199</v>
      </c>
      <c r="Y19" s="116">
        <f t="shared" si="10"/>
        <v>229.5</v>
      </c>
      <c r="Z19" s="116">
        <f t="shared" si="10"/>
        <v>268.5</v>
      </c>
      <c r="AA19" s="116">
        <f t="shared" si="10"/>
        <v>267.5</v>
      </c>
      <c r="AB19" s="116">
        <f t="shared" si="10"/>
        <v>253</v>
      </c>
      <c r="AC19" s="117"/>
      <c r="AD19" s="116"/>
      <c r="AE19" s="116"/>
      <c r="AF19" s="116"/>
      <c r="AG19" s="116">
        <f>AD18+AE18+AF18+AG18</f>
        <v>223.5</v>
      </c>
      <c r="AH19" s="116">
        <f t="shared" ref="AH19:AO19" si="11">AE18+AF18+AG18+AH18</f>
        <v>218</v>
      </c>
      <c r="AI19" s="116">
        <f t="shared" si="11"/>
        <v>223</v>
      </c>
      <c r="AJ19" s="116">
        <f t="shared" si="11"/>
        <v>211</v>
      </c>
      <c r="AK19" s="116">
        <f t="shared" si="11"/>
        <v>228.5</v>
      </c>
      <c r="AL19" s="116">
        <f t="shared" si="11"/>
        <v>241.5</v>
      </c>
      <c r="AM19" s="116">
        <f t="shared" si="11"/>
        <v>235.5</v>
      </c>
      <c r="AN19" s="116">
        <f t="shared" si="11"/>
        <v>241</v>
      </c>
      <c r="AO19" s="116">
        <f t="shared" si="11"/>
        <v>215</v>
      </c>
      <c r="AP19" s="68"/>
      <c r="AQ19" s="68"/>
      <c r="AR19" s="68"/>
      <c r="AS19" s="68"/>
      <c r="AT19" s="68"/>
      <c r="AU19" s="68">
        <f t="shared" ref="AU19:BA19" si="12">E28</f>
        <v>1707.5</v>
      </c>
      <c r="AV19" s="68">
        <f t="shared" si="12"/>
        <v>1727.5</v>
      </c>
      <c r="AW19" s="68">
        <f t="shared" si="12"/>
        <v>1671</v>
      </c>
      <c r="AX19" s="68">
        <f t="shared" si="12"/>
        <v>1650.5</v>
      </c>
      <c r="AY19" s="68">
        <f t="shared" si="12"/>
        <v>1640.5</v>
      </c>
      <c r="AZ19" s="68">
        <f t="shared" si="12"/>
        <v>1586</v>
      </c>
      <c r="BA19" s="68">
        <f t="shared" si="12"/>
        <v>1603.5</v>
      </c>
      <c r="BB19" s="68"/>
      <c r="BC19" s="68"/>
      <c r="BD19" s="68"/>
      <c r="BE19" s="68">
        <f t="shared" ref="BE19:BQ19" si="13">P28</f>
        <v>1599</v>
      </c>
      <c r="BF19" s="68">
        <f t="shared" si="13"/>
        <v>1657.5</v>
      </c>
      <c r="BG19" s="68">
        <f t="shared" si="13"/>
        <v>1696</v>
      </c>
      <c r="BH19" s="68">
        <f t="shared" si="13"/>
        <v>1710</v>
      </c>
      <c r="BI19" s="68">
        <f t="shared" si="13"/>
        <v>1669.5</v>
      </c>
      <c r="BJ19" s="68">
        <f t="shared" si="13"/>
        <v>1671</v>
      </c>
      <c r="BK19" s="68">
        <f t="shared" si="13"/>
        <v>1638</v>
      </c>
      <c r="BL19" s="68">
        <f t="shared" si="13"/>
        <v>1603.5</v>
      </c>
      <c r="BM19" s="68">
        <f t="shared" si="13"/>
        <v>1640</v>
      </c>
      <c r="BN19" s="68">
        <f t="shared" si="13"/>
        <v>1723.5</v>
      </c>
      <c r="BO19" s="68">
        <f t="shared" si="13"/>
        <v>1788</v>
      </c>
      <c r="BP19" s="68">
        <f t="shared" si="13"/>
        <v>1843</v>
      </c>
      <c r="BQ19" s="68">
        <f t="shared" si="13"/>
        <v>1940</v>
      </c>
      <c r="BR19" s="68"/>
      <c r="BS19" s="68"/>
      <c r="BT19" s="68"/>
      <c r="BU19" s="68">
        <f t="shared" ref="BU19:CC19" si="14">AG28</f>
        <v>1795</v>
      </c>
      <c r="BV19" s="68">
        <f t="shared" si="14"/>
        <v>1826</v>
      </c>
      <c r="BW19" s="68">
        <f t="shared" si="14"/>
        <v>1763</v>
      </c>
      <c r="BX19" s="68">
        <f t="shared" si="14"/>
        <v>1774.5</v>
      </c>
      <c r="BY19" s="68">
        <f t="shared" si="14"/>
        <v>1801.5</v>
      </c>
      <c r="BZ19" s="68">
        <f t="shared" si="14"/>
        <v>1849.5</v>
      </c>
      <c r="CA19" s="68">
        <f t="shared" si="14"/>
        <v>1940.5</v>
      </c>
      <c r="CB19" s="68">
        <f t="shared" si="14"/>
        <v>1936</v>
      </c>
      <c r="CC19" s="68">
        <f t="shared" si="14"/>
        <v>1841.5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151</v>
      </c>
      <c r="B21" s="128">
        <f>MAX(B19:K19)</f>
        <v>489.5</v>
      </c>
      <c r="C21" s="119" t="s">
        <v>108</v>
      </c>
      <c r="D21" s="129">
        <f>+B21*D20</f>
        <v>0</v>
      </c>
      <c r="E21" s="119"/>
      <c r="F21" s="119" t="s">
        <v>109</v>
      </c>
      <c r="G21" s="129">
        <f>+B21*G20</f>
        <v>489.5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268.5</v>
      </c>
      <c r="N21" s="119"/>
      <c r="O21" s="119" t="s">
        <v>108</v>
      </c>
      <c r="P21" s="130">
        <f>+M21*P20</f>
        <v>0</v>
      </c>
      <c r="Q21" s="119"/>
      <c r="R21" s="119"/>
      <c r="S21" s="119"/>
      <c r="T21" s="119" t="s">
        <v>109</v>
      </c>
      <c r="U21" s="130">
        <f>+M21*U20</f>
        <v>268.5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241.5</v>
      </c>
      <c r="AE21" s="119" t="s">
        <v>108</v>
      </c>
      <c r="AF21" s="129">
        <f>+AD21*AF20</f>
        <v>0</v>
      </c>
      <c r="AG21" s="119"/>
      <c r="AH21" s="119"/>
      <c r="AI21" s="119"/>
      <c r="AJ21" s="119" t="s">
        <v>109</v>
      </c>
      <c r="AK21" s="129">
        <f>+AD21*AK20</f>
        <v>241.5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104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2685</v>
      </c>
      <c r="AV22" s="59">
        <f t="shared" si="18"/>
        <v>2648.5</v>
      </c>
      <c r="AW22" s="59">
        <f t="shared" si="18"/>
        <v>2560.5</v>
      </c>
      <c r="AX22" s="59">
        <f t="shared" si="18"/>
        <v>2492.5</v>
      </c>
      <c r="AY22" s="59">
        <f t="shared" si="18"/>
        <v>2463.5</v>
      </c>
      <c r="AZ22" s="59">
        <f t="shared" si="18"/>
        <v>2403</v>
      </c>
      <c r="BA22" s="59">
        <f t="shared" si="18"/>
        <v>2410.5</v>
      </c>
      <c r="BB22" s="59"/>
      <c r="BC22" s="59"/>
      <c r="BD22" s="59"/>
      <c r="BE22" s="59">
        <f t="shared" ref="BE22:BQ22" si="19">P33</f>
        <v>2477</v>
      </c>
      <c r="BF22" s="59">
        <f t="shared" si="19"/>
        <v>2582.5</v>
      </c>
      <c r="BG22" s="59">
        <f t="shared" si="19"/>
        <v>2627</v>
      </c>
      <c r="BH22" s="59">
        <f t="shared" si="19"/>
        <v>2651.5</v>
      </c>
      <c r="BI22" s="59">
        <f t="shared" si="19"/>
        <v>2507</v>
      </c>
      <c r="BJ22" s="59">
        <f t="shared" si="19"/>
        <v>2431</v>
      </c>
      <c r="BK22" s="59">
        <f t="shared" si="19"/>
        <v>2322</v>
      </c>
      <c r="BL22" s="59">
        <f t="shared" si="19"/>
        <v>2236.5</v>
      </c>
      <c r="BM22" s="59">
        <f t="shared" si="19"/>
        <v>2296</v>
      </c>
      <c r="BN22" s="59">
        <f t="shared" si="19"/>
        <v>2404</v>
      </c>
      <c r="BO22" s="59">
        <f t="shared" si="19"/>
        <v>2519</v>
      </c>
      <c r="BP22" s="59">
        <f t="shared" si="19"/>
        <v>2634</v>
      </c>
      <c r="BQ22" s="59">
        <f t="shared" si="19"/>
        <v>2753.5</v>
      </c>
      <c r="BR22" s="59"/>
      <c r="BS22" s="59"/>
      <c r="BT22" s="59"/>
      <c r="BU22" s="59">
        <f t="shared" ref="BU22:CC22" si="20">AG33</f>
        <v>2791.5</v>
      </c>
      <c r="BV22" s="59">
        <f t="shared" si="20"/>
        <v>2831</v>
      </c>
      <c r="BW22" s="59">
        <f t="shared" si="20"/>
        <v>2807.5</v>
      </c>
      <c r="BX22" s="59">
        <f t="shared" si="20"/>
        <v>2830</v>
      </c>
      <c r="BY22" s="59">
        <f t="shared" si="20"/>
        <v>2888.5</v>
      </c>
      <c r="BZ22" s="59">
        <f t="shared" si="20"/>
        <v>2991</v>
      </c>
      <c r="CA22" s="59">
        <f t="shared" si="20"/>
        <v>3104.5</v>
      </c>
      <c r="CB22" s="59">
        <f t="shared" si="20"/>
        <v>3126.5</v>
      </c>
      <c r="CC22" s="59">
        <f t="shared" si="20"/>
        <v>3004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8" t="s">
        <v>104</v>
      </c>
      <c r="U26" s="188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416.5</v>
      </c>
      <c r="C27" s="116">
        <f>'G-4'!F11</f>
        <v>450.5</v>
      </c>
      <c r="D27" s="116">
        <f>'G-4'!F12</f>
        <v>420.5</v>
      </c>
      <c r="E27" s="116">
        <f>'G-4'!F13</f>
        <v>420</v>
      </c>
      <c r="F27" s="116">
        <f>'G-4'!F14</f>
        <v>436.5</v>
      </c>
      <c r="G27" s="116">
        <f>'G-4'!F15</f>
        <v>394</v>
      </c>
      <c r="H27" s="116">
        <f>'G-4'!F16</f>
        <v>400</v>
      </c>
      <c r="I27" s="116">
        <f>'G-4'!F17</f>
        <v>410</v>
      </c>
      <c r="J27" s="116">
        <f>'G-4'!F18</f>
        <v>382</v>
      </c>
      <c r="K27" s="116">
        <f>'G-4'!F19</f>
        <v>411.5</v>
      </c>
      <c r="L27" s="117"/>
      <c r="M27" s="116">
        <f>'G-4'!F20</f>
        <v>339.5</v>
      </c>
      <c r="N27" s="116">
        <f>'G-4'!F21</f>
        <v>380</v>
      </c>
      <c r="O27" s="116">
        <f>'G-4'!F22</f>
        <v>431.5</v>
      </c>
      <c r="P27" s="116">
        <f>'G-4'!M10</f>
        <v>448</v>
      </c>
      <c r="Q27" s="116">
        <f>'G-4'!M11</f>
        <v>398</v>
      </c>
      <c r="R27" s="116">
        <f>'G-4'!M12</f>
        <v>418.5</v>
      </c>
      <c r="S27" s="116">
        <f>'G-4'!M13</f>
        <v>445.5</v>
      </c>
      <c r="T27" s="116">
        <f>'G-4'!M14</f>
        <v>407.5</v>
      </c>
      <c r="U27" s="116">
        <f>'G-4'!M15</f>
        <v>399.5</v>
      </c>
      <c r="V27" s="116">
        <f>'G-4'!M16</f>
        <v>385.5</v>
      </c>
      <c r="W27" s="116">
        <f>'G-4'!M17</f>
        <v>411</v>
      </c>
      <c r="X27" s="116">
        <f>'G-4'!M18</f>
        <v>444</v>
      </c>
      <c r="Y27" s="116">
        <f>'G-4'!M19</f>
        <v>483</v>
      </c>
      <c r="Z27" s="116">
        <f>'G-4'!M20</f>
        <v>450</v>
      </c>
      <c r="AA27" s="116">
        <f>'G-4'!M21</f>
        <v>466</v>
      </c>
      <c r="AB27" s="116">
        <f>'G-4'!M22</f>
        <v>541</v>
      </c>
      <c r="AC27" s="117"/>
      <c r="AD27" s="116">
        <f>'G-4'!T10</f>
        <v>427.5</v>
      </c>
      <c r="AE27" s="116">
        <f>'G-4'!T11</f>
        <v>460</v>
      </c>
      <c r="AF27" s="116">
        <f>'G-4'!T12</f>
        <v>441.5</v>
      </c>
      <c r="AG27" s="116">
        <f>'G-4'!T13</f>
        <v>466</v>
      </c>
      <c r="AH27" s="116">
        <f>'G-4'!T14</f>
        <v>458.5</v>
      </c>
      <c r="AI27" s="116">
        <f>'G-4'!T15</f>
        <v>397</v>
      </c>
      <c r="AJ27" s="116">
        <f>'G-4'!T16</f>
        <v>453</v>
      </c>
      <c r="AK27" s="116">
        <f>'G-4'!T17</f>
        <v>493</v>
      </c>
      <c r="AL27" s="116">
        <f>'G-4'!T18</f>
        <v>506.5</v>
      </c>
      <c r="AM27" s="116">
        <f>'G-4'!T19</f>
        <v>488</v>
      </c>
      <c r="AN27" s="116">
        <f>'G-4'!T20</f>
        <v>448.5</v>
      </c>
      <c r="AO27" s="116">
        <f>'G-4'!T21</f>
        <v>398.5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1707.5</v>
      </c>
      <c r="F28" s="116">
        <f t="shared" ref="F28:K28" si="24">C27+D27+E27+F27</f>
        <v>1727.5</v>
      </c>
      <c r="G28" s="116">
        <f t="shared" si="24"/>
        <v>1671</v>
      </c>
      <c r="H28" s="116">
        <f t="shared" si="24"/>
        <v>1650.5</v>
      </c>
      <c r="I28" s="116">
        <f t="shared" si="24"/>
        <v>1640.5</v>
      </c>
      <c r="J28" s="116">
        <f t="shared" si="24"/>
        <v>1586</v>
      </c>
      <c r="K28" s="116">
        <f t="shared" si="24"/>
        <v>1603.5</v>
      </c>
      <c r="L28" s="117"/>
      <c r="M28" s="116"/>
      <c r="N28" s="116"/>
      <c r="O28" s="116"/>
      <c r="P28" s="116">
        <f>M27+N27+O27+P27</f>
        <v>1599</v>
      </c>
      <c r="Q28" s="116">
        <f t="shared" ref="Q28:AB28" si="25">N27+O27+P27+Q27</f>
        <v>1657.5</v>
      </c>
      <c r="R28" s="116">
        <f t="shared" si="25"/>
        <v>1696</v>
      </c>
      <c r="S28" s="116">
        <f t="shared" si="25"/>
        <v>1710</v>
      </c>
      <c r="T28" s="116">
        <f t="shared" si="25"/>
        <v>1669.5</v>
      </c>
      <c r="U28" s="116">
        <f t="shared" si="25"/>
        <v>1671</v>
      </c>
      <c r="V28" s="116">
        <f t="shared" si="25"/>
        <v>1638</v>
      </c>
      <c r="W28" s="116">
        <f t="shared" si="25"/>
        <v>1603.5</v>
      </c>
      <c r="X28" s="116">
        <f t="shared" si="25"/>
        <v>1640</v>
      </c>
      <c r="Y28" s="116">
        <f t="shared" si="25"/>
        <v>1723.5</v>
      </c>
      <c r="Z28" s="116">
        <f t="shared" si="25"/>
        <v>1788</v>
      </c>
      <c r="AA28" s="116">
        <f t="shared" si="25"/>
        <v>1843</v>
      </c>
      <c r="AB28" s="116">
        <f t="shared" si="25"/>
        <v>1940</v>
      </c>
      <c r="AC28" s="117"/>
      <c r="AD28" s="116"/>
      <c r="AE28" s="116"/>
      <c r="AF28" s="116"/>
      <c r="AG28" s="116">
        <f>AD27+AE27+AF27+AG27</f>
        <v>1795</v>
      </c>
      <c r="AH28" s="116">
        <f t="shared" ref="AH28:AO28" si="26">AE27+AF27+AG27+AH27</f>
        <v>1826</v>
      </c>
      <c r="AI28" s="116">
        <f t="shared" si="26"/>
        <v>1763</v>
      </c>
      <c r="AJ28" s="116">
        <f t="shared" si="26"/>
        <v>1774.5</v>
      </c>
      <c r="AK28" s="116">
        <f t="shared" si="26"/>
        <v>1801.5</v>
      </c>
      <c r="AL28" s="116">
        <f t="shared" si="26"/>
        <v>1849.5</v>
      </c>
      <c r="AM28" s="116">
        <f t="shared" si="26"/>
        <v>1940.5</v>
      </c>
      <c r="AN28" s="116">
        <f t="shared" si="26"/>
        <v>1936</v>
      </c>
      <c r="AO28" s="116">
        <f t="shared" si="26"/>
        <v>1841.5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2.7060270602706028E-2</v>
      </c>
      <c r="E29" s="119"/>
      <c r="F29" s="119" t="s">
        <v>109</v>
      </c>
      <c r="G29" s="120">
        <f>DIRECCIONALIDAD!J38/100</f>
        <v>0.86838868388683887</v>
      </c>
      <c r="H29" s="119"/>
      <c r="I29" s="119" t="s">
        <v>110</v>
      </c>
      <c r="J29" s="120">
        <f>DIRECCIONALIDAD!J39/100</f>
        <v>0.1045510455104551</v>
      </c>
      <c r="K29" s="121"/>
      <c r="L29" s="115"/>
      <c r="M29" s="118"/>
      <c r="N29" s="119"/>
      <c r="O29" s="119" t="s">
        <v>108</v>
      </c>
      <c r="P29" s="120">
        <f>DIRECCIONALIDAD!J40/100</f>
        <v>4.244762954796031E-2</v>
      </c>
      <c r="Q29" s="119"/>
      <c r="R29" s="119"/>
      <c r="S29" s="119"/>
      <c r="T29" s="119" t="s">
        <v>109</v>
      </c>
      <c r="U29" s="120">
        <f>DIRECCIONALIDAD!J41/100</f>
        <v>0.84895259095920617</v>
      </c>
      <c r="V29" s="119"/>
      <c r="W29" s="119"/>
      <c r="X29" s="119"/>
      <c r="Y29" s="119" t="s">
        <v>110</v>
      </c>
      <c r="Z29" s="120">
        <f>DIRECCIONALIDAD!J42/100</f>
        <v>0.10859977949283352</v>
      </c>
      <c r="AA29" s="119"/>
      <c r="AB29" s="121"/>
      <c r="AC29" s="115"/>
      <c r="AD29" s="118"/>
      <c r="AE29" s="119" t="s">
        <v>108</v>
      </c>
      <c r="AF29" s="120">
        <f>DIRECCIONALIDAD!J43/100</f>
        <v>2.0070838252656435E-2</v>
      </c>
      <c r="AG29" s="119"/>
      <c r="AH29" s="119"/>
      <c r="AI29" s="119"/>
      <c r="AJ29" s="119" t="s">
        <v>109</v>
      </c>
      <c r="AK29" s="120">
        <f>DIRECCIONALIDAD!J44/100</f>
        <v>0.85360094451003543</v>
      </c>
      <c r="AL29" s="119"/>
      <c r="AM29" s="119"/>
      <c r="AN29" s="119" t="s">
        <v>110</v>
      </c>
      <c r="AO29" s="122">
        <f>DIRECCIONALIDAD!J45/100</f>
        <v>0.12632821723730814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7" t="s">
        <v>151</v>
      </c>
      <c r="B30" s="128">
        <f>MAX(B28:K28)</f>
        <v>1727.5</v>
      </c>
      <c r="C30" s="119" t="s">
        <v>108</v>
      </c>
      <c r="D30" s="129">
        <f>+B30*D29</f>
        <v>46.746617466174662</v>
      </c>
      <c r="E30" s="119"/>
      <c r="F30" s="119" t="s">
        <v>109</v>
      </c>
      <c r="G30" s="129">
        <f>+B30*G29</f>
        <v>1500.1414514145142</v>
      </c>
      <c r="H30" s="119"/>
      <c r="I30" s="119" t="s">
        <v>110</v>
      </c>
      <c r="J30" s="129">
        <f>+B30*J29</f>
        <v>180.61193111931118</v>
      </c>
      <c r="K30" s="121"/>
      <c r="L30" s="115"/>
      <c r="M30" s="128">
        <f>MAX(M28:AB28)</f>
        <v>1940</v>
      </c>
      <c r="N30" s="119"/>
      <c r="O30" s="119" t="s">
        <v>108</v>
      </c>
      <c r="P30" s="130">
        <f>+M30*P29</f>
        <v>82.348401323043007</v>
      </c>
      <c r="Q30" s="119"/>
      <c r="R30" s="119"/>
      <c r="S30" s="119"/>
      <c r="T30" s="119" t="s">
        <v>109</v>
      </c>
      <c r="U30" s="130">
        <f>+M30*U29</f>
        <v>1646.9680264608601</v>
      </c>
      <c r="V30" s="119"/>
      <c r="W30" s="119"/>
      <c r="X30" s="119"/>
      <c r="Y30" s="119" t="s">
        <v>110</v>
      </c>
      <c r="Z30" s="130">
        <f>+M30*Z29</f>
        <v>210.68357221609702</v>
      </c>
      <c r="AA30" s="119"/>
      <c r="AB30" s="121"/>
      <c r="AC30" s="115"/>
      <c r="AD30" s="128">
        <f>MAX(AD28:AO28)</f>
        <v>1940.5</v>
      </c>
      <c r="AE30" s="119" t="s">
        <v>108</v>
      </c>
      <c r="AF30" s="129">
        <f>+AD30*AF29</f>
        <v>38.947461629279815</v>
      </c>
      <c r="AG30" s="119"/>
      <c r="AH30" s="119"/>
      <c r="AI30" s="119"/>
      <c r="AJ30" s="119" t="s">
        <v>109</v>
      </c>
      <c r="AK30" s="129">
        <f>+AD30*AK29</f>
        <v>1656.4126328217237</v>
      </c>
      <c r="AL30" s="119"/>
      <c r="AM30" s="119"/>
      <c r="AN30" s="119" t="s">
        <v>110</v>
      </c>
      <c r="AO30" s="131">
        <f>+AD30*AO29</f>
        <v>245.13990554899644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8" t="s">
        <v>104</v>
      </c>
      <c r="U31" s="188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674.5</v>
      </c>
      <c r="C32" s="116">
        <f t="shared" ref="C32:K32" si="27">C13+C18+C23+C27</f>
        <v>701.5</v>
      </c>
      <c r="D32" s="116">
        <f t="shared" si="27"/>
        <v>674</v>
      </c>
      <c r="E32" s="116">
        <f t="shared" si="27"/>
        <v>635</v>
      </c>
      <c r="F32" s="116">
        <f t="shared" si="27"/>
        <v>638</v>
      </c>
      <c r="G32" s="116">
        <f t="shared" si="27"/>
        <v>613.5</v>
      </c>
      <c r="H32" s="116">
        <f t="shared" si="27"/>
        <v>606</v>
      </c>
      <c r="I32" s="116">
        <f t="shared" si="27"/>
        <v>606</v>
      </c>
      <c r="J32" s="116">
        <f t="shared" si="27"/>
        <v>577.5</v>
      </c>
      <c r="K32" s="116">
        <f t="shared" si="27"/>
        <v>621</v>
      </c>
      <c r="L32" s="117"/>
      <c r="M32" s="116">
        <f>M13+M18+M23+M27</f>
        <v>532</v>
      </c>
      <c r="N32" s="116">
        <f t="shared" ref="N32:AB32" si="28">N13+N18+N23+N27</f>
        <v>605</v>
      </c>
      <c r="O32" s="116">
        <f t="shared" si="28"/>
        <v>619</v>
      </c>
      <c r="P32" s="116">
        <f t="shared" si="28"/>
        <v>721</v>
      </c>
      <c r="Q32" s="116">
        <f t="shared" si="28"/>
        <v>637.5</v>
      </c>
      <c r="R32" s="116">
        <f t="shared" si="28"/>
        <v>649.5</v>
      </c>
      <c r="S32" s="116">
        <f t="shared" si="28"/>
        <v>643.5</v>
      </c>
      <c r="T32" s="116">
        <f t="shared" si="28"/>
        <v>576.5</v>
      </c>
      <c r="U32" s="116">
        <f t="shared" si="28"/>
        <v>561.5</v>
      </c>
      <c r="V32" s="116">
        <f t="shared" si="28"/>
        <v>540.5</v>
      </c>
      <c r="W32" s="116">
        <f t="shared" si="28"/>
        <v>558</v>
      </c>
      <c r="X32" s="116">
        <f t="shared" si="28"/>
        <v>636</v>
      </c>
      <c r="Y32" s="116">
        <f t="shared" si="28"/>
        <v>669.5</v>
      </c>
      <c r="Z32" s="116">
        <f t="shared" si="28"/>
        <v>655.5</v>
      </c>
      <c r="AA32" s="116">
        <f t="shared" si="28"/>
        <v>673</v>
      </c>
      <c r="AB32" s="116">
        <f t="shared" si="28"/>
        <v>755.5</v>
      </c>
      <c r="AC32" s="117"/>
      <c r="AD32" s="116">
        <f>AD13+AD18+AD23+AD27</f>
        <v>645.5</v>
      </c>
      <c r="AE32" s="116">
        <f t="shared" ref="AE32:AO32" si="29">AE13+AE18+AE23+AE27</f>
        <v>709</v>
      </c>
      <c r="AF32" s="116">
        <f t="shared" si="29"/>
        <v>703.5</v>
      </c>
      <c r="AG32" s="116">
        <f t="shared" si="29"/>
        <v>733.5</v>
      </c>
      <c r="AH32" s="116">
        <f t="shared" si="29"/>
        <v>685</v>
      </c>
      <c r="AI32" s="116">
        <f t="shared" si="29"/>
        <v>685.5</v>
      </c>
      <c r="AJ32" s="116">
        <f t="shared" si="29"/>
        <v>726</v>
      </c>
      <c r="AK32" s="116">
        <f t="shared" si="29"/>
        <v>792</v>
      </c>
      <c r="AL32" s="116">
        <f t="shared" si="29"/>
        <v>787.5</v>
      </c>
      <c r="AM32" s="116">
        <f t="shared" si="29"/>
        <v>799</v>
      </c>
      <c r="AN32" s="116">
        <f t="shared" si="29"/>
        <v>748</v>
      </c>
      <c r="AO32" s="116">
        <f t="shared" si="29"/>
        <v>669.5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2685</v>
      </c>
      <c r="F33" s="116">
        <f t="shared" ref="F33:K33" si="30">C32+D32+E32+F32</f>
        <v>2648.5</v>
      </c>
      <c r="G33" s="116">
        <f t="shared" si="30"/>
        <v>2560.5</v>
      </c>
      <c r="H33" s="116">
        <f t="shared" si="30"/>
        <v>2492.5</v>
      </c>
      <c r="I33" s="116">
        <f t="shared" si="30"/>
        <v>2463.5</v>
      </c>
      <c r="J33" s="116">
        <f t="shared" si="30"/>
        <v>2403</v>
      </c>
      <c r="K33" s="116">
        <f t="shared" si="30"/>
        <v>2410.5</v>
      </c>
      <c r="L33" s="117"/>
      <c r="M33" s="116"/>
      <c r="N33" s="116"/>
      <c r="O33" s="116"/>
      <c r="P33" s="116">
        <f>M32+N32+O32+P32</f>
        <v>2477</v>
      </c>
      <c r="Q33" s="116">
        <f t="shared" ref="Q33:AB33" si="31">N32+O32+P32+Q32</f>
        <v>2582.5</v>
      </c>
      <c r="R33" s="116">
        <f t="shared" si="31"/>
        <v>2627</v>
      </c>
      <c r="S33" s="116">
        <f t="shared" si="31"/>
        <v>2651.5</v>
      </c>
      <c r="T33" s="116">
        <f t="shared" si="31"/>
        <v>2507</v>
      </c>
      <c r="U33" s="116">
        <f t="shared" si="31"/>
        <v>2431</v>
      </c>
      <c r="V33" s="116">
        <f t="shared" si="31"/>
        <v>2322</v>
      </c>
      <c r="W33" s="116">
        <f t="shared" si="31"/>
        <v>2236.5</v>
      </c>
      <c r="X33" s="116">
        <f t="shared" si="31"/>
        <v>2296</v>
      </c>
      <c r="Y33" s="116">
        <f t="shared" si="31"/>
        <v>2404</v>
      </c>
      <c r="Z33" s="116">
        <f t="shared" si="31"/>
        <v>2519</v>
      </c>
      <c r="AA33" s="116">
        <f t="shared" si="31"/>
        <v>2634</v>
      </c>
      <c r="AB33" s="116">
        <f t="shared" si="31"/>
        <v>2753.5</v>
      </c>
      <c r="AC33" s="117"/>
      <c r="AD33" s="116"/>
      <c r="AE33" s="116"/>
      <c r="AF33" s="116"/>
      <c r="AG33" s="116">
        <f>AD32+AE32+AF32+AG32</f>
        <v>2791.5</v>
      </c>
      <c r="AH33" s="116">
        <f t="shared" ref="AH33:AO33" si="32">AE32+AF32+AG32+AH32</f>
        <v>2831</v>
      </c>
      <c r="AI33" s="116">
        <f t="shared" si="32"/>
        <v>2807.5</v>
      </c>
      <c r="AJ33" s="116">
        <f t="shared" si="32"/>
        <v>2830</v>
      </c>
      <c r="AK33" s="116">
        <f t="shared" si="32"/>
        <v>2888.5</v>
      </c>
      <c r="AL33" s="116">
        <f t="shared" si="32"/>
        <v>2991</v>
      </c>
      <c r="AM33" s="116">
        <f t="shared" si="32"/>
        <v>3104.5</v>
      </c>
      <c r="AN33" s="116">
        <f t="shared" si="32"/>
        <v>3126.5</v>
      </c>
      <c r="AO33" s="116">
        <f t="shared" si="32"/>
        <v>3004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9"/>
      <c r="R35" s="189"/>
      <c r="S35" s="189"/>
      <c r="T35" s="189"/>
      <c r="U35" s="18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2016-08-04T23:01:22Z</cp:lastPrinted>
  <dcterms:created xsi:type="dcterms:W3CDTF">1998-04-02T13:38:56Z</dcterms:created>
  <dcterms:modified xsi:type="dcterms:W3CDTF">2017-02-07T21:52:23Z</dcterms:modified>
</cp:coreProperties>
</file>