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29\CR 38\2017\"/>
    </mc:Choice>
  </mc:AlternateContent>
  <bookViews>
    <workbookView xWindow="240" yWindow="90" windowWidth="9135" windowHeight="4965" tabRatio="736" firstSheet="3" activeTab="5"/>
  </bookViews>
  <sheets>
    <sheet name="G-1" sheetId="4678" r:id="rId1"/>
    <sheet name="G-3" sheetId="4686" r:id="rId2"/>
    <sheet name="G-4" sheetId="4677" r:id="rId3"/>
    <sheet name="G-Totales" sheetId="4681" r:id="rId4"/>
    <sheet name="G-7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4">'G-7'!$A$1:$U$58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L5" i="4690" l="1"/>
  <c r="D5" i="4690"/>
  <c r="S6" i="4690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40" i="4689" l="1"/>
  <c r="P29" i="4688" s="1"/>
  <c r="J34" i="4689"/>
  <c r="AF24" i="4688" s="1"/>
  <c r="J13" i="4689"/>
  <c r="P15" i="4688" s="1"/>
  <c r="J43" i="4689"/>
  <c r="AF29" i="4688" s="1"/>
  <c r="J28" i="4689"/>
  <c r="D24" i="4688" s="1"/>
  <c r="J30" i="4689"/>
  <c r="J24" i="4688" s="1"/>
  <c r="J36" i="4689"/>
  <c r="AO24" i="4688" s="1"/>
  <c r="J31" i="4689"/>
  <c r="P24" i="4688" s="1"/>
  <c r="J33" i="4689"/>
  <c r="Z24" i="4688" s="1"/>
  <c r="U19" i="4690"/>
  <c r="U17" i="4690"/>
  <c r="J37" i="4689"/>
  <c r="D29" i="4688" s="1"/>
  <c r="J32" i="4689"/>
  <c r="U24" i="4688" s="1"/>
  <c r="J16" i="4689"/>
  <c r="AF15" i="4688" s="1"/>
  <c r="J14" i="4689"/>
  <c r="U15" i="4688" s="1"/>
  <c r="J10" i="4689"/>
  <c r="D15" i="4688" s="1"/>
  <c r="U21" i="4690"/>
  <c r="U15" i="4690"/>
  <c r="U13" i="4690"/>
  <c r="N17" i="4690"/>
  <c r="N15" i="4690"/>
  <c r="G15" i="4690"/>
  <c r="G14" i="4690"/>
  <c r="G13" i="4690"/>
  <c r="U14" i="4690"/>
  <c r="U16" i="4690"/>
  <c r="U18" i="4690"/>
  <c r="U20" i="4690"/>
  <c r="N14" i="4690"/>
  <c r="N16" i="4690"/>
  <c r="N18" i="4690"/>
  <c r="N20" i="4690"/>
  <c r="N22" i="4690"/>
  <c r="N19" i="4690"/>
  <c r="N13" i="4690"/>
  <c r="N21" i="4690"/>
  <c r="N10" i="4690"/>
  <c r="N11" i="4690"/>
  <c r="N12" i="4690"/>
  <c r="G16" i="4690"/>
  <c r="G18" i="4690"/>
  <c r="G19" i="4690"/>
  <c r="G17" i="4690"/>
  <c r="AN23" i="4688"/>
  <c r="CB20" i="4688" s="1"/>
  <c r="AO23" i="4688"/>
  <c r="CC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J45" i="4689"/>
  <c r="J41" i="4689"/>
  <c r="J42" i="4689"/>
  <c r="J38" i="4689"/>
  <c r="J39" i="4689"/>
  <c r="J35" i="4689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AK33" i="4688"/>
  <c r="BY21" i="4688" s="1"/>
  <c r="Z33" i="4688"/>
  <c r="BO21" i="4688" s="1"/>
  <c r="N23" i="4690"/>
  <c r="G23" i="4690"/>
  <c r="U23" i="4690"/>
  <c r="AL33" i="4688"/>
  <c r="BZ21" i="4688" s="1"/>
  <c r="AO33" i="4688"/>
  <c r="CC21" i="4688" s="1"/>
  <c r="AM33" i="4688"/>
  <c r="CA21" i="4688" s="1"/>
  <c r="W33" i="4688"/>
  <c r="BL21" i="4688" s="1"/>
  <c r="I33" i="4688"/>
  <c r="AY21" i="4688" s="1"/>
  <c r="H33" i="4688"/>
  <c r="AX21" i="4688" s="1"/>
  <c r="AJ33" i="4688"/>
  <c r="BX21" i="4688" s="1"/>
  <c r="AI33" i="4688"/>
  <c r="BW21" i="4688" s="1"/>
  <c r="AH33" i="4688"/>
  <c r="BV21" i="4688" s="1"/>
  <c r="U23" i="4678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P30" i="4688"/>
  <c r="U30" i="4688"/>
  <c r="J30" i="4688"/>
  <c r="D30" i="4688"/>
  <c r="G30" i="4688"/>
  <c r="AO25" i="4688"/>
  <c r="AF25" i="4688"/>
  <c r="AK25" i="4688"/>
  <c r="Z25" i="4688"/>
  <c r="P25" i="4688"/>
  <c r="U25" i="4688"/>
  <c r="J25" i="4688"/>
  <c r="D25" i="4688"/>
  <c r="G25" i="4688"/>
  <c r="AO16" i="4688"/>
  <c r="AF16" i="4688"/>
  <c r="AK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<sst xmlns="http://schemas.openxmlformats.org/spreadsheetml/2006/main" count="813" uniqueCount="155">
  <si>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</si>
  <si>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</si>
  <si>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</si>
  <si>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</si>
  <si>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</si>
  <si>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</si>
  <si>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</si>
  <si>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</si>
  <si>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</si>
  <si>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</si>
  <si>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</si>
  <si>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</si>
  <si>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</si>
  <si>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</si>
  <si>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</si>
  <si>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</si>
  <si>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</si>
  <si>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</si>
  <si>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</si>
  <si>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</si>
  <si>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</si>
  <si>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</si>
  <si>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</si>
  <si>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</si>
  <si>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</si>
  <si>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</si>
  <si>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</si>
  <si>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</si>
  <si>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</si>
  <si>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</si>
  <si>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</si>
  <si>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</si>
  <si>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</si>
  <si>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</si>
  <si>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</si>
  <si>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</si>
  <si>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</si>
  <si>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</si>
  <si>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</si>
  <si>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</si>
  <si>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</si>
  <si>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</si>
  <si>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</si>
  <si>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</si>
  <si>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</si>
  <si>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</si>
  <si>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</si>
  <si>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</si>
  <si>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</si>
  <si>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</si>
  <si>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</si>
  <si>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</si>
  <si>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</si>
  <si>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</si>
  <si>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</si>
  <si>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</si>
  <si>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</si>
  <si>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</si>
  <si>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</si>
  <si>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</si>
  <si>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</si>
  <si>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</si>
  <si>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</si>
  <si>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</si>
  <si>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</si>
  <si>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</si>
  <si>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</si>
  <si>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</si>
  <si>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</si>
  <si>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</si>
  <si>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</si>
  <si>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</si>
  <si>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</si>
  <si>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</si>
  <si>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</si>
  <si>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</si>
  <si>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</si>
  <si>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</si>
  <si>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</si>
  <si>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</si>
  <si>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</si>
  <si>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</si>
  <si>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</si>
  <si>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</si>
  <si>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</si>
  <si>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</si>
  <si>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</si>
  <si>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</si>
  <si>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</si>
  <si>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</si>
  <si>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</si>
  <si>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</si>
  <si>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</si>
  <si>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</si>
  <si>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</si>
  <si>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</si>
  <si>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</si>
  <si>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</si>
  <si>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</si>
  <si>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</si>
  <si>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</si>
  <si>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</si>
  <si>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</si>
  <si>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</si>
  <si>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</si>
  <si>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</si>
  <si>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</si>
  <si>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</si>
  <si>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</si>
  <si>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</si>
  <si>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</si>
  <si>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</si>
  <si>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</si>
  <si>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</si>
  <si>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</si>
  <si>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</si>
  <si>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</si>
  <si>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</si>
  <si>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</si>
  <si>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</si>
  <si>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</si>
  <si>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</si>
  <si>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</si>
  <si>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</si>
  <si>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</si>
  <si>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</si>
  <si>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</si>
  <si>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</si>
  <si>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</si>
  <si>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</si>
  <si>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</si>
  <si>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</si>
  <si>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</si>
  <si>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</si>
  <si>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</si>
  <si>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</si>
  <si>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</si>
  <si>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</si>
  <si>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</si>
  <si>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</si>
  <si>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</si>
  <si>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</si>
  <si>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</si>
  <si>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</si>
  <si>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</si>
  <si>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</si>
  <si>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</si>
  <si>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</si>
  <si>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34 X CARRERA 38</t>
  </si>
  <si>
    <t>7 (OCC-OR)</t>
  </si>
  <si>
    <t>JULIO VASQUEZ</t>
  </si>
  <si>
    <t>GEOVANNIS GONZALEZ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</si>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</sst>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104</c:v>
                </c:pt>
                <c:pt idx="1">
                  <c:v>137</c:v>
                </c:pt>
                <c:pt idx="2">
                  <c:v>142</c:v>
                </c:pt>
                <c:pt idx="3">
                  <c:v>124</c:v>
                </c:pt>
                <c:pt idx="4">
                  <c:v>125</c:v>
                </c:pt>
                <c:pt idx="5">
                  <c:v>145</c:v>
                </c:pt>
                <c:pt idx="6">
                  <c:v>112</c:v>
                </c:pt>
                <c:pt idx="7">
                  <c:v>122</c:v>
                </c:pt>
                <c:pt idx="8">
                  <c:v>138</c:v>
                </c:pt>
                <c:pt idx="9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75232"/>
        <c:axId val="163004304"/>
      </c:barChart>
      <c:catAx>
        <c:axId val="16297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0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0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75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515.5</c:v>
                </c:pt>
                <c:pt idx="1">
                  <c:v>606.5</c:v>
                </c:pt>
                <c:pt idx="2">
                  <c:v>563.5</c:v>
                </c:pt>
                <c:pt idx="3">
                  <c:v>590</c:v>
                </c:pt>
                <c:pt idx="4">
                  <c:v>538</c:v>
                </c:pt>
                <c:pt idx="5">
                  <c:v>543</c:v>
                </c:pt>
                <c:pt idx="6">
                  <c:v>521.5</c:v>
                </c:pt>
                <c:pt idx="7">
                  <c:v>516.5</c:v>
                </c:pt>
                <c:pt idx="8">
                  <c:v>552.5</c:v>
                </c:pt>
                <c:pt idx="9">
                  <c:v>519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0899352"/>
        <c:axId val="164438144"/>
      </c:barChart>
      <c:catAx>
        <c:axId val="10089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3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089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497.5</c:v>
                </c:pt>
                <c:pt idx="1">
                  <c:v>509</c:v>
                </c:pt>
                <c:pt idx="2">
                  <c:v>564.5</c:v>
                </c:pt>
                <c:pt idx="3">
                  <c:v>447.5</c:v>
                </c:pt>
                <c:pt idx="4">
                  <c:v>551.5</c:v>
                </c:pt>
                <c:pt idx="5">
                  <c:v>551.5</c:v>
                </c:pt>
                <c:pt idx="6">
                  <c:v>557</c:v>
                </c:pt>
                <c:pt idx="7">
                  <c:v>576.5</c:v>
                </c:pt>
                <c:pt idx="8">
                  <c:v>551.5</c:v>
                </c:pt>
                <c:pt idx="9">
                  <c:v>540.5</c:v>
                </c:pt>
                <c:pt idx="10">
                  <c:v>498</c:v>
                </c:pt>
                <c:pt idx="11">
                  <c:v>477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38928"/>
        <c:axId val="164439320"/>
      </c:barChart>
      <c:catAx>
        <c:axId val="16443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3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3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3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485.5</c:v>
                </c:pt>
                <c:pt idx="1">
                  <c:v>547.5</c:v>
                </c:pt>
                <c:pt idx="2">
                  <c:v>491</c:v>
                </c:pt>
                <c:pt idx="3">
                  <c:v>575.5</c:v>
                </c:pt>
                <c:pt idx="4">
                  <c:v>574</c:v>
                </c:pt>
                <c:pt idx="5">
                  <c:v>504</c:v>
                </c:pt>
                <c:pt idx="6">
                  <c:v>517.5</c:v>
                </c:pt>
                <c:pt idx="7">
                  <c:v>531.5</c:v>
                </c:pt>
                <c:pt idx="8">
                  <c:v>471</c:v>
                </c:pt>
                <c:pt idx="9">
                  <c:v>480.5</c:v>
                </c:pt>
                <c:pt idx="10">
                  <c:v>431.5</c:v>
                </c:pt>
                <c:pt idx="11">
                  <c:v>431</c:v>
                </c:pt>
                <c:pt idx="12">
                  <c:v>484.5</c:v>
                </c:pt>
                <c:pt idx="13">
                  <c:v>483</c:v>
                </c:pt>
                <c:pt idx="14">
                  <c:v>497.5</c:v>
                </c:pt>
                <c:pt idx="15">
                  <c:v>636.5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40104"/>
        <c:axId val="164440496"/>
      </c:barChart>
      <c:catAx>
        <c:axId val="16444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4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'G-7'!$F$10:$F$19</c:f>
              <c:numCache>
                <c:formatCode>0</c:formatCode>
                <c:ptCount val="10"/>
                <c:pt idx="0">
                  <c:v>80</c:v>
                </c:pt>
                <c:pt idx="1">
                  <c:v>86.5</c:v>
                </c:pt>
                <c:pt idx="2">
                  <c:v>96.5</c:v>
                </c:pt>
                <c:pt idx="3">
                  <c:v>85</c:v>
                </c:pt>
                <c:pt idx="4">
                  <c:v>63.5</c:v>
                </c:pt>
                <c:pt idx="5">
                  <c:v>60.5</c:v>
                </c:pt>
                <c:pt idx="6">
                  <c:v>74</c:v>
                </c:pt>
                <c:pt idx="7">
                  <c:v>67.5</c:v>
                </c:pt>
                <c:pt idx="8">
                  <c:v>58.5</c:v>
                </c:pt>
                <c:pt idx="9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41280"/>
        <c:axId val="164441672"/>
      </c:barChart>
      <c:catAx>
        <c:axId val="16444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4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'G-7'!$T$10:$T$21</c:f>
              <c:numCache>
                <c:formatCode>0</c:formatCode>
                <c:ptCount val="12"/>
                <c:pt idx="0">
                  <c:v>70</c:v>
                </c:pt>
                <c:pt idx="1">
                  <c:v>62</c:v>
                </c:pt>
                <c:pt idx="2">
                  <c:v>72</c:v>
                </c:pt>
                <c:pt idx="3">
                  <c:v>74.5</c:v>
                </c:pt>
                <c:pt idx="4">
                  <c:v>67</c:v>
                </c:pt>
                <c:pt idx="5">
                  <c:v>62</c:v>
                </c:pt>
                <c:pt idx="6">
                  <c:v>76.5</c:v>
                </c:pt>
                <c:pt idx="7">
                  <c:v>66.5</c:v>
                </c:pt>
                <c:pt idx="8">
                  <c:v>70</c:v>
                </c:pt>
                <c:pt idx="9">
                  <c:v>63</c:v>
                </c:pt>
                <c:pt idx="10">
                  <c:v>61</c:v>
                </c:pt>
                <c:pt idx="11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83592"/>
        <c:axId val="165183984"/>
      </c:barChart>
      <c:catAx>
        <c:axId val="16518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8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83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8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('G-7'!$F$20:$F$22,'G-7'!$M$10:$M$22)</c:f>
              <c:numCache>
                <c:formatCode>0</c:formatCode>
                <c:ptCount val="16"/>
                <c:pt idx="0">
                  <c:v>48</c:v>
                </c:pt>
                <c:pt idx="1">
                  <c:v>58.5</c:v>
                </c:pt>
                <c:pt idx="2">
                  <c:v>55</c:v>
                </c:pt>
                <c:pt idx="3">
                  <c:v>60.5</c:v>
                </c:pt>
                <c:pt idx="4">
                  <c:v>61</c:v>
                </c:pt>
                <c:pt idx="5">
                  <c:v>72</c:v>
                </c:pt>
                <c:pt idx="6">
                  <c:v>52</c:v>
                </c:pt>
                <c:pt idx="7">
                  <c:v>47</c:v>
                </c:pt>
                <c:pt idx="8">
                  <c:v>50</c:v>
                </c:pt>
                <c:pt idx="9">
                  <c:v>45</c:v>
                </c:pt>
                <c:pt idx="10">
                  <c:v>39</c:v>
                </c:pt>
                <c:pt idx="11">
                  <c:v>43</c:v>
                </c:pt>
                <c:pt idx="12">
                  <c:v>60</c:v>
                </c:pt>
                <c:pt idx="13">
                  <c:v>75</c:v>
                </c:pt>
                <c:pt idx="14">
                  <c:v>73.5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84768"/>
        <c:axId val="165185160"/>
      </c:barChart>
      <c:catAx>
        <c:axId val="16518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8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8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8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507</c:v>
                </c:pt>
                <c:pt idx="4">
                  <c:v>528</c:v>
                </c:pt>
                <c:pt idx="5">
                  <c:v>536</c:v>
                </c:pt>
                <c:pt idx="6">
                  <c:v>506</c:v>
                </c:pt>
                <c:pt idx="7">
                  <c:v>504</c:v>
                </c:pt>
                <c:pt idx="8">
                  <c:v>517</c:v>
                </c:pt>
                <c:pt idx="9">
                  <c:v>507</c:v>
                </c:pt>
                <c:pt idx="13">
                  <c:v>557.5</c:v>
                </c:pt>
                <c:pt idx="14">
                  <c:v>580.5</c:v>
                </c:pt>
                <c:pt idx="15">
                  <c:v>583.5</c:v>
                </c:pt>
                <c:pt idx="16">
                  <c:v>593</c:v>
                </c:pt>
                <c:pt idx="17">
                  <c:v>584.5</c:v>
                </c:pt>
                <c:pt idx="18">
                  <c:v>566.5</c:v>
                </c:pt>
                <c:pt idx="19">
                  <c:v>563.5</c:v>
                </c:pt>
                <c:pt idx="20">
                  <c:v>524</c:v>
                </c:pt>
                <c:pt idx="21">
                  <c:v>475.5</c:v>
                </c:pt>
                <c:pt idx="22">
                  <c:v>474.5</c:v>
                </c:pt>
                <c:pt idx="23">
                  <c:v>446</c:v>
                </c:pt>
                <c:pt idx="24">
                  <c:v>463.5</c:v>
                </c:pt>
                <c:pt idx="25">
                  <c:v>498</c:v>
                </c:pt>
                <c:pt idx="29">
                  <c:v>572</c:v>
                </c:pt>
                <c:pt idx="30">
                  <c:v>592</c:v>
                </c:pt>
                <c:pt idx="31">
                  <c:v>593</c:v>
                </c:pt>
                <c:pt idx="32">
                  <c:v>581</c:v>
                </c:pt>
                <c:pt idx="33">
                  <c:v>604</c:v>
                </c:pt>
                <c:pt idx="34">
                  <c:v>619.5</c:v>
                </c:pt>
                <c:pt idx="35">
                  <c:v>619</c:v>
                </c:pt>
                <c:pt idx="36">
                  <c:v>637.5</c:v>
                </c:pt>
                <c:pt idx="37">
                  <c:v>644.5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1189</c:v>
                </c:pt>
                <c:pt idx="4">
                  <c:v>1177</c:v>
                </c:pt>
                <c:pt idx="5">
                  <c:v>1115</c:v>
                </c:pt>
                <c:pt idx="6">
                  <c:v>1125</c:v>
                </c:pt>
                <c:pt idx="7">
                  <c:v>1093.5</c:v>
                </c:pt>
                <c:pt idx="8">
                  <c:v>1114.5</c:v>
                </c:pt>
                <c:pt idx="9">
                  <c:v>1129.5</c:v>
                </c:pt>
                <c:pt idx="13">
                  <c:v>1070</c:v>
                </c:pt>
                <c:pt idx="14">
                  <c:v>1110.5</c:v>
                </c:pt>
                <c:pt idx="15">
                  <c:v>1050.5</c:v>
                </c:pt>
                <c:pt idx="16">
                  <c:v>1035</c:v>
                </c:pt>
                <c:pt idx="17">
                  <c:v>1001.5</c:v>
                </c:pt>
                <c:pt idx="18">
                  <c:v>929.5</c:v>
                </c:pt>
                <c:pt idx="19">
                  <c:v>919.5</c:v>
                </c:pt>
                <c:pt idx="20">
                  <c:v>896.5</c:v>
                </c:pt>
                <c:pt idx="21">
                  <c:v>852.5</c:v>
                </c:pt>
                <c:pt idx="22">
                  <c:v>847</c:v>
                </c:pt>
                <c:pt idx="23">
                  <c:v>864.5</c:v>
                </c:pt>
                <c:pt idx="24">
                  <c:v>883</c:v>
                </c:pt>
                <c:pt idx="25">
                  <c:v>1000</c:v>
                </c:pt>
                <c:pt idx="29">
                  <c:v>905.5</c:v>
                </c:pt>
                <c:pt idx="30">
                  <c:v>951.5</c:v>
                </c:pt>
                <c:pt idx="31">
                  <c:v>966</c:v>
                </c:pt>
                <c:pt idx="32">
                  <c:v>970.5</c:v>
                </c:pt>
                <c:pt idx="33">
                  <c:v>1062.5</c:v>
                </c:pt>
                <c:pt idx="34">
                  <c:v>1033.5</c:v>
                </c:pt>
                <c:pt idx="35">
                  <c:v>1057.5</c:v>
                </c:pt>
                <c:pt idx="36">
                  <c:v>1006</c:v>
                </c:pt>
                <c:pt idx="37">
                  <c:v>933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579.5</c:v>
                </c:pt>
                <c:pt idx="4">
                  <c:v>593</c:v>
                </c:pt>
                <c:pt idx="5">
                  <c:v>583.5</c:v>
                </c:pt>
                <c:pt idx="6">
                  <c:v>561.5</c:v>
                </c:pt>
                <c:pt idx="7">
                  <c:v>521.5</c:v>
                </c:pt>
                <c:pt idx="8">
                  <c:v>502</c:v>
                </c:pt>
                <c:pt idx="9">
                  <c:v>473</c:v>
                </c:pt>
                <c:pt idx="13">
                  <c:v>472</c:v>
                </c:pt>
                <c:pt idx="14">
                  <c:v>497</c:v>
                </c:pt>
                <c:pt idx="15">
                  <c:v>510.5</c:v>
                </c:pt>
                <c:pt idx="16">
                  <c:v>543</c:v>
                </c:pt>
                <c:pt idx="17">
                  <c:v>541</c:v>
                </c:pt>
                <c:pt idx="18">
                  <c:v>528</c:v>
                </c:pt>
                <c:pt idx="19">
                  <c:v>517.5</c:v>
                </c:pt>
                <c:pt idx="20">
                  <c:v>494</c:v>
                </c:pt>
                <c:pt idx="21">
                  <c:v>486</c:v>
                </c:pt>
                <c:pt idx="22">
                  <c:v>506</c:v>
                </c:pt>
                <c:pt idx="23">
                  <c:v>519.5</c:v>
                </c:pt>
                <c:pt idx="24">
                  <c:v>549.5</c:v>
                </c:pt>
                <c:pt idx="25">
                  <c:v>603.5</c:v>
                </c:pt>
                <c:pt idx="29">
                  <c:v>541</c:v>
                </c:pt>
                <c:pt idx="30">
                  <c:v>529</c:v>
                </c:pt>
                <c:pt idx="31">
                  <c:v>556</c:v>
                </c:pt>
                <c:pt idx="32">
                  <c:v>556</c:v>
                </c:pt>
                <c:pt idx="33">
                  <c:v>570</c:v>
                </c:pt>
                <c:pt idx="34">
                  <c:v>583.5</c:v>
                </c:pt>
                <c:pt idx="35">
                  <c:v>549</c:v>
                </c:pt>
                <c:pt idx="36">
                  <c:v>523</c:v>
                </c:pt>
                <c:pt idx="37">
                  <c:v>489.5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2275.5</c:v>
                </c:pt>
                <c:pt idx="4">
                  <c:v>2298</c:v>
                </c:pt>
                <c:pt idx="5">
                  <c:v>2234.5</c:v>
                </c:pt>
                <c:pt idx="6">
                  <c:v>2192.5</c:v>
                </c:pt>
                <c:pt idx="7">
                  <c:v>2119</c:v>
                </c:pt>
                <c:pt idx="8">
                  <c:v>2133.5</c:v>
                </c:pt>
                <c:pt idx="9">
                  <c:v>2109.5</c:v>
                </c:pt>
                <c:pt idx="13">
                  <c:v>2099.5</c:v>
                </c:pt>
                <c:pt idx="14">
                  <c:v>2188</c:v>
                </c:pt>
                <c:pt idx="15">
                  <c:v>2144.5</c:v>
                </c:pt>
                <c:pt idx="16">
                  <c:v>2171</c:v>
                </c:pt>
                <c:pt idx="17">
                  <c:v>2127</c:v>
                </c:pt>
                <c:pt idx="18">
                  <c:v>2024</c:v>
                </c:pt>
                <c:pt idx="19">
                  <c:v>2000.5</c:v>
                </c:pt>
                <c:pt idx="20">
                  <c:v>1914.5</c:v>
                </c:pt>
                <c:pt idx="21">
                  <c:v>1814</c:v>
                </c:pt>
                <c:pt idx="22">
                  <c:v>1827.5</c:v>
                </c:pt>
                <c:pt idx="23">
                  <c:v>1830</c:v>
                </c:pt>
                <c:pt idx="24">
                  <c:v>1896</c:v>
                </c:pt>
                <c:pt idx="25">
                  <c:v>2101.5</c:v>
                </c:pt>
                <c:pt idx="29">
                  <c:v>2018.5</c:v>
                </c:pt>
                <c:pt idx="30">
                  <c:v>2072.5</c:v>
                </c:pt>
                <c:pt idx="31">
                  <c:v>2115</c:v>
                </c:pt>
                <c:pt idx="32">
                  <c:v>2107.5</c:v>
                </c:pt>
                <c:pt idx="33">
                  <c:v>2236.5</c:v>
                </c:pt>
                <c:pt idx="34">
                  <c:v>2236.5</c:v>
                </c:pt>
                <c:pt idx="35">
                  <c:v>2225.5</c:v>
                </c:pt>
                <c:pt idx="36">
                  <c:v>2166.5</c:v>
                </c:pt>
                <c:pt idx="37">
                  <c:v>2067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185944"/>
        <c:axId val="165186336"/>
      </c:lineChart>
      <c:catAx>
        <c:axId val="1651859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86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185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124.5</c:v>
                </c:pt>
                <c:pt idx="1">
                  <c:v>142</c:v>
                </c:pt>
                <c:pt idx="2">
                  <c:v>133.5</c:v>
                </c:pt>
                <c:pt idx="3">
                  <c:v>157.5</c:v>
                </c:pt>
                <c:pt idx="4">
                  <c:v>147.5</c:v>
                </c:pt>
                <c:pt idx="5">
                  <c:v>145</c:v>
                </c:pt>
                <c:pt idx="6">
                  <c:v>143</c:v>
                </c:pt>
                <c:pt idx="7">
                  <c:v>149</c:v>
                </c:pt>
                <c:pt idx="8">
                  <c:v>129.5</c:v>
                </c:pt>
                <c:pt idx="9">
                  <c:v>142</c:v>
                </c:pt>
                <c:pt idx="10">
                  <c:v>103.5</c:v>
                </c:pt>
                <c:pt idx="11">
                  <c:v>100.5</c:v>
                </c:pt>
                <c:pt idx="12">
                  <c:v>128.5</c:v>
                </c:pt>
                <c:pt idx="13">
                  <c:v>113.5</c:v>
                </c:pt>
                <c:pt idx="14">
                  <c:v>121</c:v>
                </c:pt>
                <c:pt idx="15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3200"/>
        <c:axId val="163127920"/>
      </c:barChart>
      <c:catAx>
        <c:axId val="16311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2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128.5</c:v>
                </c:pt>
                <c:pt idx="1">
                  <c:v>150.5</c:v>
                </c:pt>
                <c:pt idx="2">
                  <c:v>161.5</c:v>
                </c:pt>
                <c:pt idx="3">
                  <c:v>131.5</c:v>
                </c:pt>
                <c:pt idx="4">
                  <c:v>148.5</c:v>
                </c:pt>
                <c:pt idx="5">
                  <c:v>151.5</c:v>
                </c:pt>
                <c:pt idx="6">
                  <c:v>149.5</c:v>
                </c:pt>
                <c:pt idx="7">
                  <c:v>154.5</c:v>
                </c:pt>
                <c:pt idx="8">
                  <c:v>164</c:v>
                </c:pt>
                <c:pt idx="9">
                  <c:v>151</c:v>
                </c:pt>
                <c:pt idx="10">
                  <c:v>168</c:v>
                </c:pt>
                <c:pt idx="11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71000"/>
        <c:axId val="163085176"/>
      </c:barChart>
      <c:catAx>
        <c:axId val="163271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85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85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71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280.5</c:v>
                </c:pt>
                <c:pt idx="1">
                  <c:v>316</c:v>
                </c:pt>
                <c:pt idx="2">
                  <c:v>270.5</c:v>
                </c:pt>
                <c:pt idx="3">
                  <c:v>322</c:v>
                </c:pt>
                <c:pt idx="4">
                  <c:v>268.5</c:v>
                </c:pt>
                <c:pt idx="5">
                  <c:v>254</c:v>
                </c:pt>
                <c:pt idx="6">
                  <c:v>280.5</c:v>
                </c:pt>
                <c:pt idx="7">
                  <c:v>290.5</c:v>
                </c:pt>
                <c:pt idx="8">
                  <c:v>289.5</c:v>
                </c:pt>
                <c:pt idx="9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09744"/>
        <c:axId val="163175024"/>
      </c:barChart>
      <c:catAx>
        <c:axId val="16230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0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234.5</c:v>
                </c:pt>
                <c:pt idx="1">
                  <c:v>213.5</c:v>
                </c:pt>
                <c:pt idx="2">
                  <c:v>267.5</c:v>
                </c:pt>
                <c:pt idx="3">
                  <c:v>190</c:v>
                </c:pt>
                <c:pt idx="4">
                  <c:v>280.5</c:v>
                </c:pt>
                <c:pt idx="5">
                  <c:v>228</c:v>
                </c:pt>
                <c:pt idx="6">
                  <c:v>272</c:v>
                </c:pt>
                <c:pt idx="7">
                  <c:v>282</c:v>
                </c:pt>
                <c:pt idx="8">
                  <c:v>251.5</c:v>
                </c:pt>
                <c:pt idx="9">
                  <c:v>252</c:v>
                </c:pt>
                <c:pt idx="10">
                  <c:v>220.5</c:v>
                </c:pt>
                <c:pt idx="11">
                  <c:v>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87392"/>
        <c:axId val="163624592"/>
      </c:barChart>
      <c:catAx>
        <c:axId val="16418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250.5</c:v>
                </c:pt>
                <c:pt idx="1">
                  <c:v>289</c:v>
                </c:pt>
                <c:pt idx="2">
                  <c:v>245.5</c:v>
                </c:pt>
                <c:pt idx="3">
                  <c:v>285</c:v>
                </c:pt>
                <c:pt idx="4">
                  <c:v>291</c:v>
                </c:pt>
                <c:pt idx="5">
                  <c:v>229</c:v>
                </c:pt>
                <c:pt idx="6">
                  <c:v>230</c:v>
                </c:pt>
                <c:pt idx="7">
                  <c:v>251.5</c:v>
                </c:pt>
                <c:pt idx="8">
                  <c:v>219</c:v>
                </c:pt>
                <c:pt idx="9">
                  <c:v>219</c:v>
                </c:pt>
                <c:pt idx="10">
                  <c:v>207</c:v>
                </c:pt>
                <c:pt idx="11">
                  <c:v>207.5</c:v>
                </c:pt>
                <c:pt idx="12">
                  <c:v>213.5</c:v>
                </c:pt>
                <c:pt idx="13">
                  <c:v>236.5</c:v>
                </c:pt>
                <c:pt idx="14">
                  <c:v>225.5</c:v>
                </c:pt>
                <c:pt idx="15">
                  <c:v>324.5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0900136"/>
        <c:axId val="100899744"/>
      </c:barChart>
      <c:catAx>
        <c:axId val="10090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089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89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0900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131</c:v>
                </c:pt>
                <c:pt idx="1">
                  <c:v>153.5</c:v>
                </c:pt>
                <c:pt idx="2">
                  <c:v>151</c:v>
                </c:pt>
                <c:pt idx="3">
                  <c:v>144</c:v>
                </c:pt>
                <c:pt idx="4">
                  <c:v>144.5</c:v>
                </c:pt>
                <c:pt idx="5">
                  <c:v>144</c:v>
                </c:pt>
                <c:pt idx="6">
                  <c:v>129</c:v>
                </c:pt>
                <c:pt idx="7">
                  <c:v>104</c:v>
                </c:pt>
                <c:pt idx="8">
                  <c:v>125</c:v>
                </c:pt>
                <c:pt idx="9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51960"/>
        <c:axId val="163852744"/>
      </c:barChart>
      <c:catAx>
        <c:axId val="16385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5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5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5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134.5</c:v>
                </c:pt>
                <c:pt idx="1">
                  <c:v>145</c:v>
                </c:pt>
                <c:pt idx="2">
                  <c:v>135.5</c:v>
                </c:pt>
                <c:pt idx="3">
                  <c:v>126</c:v>
                </c:pt>
                <c:pt idx="4">
                  <c:v>122.5</c:v>
                </c:pt>
                <c:pt idx="5">
                  <c:v>172</c:v>
                </c:pt>
                <c:pt idx="6">
                  <c:v>135.5</c:v>
                </c:pt>
                <c:pt idx="7">
                  <c:v>140</c:v>
                </c:pt>
                <c:pt idx="8">
                  <c:v>136</c:v>
                </c:pt>
                <c:pt idx="9">
                  <c:v>137.5</c:v>
                </c:pt>
                <c:pt idx="10">
                  <c:v>109.5</c:v>
                </c:pt>
                <c:pt idx="11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53528"/>
        <c:axId val="163853920"/>
      </c:barChart>
      <c:catAx>
        <c:axId val="16385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5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5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110.5</c:v>
                </c:pt>
                <c:pt idx="1">
                  <c:v>116.5</c:v>
                </c:pt>
                <c:pt idx="2">
                  <c:v>112</c:v>
                </c:pt>
                <c:pt idx="3">
                  <c:v>133</c:v>
                </c:pt>
                <c:pt idx="4">
                  <c:v>135.5</c:v>
                </c:pt>
                <c:pt idx="5">
                  <c:v>130</c:v>
                </c:pt>
                <c:pt idx="6">
                  <c:v>144.5</c:v>
                </c:pt>
                <c:pt idx="7">
                  <c:v>131</c:v>
                </c:pt>
                <c:pt idx="8">
                  <c:v>122.5</c:v>
                </c:pt>
                <c:pt idx="9">
                  <c:v>119.5</c:v>
                </c:pt>
                <c:pt idx="10">
                  <c:v>121</c:v>
                </c:pt>
                <c:pt idx="11">
                  <c:v>123</c:v>
                </c:pt>
                <c:pt idx="12">
                  <c:v>142.5</c:v>
                </c:pt>
                <c:pt idx="13">
                  <c:v>133</c:v>
                </c:pt>
                <c:pt idx="14">
                  <c:v>151</c:v>
                </c:pt>
                <c:pt idx="15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54704"/>
        <c:axId val="163855096"/>
      </c:barChart>
      <c:catAx>
        <c:axId val="16385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5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5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5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57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431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23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192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14" sqref="V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2129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151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42969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3</v>
      </c>
      <c r="C10" s="46">
        <v>93</v>
      </c>
      <c r="D10" s="46">
        <v>1</v>
      </c>
      <c r="E10" s="46">
        <v>3</v>
      </c>
      <c r="F10" s="6">
        <f t="shared" ref="F10:F22" si="0">B10*0.5+C10*1+D10*2+E10*2.5</f>
        <v>104</v>
      </c>
      <c r="G10" s="2"/>
      <c r="H10" s="19" t="s">
        <v>4</v>
      </c>
      <c r="I10" s="46">
        <v>9</v>
      </c>
      <c r="J10" s="46">
        <v>148</v>
      </c>
      <c r="K10" s="46">
        <v>0</v>
      </c>
      <c r="L10" s="46">
        <v>2</v>
      </c>
      <c r="M10" s="6">
        <f t="shared" ref="M10:M22" si="1">I10*0.5+J10*1+K10*2+L10*2.5</f>
        <v>157.5</v>
      </c>
      <c r="N10" s="9">
        <f>F20+F21+F22+M10</f>
        <v>557.5</v>
      </c>
      <c r="O10" s="19" t="s">
        <v>43</v>
      </c>
      <c r="P10" s="46">
        <v>5</v>
      </c>
      <c r="Q10" s="46">
        <v>121</v>
      </c>
      <c r="R10" s="46">
        <v>0</v>
      </c>
      <c r="S10" s="46">
        <v>2</v>
      </c>
      <c r="T10" s="6">
        <f t="shared" ref="T10:T21" si="2">P10*0.5+Q10*1+R10*2+S10*2.5</f>
        <v>128.5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132</v>
      </c>
      <c r="D11" s="46">
        <v>0</v>
      </c>
      <c r="E11" s="46">
        <v>1</v>
      </c>
      <c r="F11" s="6">
        <f t="shared" si="0"/>
        <v>137</v>
      </c>
      <c r="G11" s="2"/>
      <c r="H11" s="19" t="s">
        <v>5</v>
      </c>
      <c r="I11" s="46">
        <v>10</v>
      </c>
      <c r="J11" s="46">
        <v>135</v>
      </c>
      <c r="K11" s="46">
        <v>0</v>
      </c>
      <c r="L11" s="46">
        <v>3</v>
      </c>
      <c r="M11" s="6">
        <f t="shared" si="1"/>
        <v>147.5</v>
      </c>
      <c r="N11" s="9">
        <f>F21+F22+M10+M11</f>
        <v>580.5</v>
      </c>
      <c r="O11" s="19" t="s">
        <v>44</v>
      </c>
      <c r="P11" s="46">
        <v>7</v>
      </c>
      <c r="Q11" s="46">
        <v>137</v>
      </c>
      <c r="R11" s="46">
        <v>0</v>
      </c>
      <c r="S11" s="46">
        <v>4</v>
      </c>
      <c r="T11" s="6">
        <f t="shared" si="2"/>
        <v>150.5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131</v>
      </c>
      <c r="D12" s="46">
        <v>0</v>
      </c>
      <c r="E12" s="46">
        <v>4</v>
      </c>
      <c r="F12" s="6">
        <f t="shared" si="0"/>
        <v>142</v>
      </c>
      <c r="G12" s="2"/>
      <c r="H12" s="19" t="s">
        <v>6</v>
      </c>
      <c r="I12" s="46">
        <v>2</v>
      </c>
      <c r="J12" s="46">
        <v>137</v>
      </c>
      <c r="K12" s="46">
        <v>1</v>
      </c>
      <c r="L12" s="46">
        <v>2</v>
      </c>
      <c r="M12" s="6">
        <f t="shared" si="1"/>
        <v>145</v>
      </c>
      <c r="N12" s="2">
        <f>F22+M10+M11+M12</f>
        <v>583.5</v>
      </c>
      <c r="O12" s="19" t="s">
        <v>32</v>
      </c>
      <c r="P12" s="46">
        <v>9</v>
      </c>
      <c r="Q12" s="46">
        <v>147</v>
      </c>
      <c r="R12" s="46">
        <v>0</v>
      </c>
      <c r="S12" s="46">
        <v>4</v>
      </c>
      <c r="T12" s="6">
        <f t="shared" si="2"/>
        <v>161.5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110</v>
      </c>
      <c r="D13" s="46">
        <v>0</v>
      </c>
      <c r="E13" s="46">
        <v>5</v>
      </c>
      <c r="F13" s="6">
        <f t="shared" si="0"/>
        <v>124</v>
      </c>
      <c r="G13" s="2">
        <f t="shared" ref="G13:G19" si="3">F10+F11+F12+F13</f>
        <v>507</v>
      </c>
      <c r="H13" s="19" t="s">
        <v>7</v>
      </c>
      <c r="I13" s="46">
        <v>3</v>
      </c>
      <c r="J13" s="46">
        <v>139</v>
      </c>
      <c r="K13" s="46">
        <v>0</v>
      </c>
      <c r="L13" s="46">
        <v>1</v>
      </c>
      <c r="M13" s="6">
        <f t="shared" si="1"/>
        <v>143</v>
      </c>
      <c r="N13" s="2">
        <f t="shared" ref="N13:N18" si="4">M10+M11+M12+M13</f>
        <v>593</v>
      </c>
      <c r="O13" s="19" t="s">
        <v>33</v>
      </c>
      <c r="P13" s="46">
        <v>4</v>
      </c>
      <c r="Q13" s="46">
        <v>117</v>
      </c>
      <c r="R13" s="46">
        <v>0</v>
      </c>
      <c r="S13" s="46">
        <v>5</v>
      </c>
      <c r="T13" s="6">
        <f t="shared" si="2"/>
        <v>131.5</v>
      </c>
      <c r="U13" s="2">
        <f t="shared" ref="U13:U21" si="5">T10+T11+T12+T13</f>
        <v>572</v>
      </c>
      <c r="AB13" s="81">
        <v>241</v>
      </c>
    </row>
    <row r="14" spans="1:28" ht="24" customHeight="1" x14ac:dyDescent="0.2">
      <c r="A14" s="18" t="s">
        <v>21</v>
      </c>
      <c r="B14" s="46">
        <v>1</v>
      </c>
      <c r="C14" s="46">
        <v>122</v>
      </c>
      <c r="D14" s="46">
        <v>0</v>
      </c>
      <c r="E14" s="46">
        <v>1</v>
      </c>
      <c r="F14" s="6">
        <f t="shared" si="0"/>
        <v>125</v>
      </c>
      <c r="G14" s="2">
        <f t="shared" si="3"/>
        <v>528</v>
      </c>
      <c r="H14" s="19" t="s">
        <v>9</v>
      </c>
      <c r="I14" s="46">
        <v>3</v>
      </c>
      <c r="J14" s="46">
        <v>145</v>
      </c>
      <c r="K14" s="46">
        <v>0</v>
      </c>
      <c r="L14" s="46">
        <v>1</v>
      </c>
      <c r="M14" s="6">
        <f t="shared" si="1"/>
        <v>149</v>
      </c>
      <c r="N14" s="2">
        <f t="shared" si="4"/>
        <v>584.5</v>
      </c>
      <c r="O14" s="19" t="s">
        <v>29</v>
      </c>
      <c r="P14" s="45">
        <v>4</v>
      </c>
      <c r="Q14" s="45">
        <v>139</v>
      </c>
      <c r="R14" s="45">
        <v>0</v>
      </c>
      <c r="S14" s="45">
        <v>3</v>
      </c>
      <c r="T14" s="6">
        <f t="shared" si="2"/>
        <v>148.5</v>
      </c>
      <c r="U14" s="2">
        <f t="shared" si="5"/>
        <v>592</v>
      </c>
      <c r="AB14" s="81">
        <v>250</v>
      </c>
    </row>
    <row r="15" spans="1:28" ht="24" customHeight="1" x14ac:dyDescent="0.2">
      <c r="A15" s="18" t="s">
        <v>23</v>
      </c>
      <c r="B15" s="46">
        <v>5</v>
      </c>
      <c r="C15" s="46">
        <v>130</v>
      </c>
      <c r="D15" s="46">
        <v>0</v>
      </c>
      <c r="E15" s="46">
        <v>5</v>
      </c>
      <c r="F15" s="6">
        <f t="shared" si="0"/>
        <v>145</v>
      </c>
      <c r="G15" s="2">
        <f t="shared" si="3"/>
        <v>536</v>
      </c>
      <c r="H15" s="19" t="s">
        <v>12</v>
      </c>
      <c r="I15" s="46">
        <v>4</v>
      </c>
      <c r="J15" s="46">
        <v>125</v>
      </c>
      <c r="K15" s="46">
        <v>0</v>
      </c>
      <c r="L15" s="46">
        <v>1</v>
      </c>
      <c r="M15" s="6">
        <f t="shared" si="1"/>
        <v>129.5</v>
      </c>
      <c r="N15" s="2">
        <f t="shared" si="4"/>
        <v>566.5</v>
      </c>
      <c r="O15" s="18" t="s">
        <v>30</v>
      </c>
      <c r="P15" s="46">
        <v>5</v>
      </c>
      <c r="Q15" s="46">
        <v>144</v>
      </c>
      <c r="R15" s="45">
        <v>0</v>
      </c>
      <c r="S15" s="46">
        <v>2</v>
      </c>
      <c r="T15" s="6">
        <f t="shared" si="2"/>
        <v>151.5</v>
      </c>
      <c r="U15" s="2">
        <f t="shared" si="5"/>
        <v>593</v>
      </c>
      <c r="AB15" s="81">
        <v>262</v>
      </c>
    </row>
    <row r="16" spans="1:28" ht="24" customHeight="1" x14ac:dyDescent="0.2">
      <c r="A16" s="18" t="s">
        <v>39</v>
      </c>
      <c r="B16" s="46">
        <v>3</v>
      </c>
      <c r="C16" s="46">
        <v>108</v>
      </c>
      <c r="D16" s="46">
        <v>0</v>
      </c>
      <c r="E16" s="46">
        <v>1</v>
      </c>
      <c r="F16" s="6">
        <f t="shared" si="0"/>
        <v>112</v>
      </c>
      <c r="G16" s="2">
        <f t="shared" si="3"/>
        <v>506</v>
      </c>
      <c r="H16" s="19" t="s">
        <v>15</v>
      </c>
      <c r="I16" s="46">
        <v>2</v>
      </c>
      <c r="J16" s="46">
        <v>136</v>
      </c>
      <c r="K16" s="46">
        <v>0</v>
      </c>
      <c r="L16" s="46">
        <v>2</v>
      </c>
      <c r="M16" s="6">
        <f t="shared" si="1"/>
        <v>142</v>
      </c>
      <c r="N16" s="2">
        <f t="shared" si="4"/>
        <v>563.5</v>
      </c>
      <c r="O16" s="19" t="s">
        <v>8</v>
      </c>
      <c r="P16" s="46">
        <v>7</v>
      </c>
      <c r="Q16" s="46">
        <v>136</v>
      </c>
      <c r="R16" s="46">
        <v>0</v>
      </c>
      <c r="S16" s="46">
        <v>4</v>
      </c>
      <c r="T16" s="6">
        <f t="shared" si="2"/>
        <v>149.5</v>
      </c>
      <c r="U16" s="2">
        <f t="shared" si="5"/>
        <v>581</v>
      </c>
      <c r="AB16" s="81">
        <v>270.5</v>
      </c>
    </row>
    <row r="17" spans="1:28" ht="24" customHeight="1" x14ac:dyDescent="0.2">
      <c r="A17" s="18" t="s">
        <v>40</v>
      </c>
      <c r="B17" s="46">
        <v>8</v>
      </c>
      <c r="C17" s="46">
        <v>113</v>
      </c>
      <c r="D17" s="46">
        <v>0</v>
      </c>
      <c r="E17" s="46">
        <v>2</v>
      </c>
      <c r="F17" s="6">
        <f t="shared" si="0"/>
        <v>122</v>
      </c>
      <c r="G17" s="2">
        <f t="shared" si="3"/>
        <v>504</v>
      </c>
      <c r="H17" s="19" t="s">
        <v>18</v>
      </c>
      <c r="I17" s="46">
        <v>5</v>
      </c>
      <c r="J17" s="46">
        <v>91</v>
      </c>
      <c r="K17" s="46">
        <v>0</v>
      </c>
      <c r="L17" s="46">
        <v>4</v>
      </c>
      <c r="M17" s="6">
        <f t="shared" si="1"/>
        <v>103.5</v>
      </c>
      <c r="N17" s="2">
        <f t="shared" si="4"/>
        <v>524</v>
      </c>
      <c r="O17" s="19" t="s">
        <v>10</v>
      </c>
      <c r="P17" s="46">
        <v>4</v>
      </c>
      <c r="Q17" s="46">
        <v>145</v>
      </c>
      <c r="R17" s="46">
        <v>0</v>
      </c>
      <c r="S17" s="46">
        <v>3</v>
      </c>
      <c r="T17" s="6">
        <f t="shared" si="2"/>
        <v>154.5</v>
      </c>
      <c r="U17" s="2">
        <f t="shared" si="5"/>
        <v>604</v>
      </c>
      <c r="AB17" s="81">
        <v>289.5</v>
      </c>
    </row>
    <row r="18" spans="1:28" ht="24" customHeight="1" x14ac:dyDescent="0.2">
      <c r="A18" s="18" t="s">
        <v>41</v>
      </c>
      <c r="B18" s="46">
        <v>3</v>
      </c>
      <c r="C18" s="46">
        <v>124</v>
      </c>
      <c r="D18" s="46">
        <v>0</v>
      </c>
      <c r="E18" s="46">
        <v>5</v>
      </c>
      <c r="F18" s="6">
        <f t="shared" si="0"/>
        <v>138</v>
      </c>
      <c r="G18" s="2">
        <f t="shared" si="3"/>
        <v>517</v>
      </c>
      <c r="H18" s="19" t="s">
        <v>20</v>
      </c>
      <c r="I18" s="46">
        <v>7</v>
      </c>
      <c r="J18" s="46">
        <v>87</v>
      </c>
      <c r="K18" s="46">
        <v>0</v>
      </c>
      <c r="L18" s="46">
        <v>4</v>
      </c>
      <c r="M18" s="6">
        <f t="shared" si="1"/>
        <v>100.5</v>
      </c>
      <c r="N18" s="2">
        <f t="shared" si="4"/>
        <v>475.5</v>
      </c>
      <c r="O18" s="19" t="s">
        <v>13</v>
      </c>
      <c r="P18" s="46">
        <v>8</v>
      </c>
      <c r="Q18" s="46">
        <v>155</v>
      </c>
      <c r="R18" s="46">
        <v>0</v>
      </c>
      <c r="S18" s="46">
        <v>2</v>
      </c>
      <c r="T18" s="6">
        <f t="shared" si="2"/>
        <v>164</v>
      </c>
      <c r="U18" s="2">
        <f t="shared" si="5"/>
        <v>619.5</v>
      </c>
      <c r="AB18" s="81">
        <v>291</v>
      </c>
    </row>
    <row r="19" spans="1:28" ht="24" customHeight="1" thickBot="1" x14ac:dyDescent="0.25">
      <c r="A19" s="21" t="s">
        <v>42</v>
      </c>
      <c r="B19" s="47">
        <v>1</v>
      </c>
      <c r="C19" s="47">
        <v>127</v>
      </c>
      <c r="D19" s="47">
        <v>0</v>
      </c>
      <c r="E19" s="47">
        <v>3</v>
      </c>
      <c r="F19" s="7">
        <f t="shared" si="0"/>
        <v>135</v>
      </c>
      <c r="G19" s="3">
        <f t="shared" si="3"/>
        <v>507</v>
      </c>
      <c r="H19" s="20" t="s">
        <v>22</v>
      </c>
      <c r="I19" s="45">
        <v>4</v>
      </c>
      <c r="J19" s="45">
        <v>119</v>
      </c>
      <c r="K19" s="45">
        <v>0</v>
      </c>
      <c r="L19" s="45">
        <v>3</v>
      </c>
      <c r="M19" s="6">
        <f t="shared" si="1"/>
        <v>128.5</v>
      </c>
      <c r="N19" s="2">
        <f>M16+M17+M18+M19</f>
        <v>474.5</v>
      </c>
      <c r="O19" s="19" t="s">
        <v>16</v>
      </c>
      <c r="P19" s="46">
        <v>7</v>
      </c>
      <c r="Q19" s="46">
        <v>145</v>
      </c>
      <c r="R19" s="46">
        <v>0</v>
      </c>
      <c r="S19" s="46">
        <v>1</v>
      </c>
      <c r="T19" s="6">
        <f t="shared" si="2"/>
        <v>151</v>
      </c>
      <c r="U19" s="2">
        <f t="shared" si="5"/>
        <v>619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115</v>
      </c>
      <c r="D20" s="45">
        <v>0</v>
      </c>
      <c r="E20" s="45">
        <v>3</v>
      </c>
      <c r="F20" s="8">
        <f t="shared" si="0"/>
        <v>124.5</v>
      </c>
      <c r="G20" s="35"/>
      <c r="H20" s="19" t="s">
        <v>24</v>
      </c>
      <c r="I20" s="46">
        <v>1</v>
      </c>
      <c r="J20" s="46">
        <v>103</v>
      </c>
      <c r="K20" s="46">
        <v>0</v>
      </c>
      <c r="L20" s="46">
        <v>4</v>
      </c>
      <c r="M20" s="8">
        <f t="shared" si="1"/>
        <v>113.5</v>
      </c>
      <c r="N20" s="2">
        <f>M17+M18+M19+M20</f>
        <v>446</v>
      </c>
      <c r="O20" s="19" t="s">
        <v>45</v>
      </c>
      <c r="P20" s="45">
        <v>6</v>
      </c>
      <c r="Q20" s="45">
        <v>160</v>
      </c>
      <c r="R20" s="46">
        <v>0</v>
      </c>
      <c r="S20" s="45">
        <v>2</v>
      </c>
      <c r="T20" s="8">
        <f t="shared" si="2"/>
        <v>168</v>
      </c>
      <c r="U20" s="2">
        <f t="shared" si="5"/>
        <v>637.5</v>
      </c>
      <c r="AB20" s="8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129</v>
      </c>
      <c r="D21" s="46">
        <v>0</v>
      </c>
      <c r="E21" s="46">
        <v>4</v>
      </c>
      <c r="F21" s="6">
        <f t="shared" si="0"/>
        <v>142</v>
      </c>
      <c r="G21" s="36"/>
      <c r="H21" s="20" t="s">
        <v>25</v>
      </c>
      <c r="I21" s="46">
        <v>7</v>
      </c>
      <c r="J21" s="46">
        <v>115</v>
      </c>
      <c r="K21" s="46">
        <v>0</v>
      </c>
      <c r="L21" s="46">
        <v>1</v>
      </c>
      <c r="M21" s="6">
        <f t="shared" si="1"/>
        <v>121</v>
      </c>
      <c r="N21" s="2">
        <f>M18+M19+M20+M21</f>
        <v>463.5</v>
      </c>
      <c r="O21" s="21" t="s">
        <v>46</v>
      </c>
      <c r="P21" s="47">
        <v>4</v>
      </c>
      <c r="Q21" s="47">
        <v>157</v>
      </c>
      <c r="R21" s="47">
        <v>0</v>
      </c>
      <c r="S21" s="47">
        <v>1</v>
      </c>
      <c r="T21" s="7">
        <f t="shared" si="2"/>
        <v>161.5</v>
      </c>
      <c r="U21" s="3">
        <f t="shared" si="5"/>
        <v>644.5</v>
      </c>
      <c r="AB21" s="8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130</v>
      </c>
      <c r="D22" s="46">
        <v>0</v>
      </c>
      <c r="E22" s="46">
        <v>0</v>
      </c>
      <c r="F22" s="6">
        <f t="shared" si="0"/>
        <v>133.5</v>
      </c>
      <c r="G22" s="2"/>
      <c r="H22" s="21" t="s">
        <v>26</v>
      </c>
      <c r="I22" s="47">
        <v>2</v>
      </c>
      <c r="J22" s="47">
        <v>124</v>
      </c>
      <c r="K22" s="47">
        <v>0</v>
      </c>
      <c r="L22" s="47">
        <v>4</v>
      </c>
      <c r="M22" s="6">
        <f t="shared" si="1"/>
        <v>135</v>
      </c>
      <c r="N22" s="3">
        <f>M19+M20+M21+M22</f>
        <v>498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536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593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644.5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78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34 X CARRERA 38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2129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150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42969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41</v>
      </c>
      <c r="C10" s="61">
        <v>169</v>
      </c>
      <c r="D10" s="61">
        <v>38</v>
      </c>
      <c r="E10" s="61">
        <v>6</v>
      </c>
      <c r="F10" s="62">
        <f t="shared" ref="F10:F22" si="0">B10*0.5+C10*1+D10*2+E10*2.5</f>
        <v>280.5</v>
      </c>
      <c r="G10" s="63"/>
      <c r="H10" s="64" t="s">
        <v>4</v>
      </c>
      <c r="I10" s="46">
        <v>12</v>
      </c>
      <c r="J10" s="46">
        <v>179</v>
      </c>
      <c r="K10" s="46">
        <v>35</v>
      </c>
      <c r="L10" s="46">
        <v>12</v>
      </c>
      <c r="M10" s="62">
        <f t="shared" ref="M10:M22" si="1">I10*0.5+J10*1+K10*2+L10*2.5</f>
        <v>285</v>
      </c>
      <c r="N10" s="65">
        <f>F20+F21+F22+M10</f>
        <v>1070</v>
      </c>
      <c r="O10" s="64" t="s">
        <v>43</v>
      </c>
      <c r="P10" s="46">
        <v>1</v>
      </c>
      <c r="Q10" s="46">
        <v>147</v>
      </c>
      <c r="R10" s="46">
        <v>36</v>
      </c>
      <c r="S10" s="46">
        <v>6</v>
      </c>
      <c r="T10" s="62">
        <f t="shared" ref="T10:T21" si="2">P10*0.5+Q10*1+R10*2+S10*2.5</f>
        <v>234.5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29</v>
      </c>
      <c r="C11" s="61">
        <v>199</v>
      </c>
      <c r="D11" s="61">
        <v>40</v>
      </c>
      <c r="E11" s="61">
        <v>9</v>
      </c>
      <c r="F11" s="62">
        <f t="shared" si="0"/>
        <v>316</v>
      </c>
      <c r="G11" s="63"/>
      <c r="H11" s="64" t="s">
        <v>5</v>
      </c>
      <c r="I11" s="46">
        <v>14</v>
      </c>
      <c r="J11" s="46">
        <v>177</v>
      </c>
      <c r="K11" s="46">
        <v>46</v>
      </c>
      <c r="L11" s="46">
        <v>6</v>
      </c>
      <c r="M11" s="62">
        <f t="shared" si="1"/>
        <v>291</v>
      </c>
      <c r="N11" s="65">
        <f>F21+F22+M10+M11</f>
        <v>1110.5</v>
      </c>
      <c r="O11" s="64" t="s">
        <v>44</v>
      </c>
      <c r="P11" s="46">
        <v>24</v>
      </c>
      <c r="Q11" s="46">
        <v>136</v>
      </c>
      <c r="R11" s="46">
        <v>29</v>
      </c>
      <c r="S11" s="46">
        <v>3</v>
      </c>
      <c r="T11" s="62">
        <f t="shared" si="2"/>
        <v>213.5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</v>
      </c>
      <c r="C12" s="61">
        <v>184</v>
      </c>
      <c r="D12" s="61">
        <v>31</v>
      </c>
      <c r="E12" s="61">
        <v>7</v>
      </c>
      <c r="F12" s="62">
        <f t="shared" si="0"/>
        <v>270.5</v>
      </c>
      <c r="G12" s="63"/>
      <c r="H12" s="64" t="s">
        <v>6</v>
      </c>
      <c r="I12" s="46">
        <v>8</v>
      </c>
      <c r="J12" s="46">
        <v>145</v>
      </c>
      <c r="K12" s="46">
        <v>35</v>
      </c>
      <c r="L12" s="46">
        <v>4</v>
      </c>
      <c r="M12" s="62">
        <f t="shared" si="1"/>
        <v>229</v>
      </c>
      <c r="N12" s="63">
        <f>F22+M10+M11+M12</f>
        <v>1050.5</v>
      </c>
      <c r="O12" s="64" t="s">
        <v>32</v>
      </c>
      <c r="P12" s="46">
        <v>5</v>
      </c>
      <c r="Q12" s="46">
        <v>161</v>
      </c>
      <c r="R12" s="46">
        <v>42</v>
      </c>
      <c r="S12" s="46">
        <v>8</v>
      </c>
      <c r="T12" s="62">
        <f t="shared" si="2"/>
        <v>267.5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192</v>
      </c>
      <c r="D13" s="61">
        <v>45</v>
      </c>
      <c r="E13" s="61">
        <v>10</v>
      </c>
      <c r="F13" s="62">
        <f t="shared" si="0"/>
        <v>322</v>
      </c>
      <c r="G13" s="63">
        <f t="shared" ref="G13:G19" si="3">F10+F11+F12+F13</f>
        <v>1189</v>
      </c>
      <c r="H13" s="64" t="s">
        <v>7</v>
      </c>
      <c r="I13" s="46">
        <v>14</v>
      </c>
      <c r="J13" s="46">
        <v>139</v>
      </c>
      <c r="K13" s="46">
        <v>37</v>
      </c>
      <c r="L13" s="46">
        <v>4</v>
      </c>
      <c r="M13" s="62">
        <f t="shared" si="1"/>
        <v>230</v>
      </c>
      <c r="N13" s="63">
        <f t="shared" ref="N13:N18" si="4">M10+M11+M12+M13</f>
        <v>1035</v>
      </c>
      <c r="O13" s="64" t="s">
        <v>33</v>
      </c>
      <c r="P13" s="46">
        <v>9</v>
      </c>
      <c r="Q13" s="46">
        <v>165</v>
      </c>
      <c r="R13" s="46">
        <v>4</v>
      </c>
      <c r="S13" s="46">
        <v>5</v>
      </c>
      <c r="T13" s="62">
        <f t="shared" si="2"/>
        <v>190</v>
      </c>
      <c r="U13" s="63">
        <f t="shared" ref="U13:U21" si="5">T10+T11+T12+T13</f>
        <v>905.5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158</v>
      </c>
      <c r="D14" s="61">
        <v>46</v>
      </c>
      <c r="E14" s="61">
        <v>4</v>
      </c>
      <c r="F14" s="62">
        <f t="shared" si="0"/>
        <v>268.5</v>
      </c>
      <c r="G14" s="63">
        <f t="shared" si="3"/>
        <v>1177</v>
      </c>
      <c r="H14" s="64" t="s">
        <v>9</v>
      </c>
      <c r="I14" s="46">
        <v>12</v>
      </c>
      <c r="J14" s="46">
        <v>154</v>
      </c>
      <c r="K14" s="46">
        <v>37</v>
      </c>
      <c r="L14" s="46">
        <v>7</v>
      </c>
      <c r="M14" s="62">
        <f t="shared" si="1"/>
        <v>251.5</v>
      </c>
      <c r="N14" s="63">
        <f t="shared" si="4"/>
        <v>1001.5</v>
      </c>
      <c r="O14" s="64" t="s">
        <v>29</v>
      </c>
      <c r="P14" s="45">
        <v>18</v>
      </c>
      <c r="Q14" s="45">
        <v>145</v>
      </c>
      <c r="R14" s="45">
        <v>57</v>
      </c>
      <c r="S14" s="45">
        <v>5</v>
      </c>
      <c r="T14" s="62">
        <f t="shared" si="2"/>
        <v>280.5</v>
      </c>
      <c r="U14" s="63">
        <f t="shared" si="5"/>
        <v>951.5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20</v>
      </c>
      <c r="C15" s="61">
        <v>150</v>
      </c>
      <c r="D15" s="61">
        <v>37</v>
      </c>
      <c r="E15" s="61">
        <v>8</v>
      </c>
      <c r="F15" s="62">
        <f t="shared" si="0"/>
        <v>254</v>
      </c>
      <c r="G15" s="63">
        <f t="shared" si="3"/>
        <v>1115</v>
      </c>
      <c r="H15" s="64" t="s">
        <v>12</v>
      </c>
      <c r="I15" s="46">
        <v>11</v>
      </c>
      <c r="J15" s="46">
        <v>135</v>
      </c>
      <c r="K15" s="46">
        <v>33</v>
      </c>
      <c r="L15" s="46">
        <v>5</v>
      </c>
      <c r="M15" s="62">
        <f t="shared" si="1"/>
        <v>219</v>
      </c>
      <c r="N15" s="63">
        <f t="shared" si="4"/>
        <v>929.5</v>
      </c>
      <c r="O15" s="60" t="s">
        <v>30</v>
      </c>
      <c r="P15" s="46">
        <v>19</v>
      </c>
      <c r="Q15" s="46">
        <v>124</v>
      </c>
      <c r="R15" s="46">
        <v>41</v>
      </c>
      <c r="S15" s="46">
        <v>5</v>
      </c>
      <c r="T15" s="62">
        <f t="shared" si="2"/>
        <v>228</v>
      </c>
      <c r="U15" s="63">
        <f t="shared" si="5"/>
        <v>966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170</v>
      </c>
      <c r="D16" s="61">
        <v>40</v>
      </c>
      <c r="E16" s="61">
        <v>9</v>
      </c>
      <c r="F16" s="62">
        <f t="shared" si="0"/>
        <v>280.5</v>
      </c>
      <c r="G16" s="63">
        <f t="shared" si="3"/>
        <v>1125</v>
      </c>
      <c r="H16" s="64" t="s">
        <v>15</v>
      </c>
      <c r="I16" s="46">
        <v>10</v>
      </c>
      <c r="J16" s="46">
        <v>134</v>
      </c>
      <c r="K16" s="46">
        <v>35</v>
      </c>
      <c r="L16" s="46">
        <v>4</v>
      </c>
      <c r="M16" s="62">
        <f t="shared" si="1"/>
        <v>219</v>
      </c>
      <c r="N16" s="63">
        <f t="shared" si="4"/>
        <v>919.5</v>
      </c>
      <c r="O16" s="64" t="s">
        <v>8</v>
      </c>
      <c r="P16" s="46">
        <v>15</v>
      </c>
      <c r="Q16" s="46">
        <v>144</v>
      </c>
      <c r="R16" s="46">
        <v>44</v>
      </c>
      <c r="S16" s="46">
        <v>13</v>
      </c>
      <c r="T16" s="62">
        <f t="shared" si="2"/>
        <v>272</v>
      </c>
      <c r="U16" s="63">
        <f t="shared" si="5"/>
        <v>970.5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176</v>
      </c>
      <c r="D17" s="61">
        <v>47</v>
      </c>
      <c r="E17" s="61">
        <v>4</v>
      </c>
      <c r="F17" s="62">
        <f t="shared" si="0"/>
        <v>290.5</v>
      </c>
      <c r="G17" s="63">
        <f t="shared" si="3"/>
        <v>1093.5</v>
      </c>
      <c r="H17" s="64" t="s">
        <v>18</v>
      </c>
      <c r="I17" s="46">
        <v>14</v>
      </c>
      <c r="J17" s="46">
        <v>132</v>
      </c>
      <c r="K17" s="46">
        <v>29</v>
      </c>
      <c r="L17" s="46">
        <v>4</v>
      </c>
      <c r="M17" s="62">
        <f t="shared" si="1"/>
        <v>207</v>
      </c>
      <c r="N17" s="63">
        <f t="shared" si="4"/>
        <v>896.5</v>
      </c>
      <c r="O17" s="64" t="s">
        <v>10</v>
      </c>
      <c r="P17" s="46">
        <v>20</v>
      </c>
      <c r="Q17" s="46">
        <v>139</v>
      </c>
      <c r="R17" s="46">
        <v>49</v>
      </c>
      <c r="S17" s="46">
        <v>14</v>
      </c>
      <c r="T17" s="62">
        <f t="shared" si="2"/>
        <v>282</v>
      </c>
      <c r="U17" s="63">
        <f t="shared" si="5"/>
        <v>1062.5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155</v>
      </c>
      <c r="D18" s="61">
        <v>51</v>
      </c>
      <c r="E18" s="61">
        <v>7</v>
      </c>
      <c r="F18" s="62">
        <f t="shared" si="0"/>
        <v>289.5</v>
      </c>
      <c r="G18" s="63">
        <f t="shared" si="3"/>
        <v>1114.5</v>
      </c>
      <c r="H18" s="64" t="s">
        <v>20</v>
      </c>
      <c r="I18" s="46">
        <v>11</v>
      </c>
      <c r="J18" s="46">
        <v>127</v>
      </c>
      <c r="K18" s="46">
        <v>30</v>
      </c>
      <c r="L18" s="46">
        <v>6</v>
      </c>
      <c r="M18" s="62">
        <f t="shared" si="1"/>
        <v>207.5</v>
      </c>
      <c r="N18" s="63">
        <f t="shared" si="4"/>
        <v>852.5</v>
      </c>
      <c r="O18" s="64" t="s">
        <v>13</v>
      </c>
      <c r="P18" s="46">
        <v>22</v>
      </c>
      <c r="Q18" s="46">
        <v>116</v>
      </c>
      <c r="R18" s="46">
        <v>51</v>
      </c>
      <c r="S18" s="46">
        <v>9</v>
      </c>
      <c r="T18" s="62">
        <f t="shared" si="2"/>
        <v>251.5</v>
      </c>
      <c r="U18" s="63">
        <f t="shared" si="5"/>
        <v>1033.5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16</v>
      </c>
      <c r="C19" s="69">
        <v>159</v>
      </c>
      <c r="D19" s="69">
        <v>46</v>
      </c>
      <c r="E19" s="69">
        <v>4</v>
      </c>
      <c r="F19" s="70">
        <f t="shared" si="0"/>
        <v>269</v>
      </c>
      <c r="G19" s="71">
        <f t="shared" si="3"/>
        <v>1129.5</v>
      </c>
      <c r="H19" s="72" t="s">
        <v>22</v>
      </c>
      <c r="I19" s="45">
        <v>9</v>
      </c>
      <c r="J19" s="45">
        <v>125</v>
      </c>
      <c r="K19" s="45">
        <v>32</v>
      </c>
      <c r="L19" s="45">
        <v>8</v>
      </c>
      <c r="M19" s="62">
        <f t="shared" si="1"/>
        <v>213.5</v>
      </c>
      <c r="N19" s="63">
        <f>M16+M17+M18+M19</f>
        <v>847</v>
      </c>
      <c r="O19" s="64" t="s">
        <v>16</v>
      </c>
      <c r="P19" s="46">
        <v>27</v>
      </c>
      <c r="Q19" s="46">
        <v>127</v>
      </c>
      <c r="R19" s="46">
        <v>47</v>
      </c>
      <c r="S19" s="46">
        <v>7</v>
      </c>
      <c r="T19" s="62">
        <f t="shared" si="2"/>
        <v>252</v>
      </c>
      <c r="U19" s="63">
        <f t="shared" si="5"/>
        <v>1057.5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139</v>
      </c>
      <c r="D20" s="67">
        <v>44</v>
      </c>
      <c r="E20" s="67">
        <v>7</v>
      </c>
      <c r="F20" s="73">
        <f t="shared" si="0"/>
        <v>250.5</v>
      </c>
      <c r="G20" s="74"/>
      <c r="H20" s="64" t="s">
        <v>24</v>
      </c>
      <c r="I20" s="46">
        <v>9</v>
      </c>
      <c r="J20" s="46">
        <v>123</v>
      </c>
      <c r="K20" s="46">
        <v>42</v>
      </c>
      <c r="L20" s="46">
        <v>10</v>
      </c>
      <c r="M20" s="73">
        <f t="shared" si="1"/>
        <v>236.5</v>
      </c>
      <c r="N20" s="63">
        <f>M17+M18+M19+M20</f>
        <v>864.5</v>
      </c>
      <c r="O20" s="64" t="s">
        <v>45</v>
      </c>
      <c r="P20" s="45">
        <v>35</v>
      </c>
      <c r="Q20" s="45">
        <v>120</v>
      </c>
      <c r="R20" s="45">
        <v>34</v>
      </c>
      <c r="S20" s="45">
        <v>6</v>
      </c>
      <c r="T20" s="73">
        <f t="shared" si="2"/>
        <v>220.5</v>
      </c>
      <c r="U20" s="63">
        <f t="shared" si="5"/>
        <v>1006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17</v>
      </c>
      <c r="C21" s="61">
        <v>150</v>
      </c>
      <c r="D21" s="61">
        <v>49</v>
      </c>
      <c r="E21" s="61">
        <v>13</v>
      </c>
      <c r="F21" s="62">
        <f t="shared" si="0"/>
        <v>289</v>
      </c>
      <c r="G21" s="75"/>
      <c r="H21" s="72" t="s">
        <v>25</v>
      </c>
      <c r="I21" s="46">
        <v>11</v>
      </c>
      <c r="J21" s="46">
        <v>119</v>
      </c>
      <c r="K21" s="46">
        <v>43</v>
      </c>
      <c r="L21" s="46">
        <v>6</v>
      </c>
      <c r="M21" s="62">
        <f t="shared" si="1"/>
        <v>225.5</v>
      </c>
      <c r="N21" s="63">
        <f>M18+M19+M20+M21</f>
        <v>883</v>
      </c>
      <c r="O21" s="68" t="s">
        <v>46</v>
      </c>
      <c r="P21" s="47">
        <v>32</v>
      </c>
      <c r="Q21" s="47">
        <v>113</v>
      </c>
      <c r="R21" s="47">
        <v>30</v>
      </c>
      <c r="S21" s="47">
        <v>8</v>
      </c>
      <c r="T21" s="70">
        <f t="shared" si="2"/>
        <v>209</v>
      </c>
      <c r="U21" s="71">
        <f t="shared" si="5"/>
        <v>933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17</v>
      </c>
      <c r="C22" s="61">
        <v>134</v>
      </c>
      <c r="D22" s="61">
        <v>39</v>
      </c>
      <c r="E22" s="61">
        <v>10</v>
      </c>
      <c r="F22" s="62">
        <f t="shared" si="0"/>
        <v>245.5</v>
      </c>
      <c r="G22" s="63"/>
      <c r="H22" s="68" t="s">
        <v>26</v>
      </c>
      <c r="I22" s="47">
        <v>33</v>
      </c>
      <c r="J22" s="47">
        <v>221</v>
      </c>
      <c r="K22" s="47">
        <v>41</v>
      </c>
      <c r="L22" s="47">
        <v>2</v>
      </c>
      <c r="M22" s="62">
        <f t="shared" si="1"/>
        <v>324.5</v>
      </c>
      <c r="N22" s="71">
        <f>M19+M20+M21+M22</f>
        <v>1000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1189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1110.5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1062.5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64</v>
      </c>
      <c r="G24" s="88"/>
      <c r="H24" s="198"/>
      <c r="I24" s="199"/>
      <c r="J24" s="83" t="s">
        <v>72</v>
      </c>
      <c r="K24" s="86"/>
      <c r="L24" s="86"/>
      <c r="M24" s="87" t="s">
        <v>63</v>
      </c>
      <c r="N24" s="88"/>
      <c r="O24" s="198"/>
      <c r="P24" s="199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34 X CARRERA 38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2129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42969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6</v>
      </c>
      <c r="C10" s="46">
        <v>70</v>
      </c>
      <c r="D10" s="46">
        <v>24</v>
      </c>
      <c r="E10" s="46">
        <v>4</v>
      </c>
      <c r="F10" s="62">
        <f>B10*0.5+C10*1+D10*2+E10*2.5</f>
        <v>131</v>
      </c>
      <c r="G10" s="2"/>
      <c r="H10" s="19" t="s">
        <v>4</v>
      </c>
      <c r="I10" s="46">
        <v>2</v>
      </c>
      <c r="J10" s="46">
        <v>90</v>
      </c>
      <c r="K10" s="46">
        <v>16</v>
      </c>
      <c r="L10" s="46">
        <v>4</v>
      </c>
      <c r="M10" s="6">
        <f>I10*0.5+J10*1+K10*2+L10*2.5</f>
        <v>133</v>
      </c>
      <c r="N10" s="9">
        <f>F20+F21+F22+M10</f>
        <v>472</v>
      </c>
      <c r="O10" s="19" t="s">
        <v>43</v>
      </c>
      <c r="P10" s="46">
        <v>7</v>
      </c>
      <c r="Q10" s="46">
        <v>81</v>
      </c>
      <c r="R10" s="46">
        <v>20</v>
      </c>
      <c r="S10" s="46">
        <v>4</v>
      </c>
      <c r="T10" s="6">
        <f>P10*0.5+Q10*1+R10*2+S10*2.5</f>
        <v>134.5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81</v>
      </c>
      <c r="D11" s="46">
        <v>28</v>
      </c>
      <c r="E11" s="46">
        <v>6</v>
      </c>
      <c r="F11" s="6">
        <f t="shared" ref="F11:F22" si="0">B11*0.5+C11*1+D11*2+E11*2.5</f>
        <v>153.5</v>
      </c>
      <c r="G11" s="2"/>
      <c r="H11" s="19" t="s">
        <v>5</v>
      </c>
      <c r="I11" s="46">
        <v>9</v>
      </c>
      <c r="J11" s="46">
        <v>74</v>
      </c>
      <c r="K11" s="46">
        <v>21</v>
      </c>
      <c r="L11" s="46">
        <v>6</v>
      </c>
      <c r="M11" s="6">
        <f t="shared" ref="M11:M22" si="1">I11*0.5+J11*1+K11*2+L11*2.5</f>
        <v>135.5</v>
      </c>
      <c r="N11" s="9">
        <f>F21+F22+M10+M11</f>
        <v>497</v>
      </c>
      <c r="O11" s="19" t="s">
        <v>44</v>
      </c>
      <c r="P11" s="46">
        <v>6</v>
      </c>
      <c r="Q11" s="46">
        <v>88</v>
      </c>
      <c r="R11" s="46">
        <v>22</v>
      </c>
      <c r="S11" s="46">
        <v>4</v>
      </c>
      <c r="T11" s="6">
        <f t="shared" ref="T11:T21" si="2">P11*0.5+Q11*1+R11*2+S11*2.5</f>
        <v>145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79</v>
      </c>
      <c r="D12" s="46">
        <v>25</v>
      </c>
      <c r="E12" s="46">
        <v>8</v>
      </c>
      <c r="F12" s="6">
        <f t="shared" si="0"/>
        <v>151</v>
      </c>
      <c r="G12" s="2"/>
      <c r="H12" s="19" t="s">
        <v>6</v>
      </c>
      <c r="I12" s="46">
        <v>1</v>
      </c>
      <c r="J12" s="46">
        <v>89</v>
      </c>
      <c r="K12" s="46">
        <v>14</v>
      </c>
      <c r="L12" s="46">
        <v>5</v>
      </c>
      <c r="M12" s="6">
        <f t="shared" si="1"/>
        <v>130</v>
      </c>
      <c r="N12" s="2">
        <f>F22+M10+M11+M12</f>
        <v>510.5</v>
      </c>
      <c r="O12" s="19" t="s">
        <v>32</v>
      </c>
      <c r="P12" s="46">
        <v>5</v>
      </c>
      <c r="Q12" s="46">
        <v>70</v>
      </c>
      <c r="R12" s="46">
        <v>24</v>
      </c>
      <c r="S12" s="46">
        <v>6</v>
      </c>
      <c r="T12" s="6">
        <f t="shared" si="2"/>
        <v>135.5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83</v>
      </c>
      <c r="D13" s="46">
        <v>22</v>
      </c>
      <c r="E13" s="46">
        <v>5</v>
      </c>
      <c r="F13" s="6">
        <f t="shared" si="0"/>
        <v>144</v>
      </c>
      <c r="G13" s="2">
        <f>F10+F11+F12+F13</f>
        <v>579.5</v>
      </c>
      <c r="H13" s="19" t="s">
        <v>7</v>
      </c>
      <c r="I13" s="46">
        <v>2</v>
      </c>
      <c r="J13" s="46">
        <v>100</v>
      </c>
      <c r="K13" s="46">
        <v>18</v>
      </c>
      <c r="L13" s="46">
        <v>3</v>
      </c>
      <c r="M13" s="6">
        <f t="shared" si="1"/>
        <v>144.5</v>
      </c>
      <c r="N13" s="2">
        <f t="shared" ref="N13:N18" si="3">M10+M11+M12+M13</f>
        <v>543</v>
      </c>
      <c r="O13" s="19" t="s">
        <v>33</v>
      </c>
      <c r="P13" s="46">
        <v>7</v>
      </c>
      <c r="Q13" s="46">
        <v>74</v>
      </c>
      <c r="R13" s="46">
        <v>18</v>
      </c>
      <c r="S13" s="46">
        <v>5</v>
      </c>
      <c r="T13" s="6">
        <f t="shared" si="2"/>
        <v>126</v>
      </c>
      <c r="U13" s="2">
        <f t="shared" ref="U13:U21" si="4">T10+T11+T12+T13</f>
        <v>541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86</v>
      </c>
      <c r="D14" s="46">
        <v>22</v>
      </c>
      <c r="E14" s="46">
        <v>5</v>
      </c>
      <c r="F14" s="6">
        <f t="shared" si="0"/>
        <v>144.5</v>
      </c>
      <c r="G14" s="2">
        <f t="shared" ref="G14:G19" si="5">F11+F12+F13+F14</f>
        <v>593</v>
      </c>
      <c r="H14" s="19" t="s">
        <v>9</v>
      </c>
      <c r="I14" s="46">
        <v>2</v>
      </c>
      <c r="J14" s="46">
        <v>88</v>
      </c>
      <c r="K14" s="46">
        <v>16</v>
      </c>
      <c r="L14" s="46">
        <v>4</v>
      </c>
      <c r="M14" s="6">
        <f t="shared" si="1"/>
        <v>131</v>
      </c>
      <c r="N14" s="2">
        <f t="shared" si="3"/>
        <v>541</v>
      </c>
      <c r="O14" s="19" t="s">
        <v>29</v>
      </c>
      <c r="P14" s="45">
        <v>9</v>
      </c>
      <c r="Q14" s="45">
        <v>78</v>
      </c>
      <c r="R14" s="45">
        <v>15</v>
      </c>
      <c r="S14" s="45">
        <v>4</v>
      </c>
      <c r="T14" s="6">
        <f t="shared" si="2"/>
        <v>122.5</v>
      </c>
      <c r="U14" s="2">
        <f t="shared" si="4"/>
        <v>529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7</v>
      </c>
      <c r="C15" s="46">
        <v>98</v>
      </c>
      <c r="D15" s="46">
        <v>20</v>
      </c>
      <c r="E15" s="46">
        <v>1</v>
      </c>
      <c r="F15" s="6">
        <f t="shared" si="0"/>
        <v>144</v>
      </c>
      <c r="G15" s="2">
        <f t="shared" si="5"/>
        <v>583.5</v>
      </c>
      <c r="H15" s="19" t="s">
        <v>12</v>
      </c>
      <c r="I15" s="46">
        <v>2</v>
      </c>
      <c r="J15" s="46">
        <v>79</v>
      </c>
      <c r="K15" s="46">
        <v>15</v>
      </c>
      <c r="L15" s="46">
        <v>5</v>
      </c>
      <c r="M15" s="6">
        <f t="shared" si="1"/>
        <v>122.5</v>
      </c>
      <c r="N15" s="2">
        <f t="shared" si="3"/>
        <v>528</v>
      </c>
      <c r="O15" s="18" t="s">
        <v>30</v>
      </c>
      <c r="P15" s="46">
        <v>3</v>
      </c>
      <c r="Q15" s="46">
        <v>103</v>
      </c>
      <c r="R15" s="46">
        <v>25</v>
      </c>
      <c r="S15" s="46">
        <v>7</v>
      </c>
      <c r="T15" s="6">
        <f t="shared" si="2"/>
        <v>172</v>
      </c>
      <c r="U15" s="2">
        <f t="shared" si="4"/>
        <v>556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80</v>
      </c>
      <c r="D16" s="46">
        <v>17</v>
      </c>
      <c r="E16" s="46">
        <v>5</v>
      </c>
      <c r="F16" s="6">
        <f t="shared" si="0"/>
        <v>129</v>
      </c>
      <c r="G16" s="2">
        <f t="shared" si="5"/>
        <v>561.5</v>
      </c>
      <c r="H16" s="19" t="s">
        <v>15</v>
      </c>
      <c r="I16" s="46">
        <v>1</v>
      </c>
      <c r="J16" s="46">
        <v>81</v>
      </c>
      <c r="K16" s="46">
        <v>14</v>
      </c>
      <c r="L16" s="46">
        <v>4</v>
      </c>
      <c r="M16" s="6">
        <f t="shared" si="1"/>
        <v>119.5</v>
      </c>
      <c r="N16" s="2">
        <f t="shared" si="3"/>
        <v>517.5</v>
      </c>
      <c r="O16" s="19" t="s">
        <v>8</v>
      </c>
      <c r="P16" s="46">
        <v>8</v>
      </c>
      <c r="Q16" s="46">
        <v>84</v>
      </c>
      <c r="R16" s="46">
        <v>20</v>
      </c>
      <c r="S16" s="46">
        <v>3</v>
      </c>
      <c r="T16" s="6">
        <f t="shared" si="2"/>
        <v>135.5</v>
      </c>
      <c r="U16" s="2">
        <f t="shared" si="4"/>
        <v>556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60</v>
      </c>
      <c r="D17" s="46">
        <v>16</v>
      </c>
      <c r="E17" s="46">
        <v>4</v>
      </c>
      <c r="F17" s="6">
        <f t="shared" si="0"/>
        <v>104</v>
      </c>
      <c r="G17" s="2">
        <f t="shared" si="5"/>
        <v>521.5</v>
      </c>
      <c r="H17" s="19" t="s">
        <v>18</v>
      </c>
      <c r="I17" s="46">
        <v>2</v>
      </c>
      <c r="J17" s="46">
        <v>73</v>
      </c>
      <c r="K17" s="46">
        <v>16</v>
      </c>
      <c r="L17" s="46">
        <v>6</v>
      </c>
      <c r="M17" s="6">
        <f t="shared" si="1"/>
        <v>121</v>
      </c>
      <c r="N17" s="2">
        <f t="shared" si="3"/>
        <v>494</v>
      </c>
      <c r="O17" s="19" t="s">
        <v>10</v>
      </c>
      <c r="P17" s="46">
        <v>6</v>
      </c>
      <c r="Q17" s="46">
        <v>91</v>
      </c>
      <c r="R17" s="46">
        <v>18</v>
      </c>
      <c r="S17" s="46">
        <v>4</v>
      </c>
      <c r="T17" s="6">
        <f t="shared" si="2"/>
        <v>140</v>
      </c>
      <c r="U17" s="2">
        <f t="shared" si="4"/>
        <v>570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78</v>
      </c>
      <c r="D18" s="46">
        <v>14</v>
      </c>
      <c r="E18" s="46">
        <v>7</v>
      </c>
      <c r="F18" s="6">
        <f t="shared" si="0"/>
        <v>125</v>
      </c>
      <c r="G18" s="2">
        <f t="shared" si="5"/>
        <v>502</v>
      </c>
      <c r="H18" s="19" t="s">
        <v>20</v>
      </c>
      <c r="I18" s="46">
        <v>4</v>
      </c>
      <c r="J18" s="46">
        <v>79</v>
      </c>
      <c r="K18" s="46">
        <v>16</v>
      </c>
      <c r="L18" s="46">
        <v>4</v>
      </c>
      <c r="M18" s="6">
        <f t="shared" si="1"/>
        <v>123</v>
      </c>
      <c r="N18" s="2">
        <f t="shared" si="3"/>
        <v>486</v>
      </c>
      <c r="O18" s="19" t="s">
        <v>13</v>
      </c>
      <c r="P18" s="46">
        <v>8</v>
      </c>
      <c r="Q18" s="46">
        <v>99</v>
      </c>
      <c r="R18" s="46">
        <v>14</v>
      </c>
      <c r="S18" s="46">
        <v>2</v>
      </c>
      <c r="T18" s="6">
        <f t="shared" si="2"/>
        <v>136</v>
      </c>
      <c r="U18" s="2">
        <f t="shared" si="4"/>
        <v>583.5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0</v>
      </c>
      <c r="C19" s="47">
        <v>73</v>
      </c>
      <c r="D19" s="47">
        <v>16</v>
      </c>
      <c r="E19" s="47">
        <v>4</v>
      </c>
      <c r="F19" s="7">
        <f t="shared" si="0"/>
        <v>115</v>
      </c>
      <c r="G19" s="3">
        <f t="shared" si="5"/>
        <v>473</v>
      </c>
      <c r="H19" s="20" t="s">
        <v>22</v>
      </c>
      <c r="I19" s="45">
        <v>7</v>
      </c>
      <c r="J19" s="45">
        <v>88</v>
      </c>
      <c r="K19" s="45">
        <v>18</v>
      </c>
      <c r="L19" s="45">
        <v>6</v>
      </c>
      <c r="M19" s="6">
        <f t="shared" si="1"/>
        <v>142.5</v>
      </c>
      <c r="N19" s="2">
        <f>M16+M17+M18+M19</f>
        <v>506</v>
      </c>
      <c r="O19" s="19" t="s">
        <v>16</v>
      </c>
      <c r="P19" s="46">
        <v>5</v>
      </c>
      <c r="Q19" s="46">
        <v>93</v>
      </c>
      <c r="R19" s="46">
        <v>16</v>
      </c>
      <c r="S19" s="46">
        <v>4</v>
      </c>
      <c r="T19" s="6">
        <f t="shared" si="2"/>
        <v>137.5</v>
      </c>
      <c r="U19" s="2">
        <f t="shared" si="4"/>
        <v>549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68</v>
      </c>
      <c r="D20" s="45">
        <v>16</v>
      </c>
      <c r="E20" s="45">
        <v>4</v>
      </c>
      <c r="F20" s="8">
        <f t="shared" si="0"/>
        <v>110.5</v>
      </c>
      <c r="G20" s="35"/>
      <c r="H20" s="19" t="s">
        <v>24</v>
      </c>
      <c r="I20" s="46">
        <v>4</v>
      </c>
      <c r="J20" s="46">
        <v>74</v>
      </c>
      <c r="K20" s="46">
        <v>16</v>
      </c>
      <c r="L20" s="46">
        <v>10</v>
      </c>
      <c r="M20" s="8">
        <f t="shared" si="1"/>
        <v>133</v>
      </c>
      <c r="N20" s="2">
        <f>M17+M18+M19+M20</f>
        <v>519.5</v>
      </c>
      <c r="O20" s="19" t="s">
        <v>45</v>
      </c>
      <c r="P20" s="45">
        <v>7</v>
      </c>
      <c r="Q20" s="45">
        <v>81</v>
      </c>
      <c r="R20" s="45">
        <v>10</v>
      </c>
      <c r="S20" s="45">
        <v>2</v>
      </c>
      <c r="T20" s="8">
        <f t="shared" si="2"/>
        <v>109.5</v>
      </c>
      <c r="U20" s="2">
        <f t="shared" si="4"/>
        <v>523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70</v>
      </c>
      <c r="D21" s="46">
        <v>15</v>
      </c>
      <c r="E21" s="46">
        <v>6</v>
      </c>
      <c r="F21" s="6">
        <f t="shared" si="0"/>
        <v>116.5</v>
      </c>
      <c r="G21" s="36"/>
      <c r="H21" s="20" t="s">
        <v>25</v>
      </c>
      <c r="I21" s="46">
        <v>6</v>
      </c>
      <c r="J21" s="46">
        <v>71</v>
      </c>
      <c r="K21" s="46">
        <v>21</v>
      </c>
      <c r="L21" s="46">
        <v>14</v>
      </c>
      <c r="M21" s="6">
        <f t="shared" si="1"/>
        <v>151</v>
      </c>
      <c r="N21" s="2">
        <f>M18+M19+M20+M21</f>
        <v>549.5</v>
      </c>
      <c r="O21" s="21" t="s">
        <v>46</v>
      </c>
      <c r="P21" s="47">
        <v>6</v>
      </c>
      <c r="Q21" s="47">
        <v>78</v>
      </c>
      <c r="R21" s="47">
        <v>9</v>
      </c>
      <c r="S21" s="47">
        <v>3</v>
      </c>
      <c r="T21" s="7">
        <f t="shared" si="2"/>
        <v>106.5</v>
      </c>
      <c r="U21" s="3">
        <f t="shared" si="4"/>
        <v>489.5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67</v>
      </c>
      <c r="D22" s="46">
        <v>16</v>
      </c>
      <c r="E22" s="46">
        <v>4</v>
      </c>
      <c r="F22" s="6">
        <f t="shared" si="0"/>
        <v>112</v>
      </c>
      <c r="G22" s="2"/>
      <c r="H22" s="21" t="s">
        <v>26</v>
      </c>
      <c r="I22" s="47">
        <v>3</v>
      </c>
      <c r="J22" s="47">
        <v>78</v>
      </c>
      <c r="K22" s="47">
        <v>40</v>
      </c>
      <c r="L22" s="47">
        <v>7</v>
      </c>
      <c r="M22" s="6">
        <f t="shared" si="1"/>
        <v>177</v>
      </c>
      <c r="N22" s="3">
        <f>M19+M20+M21+M22</f>
        <v>603.5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593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603.5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34 X CARRERA 38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2129</v>
      </c>
      <c r="M6" s="184"/>
      <c r="N6" s="184"/>
      <c r="O6" s="12"/>
      <c r="P6" s="179" t="s">
        <v>58</v>
      </c>
      <c r="Q6" s="179"/>
      <c r="R6" s="179"/>
      <c r="S6" s="218">
        <f>'G-1'!S6:U6</f>
        <v>42969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50</v>
      </c>
      <c r="C10" s="46">
        <f>'G-1'!C10+'G-3'!C10+'G-4'!C10</f>
        <v>332</v>
      </c>
      <c r="D10" s="46">
        <f>'G-1'!D10+'G-3'!D10+'G-4'!D10</f>
        <v>63</v>
      </c>
      <c r="E10" s="46">
        <f>'G-1'!E10+'G-3'!E10+'G-4'!E10</f>
        <v>13</v>
      </c>
      <c r="F10" s="6">
        <f t="shared" ref="F10:F22" si="0">B10*0.5+C10*1+D10*2+E10*2.5</f>
        <v>515.5</v>
      </c>
      <c r="G10" s="2"/>
      <c r="H10" s="19" t="s">
        <v>4</v>
      </c>
      <c r="I10" s="46">
        <f>'G-1'!I10+'G-3'!I10+'G-4'!I10</f>
        <v>23</v>
      </c>
      <c r="J10" s="46">
        <f>'G-1'!J10+'G-3'!J10+'G-4'!J10</f>
        <v>417</v>
      </c>
      <c r="K10" s="46">
        <f>'G-1'!K10+'G-3'!K10+'G-4'!K10</f>
        <v>51</v>
      </c>
      <c r="L10" s="46">
        <f>'G-1'!L10+'G-3'!L10+'G-4'!L10</f>
        <v>18</v>
      </c>
      <c r="M10" s="6">
        <f t="shared" ref="M10:M22" si="1">I10*0.5+J10*1+K10*2+L10*2.5</f>
        <v>575.5</v>
      </c>
      <c r="N10" s="9">
        <f>F20+F21+F22+M10</f>
        <v>2099.5</v>
      </c>
      <c r="O10" s="19" t="s">
        <v>43</v>
      </c>
      <c r="P10" s="46">
        <f>'G-1'!P10+'G-3'!P10+'G-4'!P10</f>
        <v>13</v>
      </c>
      <c r="Q10" s="46">
        <f>'G-1'!Q10+'G-3'!Q10+'G-4'!Q10</f>
        <v>349</v>
      </c>
      <c r="R10" s="46">
        <f>'G-1'!R10+'G-3'!R10+'G-4'!R10</f>
        <v>56</v>
      </c>
      <c r="S10" s="46">
        <f>'G-1'!S10+'G-3'!S10+'G-4'!S10</f>
        <v>12</v>
      </c>
      <c r="T10" s="6">
        <f t="shared" ref="T10:T21" si="2">P10*0.5+Q10*1+R10*2+S10*2.5</f>
        <v>497.5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37</v>
      </c>
      <c r="C11" s="46">
        <f>'G-1'!C11+'G-3'!C11+'G-4'!C11</f>
        <v>412</v>
      </c>
      <c r="D11" s="46">
        <f>'G-1'!D11+'G-3'!D11+'G-4'!D11</f>
        <v>68</v>
      </c>
      <c r="E11" s="46">
        <f>'G-1'!E11+'G-3'!E11+'G-4'!E11</f>
        <v>16</v>
      </c>
      <c r="F11" s="6">
        <f t="shared" si="0"/>
        <v>606.5</v>
      </c>
      <c r="G11" s="2"/>
      <c r="H11" s="19" t="s">
        <v>5</v>
      </c>
      <c r="I11" s="46">
        <f>'G-1'!I11+'G-3'!I11+'G-4'!I11</f>
        <v>33</v>
      </c>
      <c r="J11" s="46">
        <f>'G-1'!J11+'G-3'!J11+'G-4'!J11</f>
        <v>386</v>
      </c>
      <c r="K11" s="46">
        <f>'G-1'!K11+'G-3'!K11+'G-4'!K11</f>
        <v>67</v>
      </c>
      <c r="L11" s="46">
        <f>'G-1'!L11+'G-3'!L11+'G-4'!L11</f>
        <v>15</v>
      </c>
      <c r="M11" s="6">
        <f t="shared" si="1"/>
        <v>574</v>
      </c>
      <c r="N11" s="9">
        <f>F21+F22+M10+M11</f>
        <v>2188</v>
      </c>
      <c r="O11" s="19" t="s">
        <v>44</v>
      </c>
      <c r="P11" s="46">
        <f>'G-1'!P11+'G-3'!P11+'G-4'!P11</f>
        <v>37</v>
      </c>
      <c r="Q11" s="46">
        <f>'G-1'!Q11+'G-3'!Q11+'G-4'!Q11</f>
        <v>361</v>
      </c>
      <c r="R11" s="46">
        <f>'G-1'!R11+'G-3'!R11+'G-4'!R11</f>
        <v>51</v>
      </c>
      <c r="S11" s="46">
        <f>'G-1'!S11+'G-3'!S11+'G-4'!S11</f>
        <v>11</v>
      </c>
      <c r="T11" s="6">
        <f t="shared" si="2"/>
        <v>509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20</v>
      </c>
      <c r="C12" s="46">
        <f>'G-1'!C12+'G-3'!C12+'G-4'!C12</f>
        <v>394</v>
      </c>
      <c r="D12" s="46">
        <f>'G-1'!D12+'G-3'!D12+'G-4'!D12</f>
        <v>56</v>
      </c>
      <c r="E12" s="46">
        <f>'G-1'!E12+'G-3'!E12+'G-4'!E12</f>
        <v>19</v>
      </c>
      <c r="F12" s="6">
        <f t="shared" si="0"/>
        <v>563.5</v>
      </c>
      <c r="G12" s="2"/>
      <c r="H12" s="19" t="s">
        <v>6</v>
      </c>
      <c r="I12" s="46">
        <f>'G-1'!I12+'G-3'!I12+'G-4'!I12</f>
        <v>11</v>
      </c>
      <c r="J12" s="46">
        <f>'G-1'!J12+'G-3'!J12+'G-4'!J12</f>
        <v>371</v>
      </c>
      <c r="K12" s="46">
        <f>'G-1'!K12+'G-3'!K12+'G-4'!K12</f>
        <v>50</v>
      </c>
      <c r="L12" s="46">
        <f>'G-1'!L12+'G-3'!L12+'G-4'!L12</f>
        <v>11</v>
      </c>
      <c r="M12" s="6">
        <f t="shared" si="1"/>
        <v>504</v>
      </c>
      <c r="N12" s="2">
        <f>F22+M10+M11+M12</f>
        <v>2144.5</v>
      </c>
      <c r="O12" s="19" t="s">
        <v>32</v>
      </c>
      <c r="P12" s="46">
        <f>'G-1'!P12+'G-3'!P12+'G-4'!P12</f>
        <v>19</v>
      </c>
      <c r="Q12" s="46">
        <f>'G-1'!Q12+'G-3'!Q12+'G-4'!Q12</f>
        <v>378</v>
      </c>
      <c r="R12" s="46">
        <f>'G-1'!R12+'G-3'!R12+'G-4'!R12</f>
        <v>66</v>
      </c>
      <c r="S12" s="46">
        <f>'G-1'!S12+'G-3'!S12+'G-4'!S12</f>
        <v>18</v>
      </c>
      <c r="T12" s="6">
        <f t="shared" si="2"/>
        <v>564.5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42</v>
      </c>
      <c r="C13" s="46">
        <f>'G-1'!C13+'G-3'!C13+'G-4'!C13</f>
        <v>385</v>
      </c>
      <c r="D13" s="46">
        <f>'G-1'!D13+'G-3'!D13+'G-4'!D13</f>
        <v>67</v>
      </c>
      <c r="E13" s="46">
        <f>'G-1'!E13+'G-3'!E13+'G-4'!E13</f>
        <v>20</v>
      </c>
      <c r="F13" s="6">
        <f t="shared" si="0"/>
        <v>590</v>
      </c>
      <c r="G13" s="2">
        <f t="shared" ref="G13:G19" si="3">F10+F11+F12+F13</f>
        <v>2275.5</v>
      </c>
      <c r="H13" s="19" t="s">
        <v>7</v>
      </c>
      <c r="I13" s="46">
        <f>'G-1'!I13+'G-3'!I13+'G-4'!I13</f>
        <v>19</v>
      </c>
      <c r="J13" s="46">
        <f>'G-1'!J13+'G-3'!J13+'G-4'!J13</f>
        <v>378</v>
      </c>
      <c r="K13" s="46">
        <f>'G-1'!K13+'G-3'!K13+'G-4'!K13</f>
        <v>55</v>
      </c>
      <c r="L13" s="46">
        <f>'G-1'!L13+'G-3'!L13+'G-4'!L13</f>
        <v>8</v>
      </c>
      <c r="M13" s="6">
        <f t="shared" si="1"/>
        <v>517.5</v>
      </c>
      <c r="N13" s="2">
        <f t="shared" ref="N13:N18" si="4">M10+M11+M12+M13</f>
        <v>2171</v>
      </c>
      <c r="O13" s="19" t="s">
        <v>33</v>
      </c>
      <c r="P13" s="46">
        <f>'G-1'!P13+'G-3'!P13+'G-4'!P13</f>
        <v>20</v>
      </c>
      <c r="Q13" s="46">
        <f>'G-1'!Q13+'G-3'!Q13+'G-4'!Q13</f>
        <v>356</v>
      </c>
      <c r="R13" s="46">
        <f>'G-1'!R13+'G-3'!R13+'G-4'!R13</f>
        <v>22</v>
      </c>
      <c r="S13" s="46">
        <f>'G-1'!S13+'G-3'!S13+'G-4'!S13</f>
        <v>15</v>
      </c>
      <c r="T13" s="6">
        <f t="shared" si="2"/>
        <v>447.5</v>
      </c>
      <c r="U13" s="2">
        <f t="shared" ref="U13:U21" si="5">T10+T11+T12+T13</f>
        <v>2018.5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22</v>
      </c>
      <c r="C14" s="46">
        <f>'G-1'!C14+'G-3'!C14+'G-4'!C14</f>
        <v>366</v>
      </c>
      <c r="D14" s="46">
        <f>'G-1'!D14+'G-3'!D14+'G-4'!D14</f>
        <v>68</v>
      </c>
      <c r="E14" s="46">
        <f>'G-1'!E14+'G-3'!E14+'G-4'!E14</f>
        <v>10</v>
      </c>
      <c r="F14" s="6">
        <f t="shared" si="0"/>
        <v>538</v>
      </c>
      <c r="G14" s="2">
        <f t="shared" si="3"/>
        <v>2298</v>
      </c>
      <c r="H14" s="19" t="s">
        <v>9</v>
      </c>
      <c r="I14" s="46">
        <f>'G-1'!I14+'G-3'!I14+'G-4'!I14</f>
        <v>17</v>
      </c>
      <c r="J14" s="46">
        <f>'G-1'!J14+'G-3'!J14+'G-4'!J14</f>
        <v>387</v>
      </c>
      <c r="K14" s="46">
        <f>'G-1'!K14+'G-3'!K14+'G-4'!K14</f>
        <v>53</v>
      </c>
      <c r="L14" s="46">
        <f>'G-1'!L14+'G-3'!L14+'G-4'!L14</f>
        <v>12</v>
      </c>
      <c r="M14" s="6">
        <f t="shared" si="1"/>
        <v>531.5</v>
      </c>
      <c r="N14" s="2">
        <f t="shared" si="4"/>
        <v>2127</v>
      </c>
      <c r="O14" s="19" t="s">
        <v>29</v>
      </c>
      <c r="P14" s="46">
        <f>'G-1'!P14+'G-3'!P14+'G-4'!P14</f>
        <v>31</v>
      </c>
      <c r="Q14" s="46">
        <f>'G-1'!Q14+'G-3'!Q14+'G-4'!Q14</f>
        <v>362</v>
      </c>
      <c r="R14" s="46">
        <f>'G-1'!R14+'G-3'!R14+'G-4'!R14</f>
        <v>72</v>
      </c>
      <c r="S14" s="46">
        <f>'G-1'!S14+'G-3'!S14+'G-4'!S14</f>
        <v>12</v>
      </c>
      <c r="T14" s="6">
        <f t="shared" si="2"/>
        <v>551.5</v>
      </c>
      <c r="U14" s="2">
        <f t="shared" si="5"/>
        <v>2072.5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32</v>
      </c>
      <c r="C15" s="46">
        <f>'G-1'!C15+'G-3'!C15+'G-4'!C15</f>
        <v>378</v>
      </c>
      <c r="D15" s="46">
        <f>'G-1'!D15+'G-3'!D15+'G-4'!D15</f>
        <v>57</v>
      </c>
      <c r="E15" s="46">
        <f>'G-1'!E15+'G-3'!E15+'G-4'!E15</f>
        <v>14</v>
      </c>
      <c r="F15" s="6">
        <f t="shared" si="0"/>
        <v>543</v>
      </c>
      <c r="G15" s="2">
        <f t="shared" si="3"/>
        <v>2234.5</v>
      </c>
      <c r="H15" s="19" t="s">
        <v>12</v>
      </c>
      <c r="I15" s="46">
        <f>'G-1'!I15+'G-3'!I15+'G-4'!I15</f>
        <v>17</v>
      </c>
      <c r="J15" s="46">
        <f>'G-1'!J15+'G-3'!J15+'G-4'!J15</f>
        <v>339</v>
      </c>
      <c r="K15" s="46">
        <f>'G-1'!K15+'G-3'!K15+'G-4'!K15</f>
        <v>48</v>
      </c>
      <c r="L15" s="46">
        <f>'G-1'!L15+'G-3'!L15+'G-4'!L15</f>
        <v>11</v>
      </c>
      <c r="M15" s="6">
        <f t="shared" si="1"/>
        <v>471</v>
      </c>
      <c r="N15" s="2">
        <f t="shared" si="4"/>
        <v>2024</v>
      </c>
      <c r="O15" s="18" t="s">
        <v>30</v>
      </c>
      <c r="P15" s="46">
        <f>'G-1'!P15+'G-3'!P15+'G-4'!P15</f>
        <v>27</v>
      </c>
      <c r="Q15" s="46">
        <f>'G-1'!Q15+'G-3'!Q15+'G-4'!Q15</f>
        <v>371</v>
      </c>
      <c r="R15" s="46">
        <f>'G-1'!R15+'G-3'!R15+'G-4'!R15</f>
        <v>66</v>
      </c>
      <c r="S15" s="46">
        <f>'G-1'!S15+'G-3'!S15+'G-4'!S15</f>
        <v>14</v>
      </c>
      <c r="T15" s="6">
        <f t="shared" si="2"/>
        <v>551.5</v>
      </c>
      <c r="U15" s="2">
        <f t="shared" si="5"/>
        <v>2115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24</v>
      </c>
      <c r="C16" s="46">
        <f>'G-1'!C16+'G-3'!C16+'G-4'!C16</f>
        <v>358</v>
      </c>
      <c r="D16" s="46">
        <f>'G-1'!D16+'G-3'!D16+'G-4'!D16</f>
        <v>57</v>
      </c>
      <c r="E16" s="46">
        <f>'G-1'!E16+'G-3'!E16+'G-4'!E16</f>
        <v>15</v>
      </c>
      <c r="F16" s="6">
        <f t="shared" si="0"/>
        <v>521.5</v>
      </c>
      <c r="G16" s="2">
        <f t="shared" si="3"/>
        <v>2192.5</v>
      </c>
      <c r="H16" s="19" t="s">
        <v>15</v>
      </c>
      <c r="I16" s="46">
        <f>'G-1'!I16+'G-3'!I16+'G-4'!I16</f>
        <v>13</v>
      </c>
      <c r="J16" s="46">
        <f>'G-1'!J16+'G-3'!J16+'G-4'!J16</f>
        <v>351</v>
      </c>
      <c r="K16" s="46">
        <f>'G-1'!K16+'G-3'!K16+'G-4'!K16</f>
        <v>49</v>
      </c>
      <c r="L16" s="46">
        <f>'G-1'!L16+'G-3'!L16+'G-4'!L16</f>
        <v>10</v>
      </c>
      <c r="M16" s="6">
        <f t="shared" si="1"/>
        <v>480.5</v>
      </c>
      <c r="N16" s="2">
        <f t="shared" si="4"/>
        <v>2000.5</v>
      </c>
      <c r="O16" s="19" t="s">
        <v>8</v>
      </c>
      <c r="P16" s="46">
        <f>'G-1'!P16+'G-3'!P16+'G-4'!P16</f>
        <v>30</v>
      </c>
      <c r="Q16" s="46">
        <f>'G-1'!Q16+'G-3'!Q16+'G-4'!Q16</f>
        <v>364</v>
      </c>
      <c r="R16" s="46">
        <f>'G-1'!R16+'G-3'!R16+'G-4'!R16</f>
        <v>64</v>
      </c>
      <c r="S16" s="46">
        <f>'G-1'!S16+'G-3'!S16+'G-4'!S16</f>
        <v>20</v>
      </c>
      <c r="T16" s="6">
        <f t="shared" si="2"/>
        <v>557</v>
      </c>
      <c r="U16" s="2">
        <f t="shared" si="5"/>
        <v>2107.5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33</v>
      </c>
      <c r="C17" s="46">
        <f>'G-1'!C17+'G-3'!C17+'G-4'!C17</f>
        <v>349</v>
      </c>
      <c r="D17" s="46">
        <f>'G-1'!D17+'G-3'!D17+'G-4'!D17</f>
        <v>63</v>
      </c>
      <c r="E17" s="46">
        <f>'G-1'!E17+'G-3'!E17+'G-4'!E17</f>
        <v>10</v>
      </c>
      <c r="F17" s="6">
        <f t="shared" si="0"/>
        <v>516.5</v>
      </c>
      <c r="G17" s="2">
        <f t="shared" si="3"/>
        <v>2119</v>
      </c>
      <c r="H17" s="19" t="s">
        <v>18</v>
      </c>
      <c r="I17" s="46">
        <f>'G-1'!I17+'G-3'!I17+'G-4'!I17</f>
        <v>21</v>
      </c>
      <c r="J17" s="46">
        <f>'G-1'!J17+'G-3'!J17+'G-4'!J17</f>
        <v>296</v>
      </c>
      <c r="K17" s="46">
        <f>'G-1'!K17+'G-3'!K17+'G-4'!K17</f>
        <v>45</v>
      </c>
      <c r="L17" s="46">
        <f>'G-1'!L17+'G-3'!L17+'G-4'!L17</f>
        <v>14</v>
      </c>
      <c r="M17" s="6">
        <f t="shared" si="1"/>
        <v>431.5</v>
      </c>
      <c r="N17" s="2">
        <f t="shared" si="4"/>
        <v>1914.5</v>
      </c>
      <c r="O17" s="19" t="s">
        <v>10</v>
      </c>
      <c r="P17" s="46">
        <f>'G-1'!P17+'G-3'!P17+'G-4'!P17</f>
        <v>30</v>
      </c>
      <c r="Q17" s="46">
        <f>'G-1'!Q17+'G-3'!Q17+'G-4'!Q17</f>
        <v>375</v>
      </c>
      <c r="R17" s="46">
        <f>'G-1'!R17+'G-3'!R17+'G-4'!R17</f>
        <v>67</v>
      </c>
      <c r="S17" s="46">
        <f>'G-1'!S17+'G-3'!S17+'G-4'!S17</f>
        <v>21</v>
      </c>
      <c r="T17" s="6">
        <f t="shared" si="2"/>
        <v>576.5</v>
      </c>
      <c r="U17" s="2">
        <f t="shared" si="5"/>
        <v>2236.5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36</v>
      </c>
      <c r="C18" s="46">
        <f>'G-1'!C18+'G-3'!C18+'G-4'!C18</f>
        <v>357</v>
      </c>
      <c r="D18" s="46">
        <f>'G-1'!D18+'G-3'!D18+'G-4'!D18</f>
        <v>65</v>
      </c>
      <c r="E18" s="46">
        <f>'G-1'!E18+'G-3'!E18+'G-4'!E18</f>
        <v>19</v>
      </c>
      <c r="F18" s="6">
        <f t="shared" si="0"/>
        <v>552.5</v>
      </c>
      <c r="G18" s="2">
        <f t="shared" si="3"/>
        <v>2133.5</v>
      </c>
      <c r="H18" s="19" t="s">
        <v>20</v>
      </c>
      <c r="I18" s="46">
        <f>'G-1'!I18+'G-3'!I18+'G-4'!I18</f>
        <v>22</v>
      </c>
      <c r="J18" s="46">
        <f>'G-1'!J18+'G-3'!J18+'G-4'!J18</f>
        <v>293</v>
      </c>
      <c r="K18" s="46">
        <f>'G-1'!K18+'G-3'!K18+'G-4'!K18</f>
        <v>46</v>
      </c>
      <c r="L18" s="46">
        <f>'G-1'!L18+'G-3'!L18+'G-4'!L18</f>
        <v>14</v>
      </c>
      <c r="M18" s="6">
        <f t="shared" si="1"/>
        <v>431</v>
      </c>
      <c r="N18" s="2">
        <f t="shared" si="4"/>
        <v>1814</v>
      </c>
      <c r="O18" s="19" t="s">
        <v>13</v>
      </c>
      <c r="P18" s="46">
        <f>'G-1'!P18+'G-3'!P18+'G-4'!P18</f>
        <v>38</v>
      </c>
      <c r="Q18" s="46">
        <f>'G-1'!Q18+'G-3'!Q18+'G-4'!Q18</f>
        <v>370</v>
      </c>
      <c r="R18" s="46">
        <f>'G-1'!R18+'G-3'!R18+'G-4'!R18</f>
        <v>65</v>
      </c>
      <c r="S18" s="46">
        <f>'G-1'!S18+'G-3'!S18+'G-4'!S18</f>
        <v>13</v>
      </c>
      <c r="T18" s="6">
        <f t="shared" si="2"/>
        <v>551.5</v>
      </c>
      <c r="U18" s="2">
        <f t="shared" si="5"/>
        <v>2236.5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17</v>
      </c>
      <c r="C19" s="47">
        <f>'G-1'!C19+'G-3'!C19+'G-4'!C19</f>
        <v>359</v>
      </c>
      <c r="D19" s="47">
        <f>'G-1'!D19+'G-3'!D19+'G-4'!D19</f>
        <v>62</v>
      </c>
      <c r="E19" s="47">
        <f>'G-1'!E19+'G-3'!E19+'G-4'!E19</f>
        <v>11</v>
      </c>
      <c r="F19" s="7">
        <f t="shared" si="0"/>
        <v>519</v>
      </c>
      <c r="G19" s="3">
        <f t="shared" si="3"/>
        <v>2109.5</v>
      </c>
      <c r="H19" s="20" t="s">
        <v>22</v>
      </c>
      <c r="I19" s="46">
        <f>'G-1'!I19+'G-3'!I19+'G-4'!I19</f>
        <v>20</v>
      </c>
      <c r="J19" s="46">
        <f>'G-1'!J19+'G-3'!J19+'G-4'!J19</f>
        <v>332</v>
      </c>
      <c r="K19" s="46">
        <f>'G-1'!K19+'G-3'!K19+'G-4'!K19</f>
        <v>50</v>
      </c>
      <c r="L19" s="46">
        <f>'G-1'!L19+'G-3'!L19+'G-4'!L19</f>
        <v>17</v>
      </c>
      <c r="M19" s="6">
        <f t="shared" si="1"/>
        <v>484.5</v>
      </c>
      <c r="N19" s="2">
        <f>M16+M17+M18+M19</f>
        <v>1827.5</v>
      </c>
      <c r="O19" s="19" t="s">
        <v>16</v>
      </c>
      <c r="P19" s="46">
        <f>'G-1'!P19+'G-3'!P19+'G-4'!P19</f>
        <v>39</v>
      </c>
      <c r="Q19" s="46">
        <f>'G-1'!Q19+'G-3'!Q19+'G-4'!Q19</f>
        <v>365</v>
      </c>
      <c r="R19" s="46">
        <f>'G-1'!R19+'G-3'!R19+'G-4'!R19</f>
        <v>63</v>
      </c>
      <c r="S19" s="46">
        <f>'G-1'!S19+'G-3'!S19+'G-4'!S19</f>
        <v>12</v>
      </c>
      <c r="T19" s="6">
        <f t="shared" si="2"/>
        <v>540.5</v>
      </c>
      <c r="U19" s="2">
        <f t="shared" si="5"/>
        <v>2225.5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17</v>
      </c>
      <c r="C20" s="45">
        <f>'G-1'!C20+'G-3'!C20+'G-4'!C20</f>
        <v>322</v>
      </c>
      <c r="D20" s="45">
        <f>'G-1'!D20+'G-3'!D20+'G-4'!D20</f>
        <v>60</v>
      </c>
      <c r="E20" s="45">
        <f>'G-1'!E20+'G-3'!E20+'G-4'!E20</f>
        <v>14</v>
      </c>
      <c r="F20" s="8">
        <f t="shared" si="0"/>
        <v>485.5</v>
      </c>
      <c r="G20" s="35"/>
      <c r="H20" s="19" t="s">
        <v>24</v>
      </c>
      <c r="I20" s="46">
        <f>'G-1'!I20+'G-3'!I20+'G-4'!I20</f>
        <v>14</v>
      </c>
      <c r="J20" s="46">
        <f>'G-1'!J20+'G-3'!J20+'G-4'!J20</f>
        <v>300</v>
      </c>
      <c r="K20" s="46">
        <f>'G-1'!K20+'G-3'!K20+'G-4'!K20</f>
        <v>58</v>
      </c>
      <c r="L20" s="46">
        <f>'G-1'!L20+'G-3'!L20+'G-4'!L20</f>
        <v>24</v>
      </c>
      <c r="M20" s="8">
        <f t="shared" si="1"/>
        <v>483</v>
      </c>
      <c r="N20" s="2">
        <f>M17+M18+M19+M20</f>
        <v>1830</v>
      </c>
      <c r="O20" s="19" t="s">
        <v>45</v>
      </c>
      <c r="P20" s="46">
        <f>'G-1'!P20+'G-3'!P20+'G-4'!P20</f>
        <v>48</v>
      </c>
      <c r="Q20" s="46">
        <f>'G-1'!Q20+'G-3'!Q20+'G-4'!Q20</f>
        <v>361</v>
      </c>
      <c r="R20" s="46">
        <f>'G-1'!R20+'G-3'!R20+'G-4'!R20</f>
        <v>44</v>
      </c>
      <c r="S20" s="46">
        <f>'G-1'!S20+'G-3'!S20+'G-4'!S20</f>
        <v>10</v>
      </c>
      <c r="T20" s="8">
        <f t="shared" si="2"/>
        <v>498</v>
      </c>
      <c r="U20" s="2">
        <f t="shared" si="5"/>
        <v>2166.5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26</v>
      </c>
      <c r="C21" s="45">
        <f>'G-1'!C21+'G-3'!C21+'G-4'!C21</f>
        <v>349</v>
      </c>
      <c r="D21" s="45">
        <f>'G-1'!D21+'G-3'!D21+'G-4'!D21</f>
        <v>64</v>
      </c>
      <c r="E21" s="45">
        <f>'G-1'!E21+'G-3'!E21+'G-4'!E21</f>
        <v>23</v>
      </c>
      <c r="F21" s="6">
        <f t="shared" si="0"/>
        <v>547.5</v>
      </c>
      <c r="G21" s="36"/>
      <c r="H21" s="20" t="s">
        <v>25</v>
      </c>
      <c r="I21" s="46">
        <f>'G-1'!I21+'G-3'!I21+'G-4'!I21</f>
        <v>24</v>
      </c>
      <c r="J21" s="46">
        <f>'G-1'!J21+'G-3'!J21+'G-4'!J21</f>
        <v>305</v>
      </c>
      <c r="K21" s="46">
        <f>'G-1'!K21+'G-3'!K21+'G-4'!K21</f>
        <v>64</v>
      </c>
      <c r="L21" s="46">
        <f>'G-1'!L21+'G-3'!L21+'G-4'!L21</f>
        <v>21</v>
      </c>
      <c r="M21" s="6">
        <f t="shared" si="1"/>
        <v>497.5</v>
      </c>
      <c r="N21" s="2">
        <f>M18+M19+M20+M21</f>
        <v>1896</v>
      </c>
      <c r="O21" s="21" t="s">
        <v>46</v>
      </c>
      <c r="P21" s="47">
        <f>'G-1'!P21+'G-3'!P21+'G-4'!P21</f>
        <v>42</v>
      </c>
      <c r="Q21" s="47">
        <f>'G-1'!Q21+'G-3'!Q21+'G-4'!Q21</f>
        <v>348</v>
      </c>
      <c r="R21" s="47">
        <f>'G-1'!R21+'G-3'!R21+'G-4'!R21</f>
        <v>39</v>
      </c>
      <c r="S21" s="47">
        <f>'G-1'!S21+'G-3'!S21+'G-4'!S21</f>
        <v>12</v>
      </c>
      <c r="T21" s="7">
        <f t="shared" si="2"/>
        <v>477</v>
      </c>
      <c r="U21" s="3">
        <f t="shared" si="5"/>
        <v>2067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30</v>
      </c>
      <c r="C22" s="45">
        <f>'G-1'!C22+'G-3'!C22+'G-4'!C22</f>
        <v>331</v>
      </c>
      <c r="D22" s="45">
        <f>'G-1'!D22+'G-3'!D22+'G-4'!D22</f>
        <v>55</v>
      </c>
      <c r="E22" s="45">
        <f>'G-1'!E22+'G-3'!E22+'G-4'!E22</f>
        <v>14</v>
      </c>
      <c r="F22" s="6">
        <f t="shared" si="0"/>
        <v>491</v>
      </c>
      <c r="G22" s="2"/>
      <c r="H22" s="21" t="s">
        <v>26</v>
      </c>
      <c r="I22" s="46">
        <f>'G-1'!I22+'G-3'!I22+'G-4'!I22</f>
        <v>38</v>
      </c>
      <c r="J22" s="46">
        <f>'G-1'!J22+'G-3'!J22+'G-4'!J22</f>
        <v>423</v>
      </c>
      <c r="K22" s="46">
        <f>'G-1'!K22+'G-3'!K22+'G-4'!K22</f>
        <v>81</v>
      </c>
      <c r="L22" s="46">
        <f>'G-1'!L22+'G-3'!L22+'G-4'!L22</f>
        <v>13</v>
      </c>
      <c r="M22" s="6">
        <f t="shared" si="1"/>
        <v>636.5</v>
      </c>
      <c r="N22" s="3">
        <f>M19+M20+M21+M22</f>
        <v>2101.5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2298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2188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2236.5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63</v>
      </c>
      <c r="N24" s="88"/>
      <c r="O24" s="170"/>
      <c r="P24" s="171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R16" sqref="R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34 X CARRERA 38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2129</v>
      </c>
      <c r="M5" s="184"/>
      <c r="N5" s="184"/>
      <c r="O5" s="50"/>
      <c r="P5" s="206" t="s">
        <v>57</v>
      </c>
      <c r="Q5" s="206"/>
      <c r="R5" s="206"/>
      <c r="S5" s="184" t="s">
        <v>149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154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42969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7</v>
      </c>
      <c r="C10" s="61">
        <v>69</v>
      </c>
      <c r="D10" s="61">
        <v>0</v>
      </c>
      <c r="E10" s="61">
        <v>3</v>
      </c>
      <c r="F10" s="62">
        <f t="shared" ref="F10:F22" si="0">B10*0.5+C10*1+D10*2+E10*2.5</f>
        <v>80</v>
      </c>
      <c r="G10" s="63"/>
      <c r="H10" s="64" t="s">
        <v>4</v>
      </c>
      <c r="I10" s="46">
        <v>0</v>
      </c>
      <c r="J10" s="46">
        <v>58</v>
      </c>
      <c r="K10" s="46">
        <v>0</v>
      </c>
      <c r="L10" s="46">
        <v>1</v>
      </c>
      <c r="M10" s="62">
        <f t="shared" ref="M10:M22" si="1">I10*0.5+J10*1+K10*2+L10*2.5</f>
        <v>60.5</v>
      </c>
      <c r="N10" s="65">
        <f>F20+F21+F22+M10</f>
        <v>222</v>
      </c>
      <c r="O10" s="64" t="s">
        <v>43</v>
      </c>
      <c r="P10" s="46">
        <v>2</v>
      </c>
      <c r="Q10" s="46">
        <v>64</v>
      </c>
      <c r="R10" s="46">
        <v>0</v>
      </c>
      <c r="S10" s="46">
        <v>2</v>
      </c>
      <c r="T10" s="62">
        <f t="shared" ref="T10:T21" si="2">P10*0.5+Q10*1+R10*2+S10*2.5</f>
        <v>70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77</v>
      </c>
      <c r="D11" s="61">
        <v>0</v>
      </c>
      <c r="E11" s="61">
        <v>3</v>
      </c>
      <c r="F11" s="62">
        <f t="shared" si="0"/>
        <v>86.5</v>
      </c>
      <c r="G11" s="63"/>
      <c r="H11" s="64" t="s">
        <v>5</v>
      </c>
      <c r="I11" s="46">
        <v>0</v>
      </c>
      <c r="J11" s="46">
        <v>56</v>
      </c>
      <c r="K11" s="46">
        <v>0</v>
      </c>
      <c r="L11" s="46">
        <v>2</v>
      </c>
      <c r="M11" s="62">
        <f t="shared" si="1"/>
        <v>61</v>
      </c>
      <c r="N11" s="65">
        <f>F21+F22+M10+M11</f>
        <v>235</v>
      </c>
      <c r="O11" s="64" t="s">
        <v>44</v>
      </c>
      <c r="P11" s="46">
        <v>1</v>
      </c>
      <c r="Q11" s="46">
        <v>59</v>
      </c>
      <c r="R11" s="46">
        <v>0</v>
      </c>
      <c r="S11" s="46">
        <v>1</v>
      </c>
      <c r="T11" s="62">
        <f t="shared" si="2"/>
        <v>62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88</v>
      </c>
      <c r="D12" s="61">
        <v>0</v>
      </c>
      <c r="E12" s="61">
        <v>3</v>
      </c>
      <c r="F12" s="62">
        <f t="shared" si="0"/>
        <v>96.5</v>
      </c>
      <c r="G12" s="63"/>
      <c r="H12" s="64" t="s">
        <v>6</v>
      </c>
      <c r="I12" s="46">
        <v>0</v>
      </c>
      <c r="J12" s="46">
        <v>67</v>
      </c>
      <c r="K12" s="46">
        <v>0</v>
      </c>
      <c r="L12" s="46">
        <v>2</v>
      </c>
      <c r="M12" s="62">
        <f t="shared" si="1"/>
        <v>72</v>
      </c>
      <c r="N12" s="63">
        <f>F22+M10+M11+M12</f>
        <v>248.5</v>
      </c>
      <c r="O12" s="64" t="s">
        <v>32</v>
      </c>
      <c r="P12" s="46">
        <v>0</v>
      </c>
      <c r="Q12" s="46">
        <v>67</v>
      </c>
      <c r="R12" s="46">
        <v>0</v>
      </c>
      <c r="S12" s="46">
        <v>2</v>
      </c>
      <c r="T12" s="62">
        <f t="shared" si="2"/>
        <v>72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77</v>
      </c>
      <c r="D13" s="61">
        <v>0</v>
      </c>
      <c r="E13" s="61">
        <v>3</v>
      </c>
      <c r="F13" s="62">
        <f t="shared" si="0"/>
        <v>85</v>
      </c>
      <c r="G13" s="63">
        <f t="shared" ref="G13:G19" si="3">F10+F11+F12+F13</f>
        <v>348</v>
      </c>
      <c r="H13" s="64" t="s">
        <v>7</v>
      </c>
      <c r="I13" s="46">
        <v>0</v>
      </c>
      <c r="J13" s="46">
        <v>52</v>
      </c>
      <c r="K13" s="46">
        <v>0</v>
      </c>
      <c r="L13" s="46">
        <v>0</v>
      </c>
      <c r="M13" s="62">
        <f t="shared" si="1"/>
        <v>52</v>
      </c>
      <c r="N13" s="63">
        <f t="shared" ref="N13:N18" si="4">M10+M11+M12+M13</f>
        <v>245.5</v>
      </c>
      <c r="O13" s="64" t="s">
        <v>33</v>
      </c>
      <c r="P13" s="46">
        <v>0</v>
      </c>
      <c r="Q13" s="46">
        <v>72</v>
      </c>
      <c r="R13" s="46">
        <v>0</v>
      </c>
      <c r="S13" s="46">
        <v>1</v>
      </c>
      <c r="T13" s="62">
        <f t="shared" si="2"/>
        <v>74.5</v>
      </c>
      <c r="U13" s="63">
        <f t="shared" ref="U13:U21" si="5">T10+T11+T12+T13</f>
        <v>278.5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54</v>
      </c>
      <c r="D14" s="61">
        <v>0</v>
      </c>
      <c r="E14" s="61">
        <v>1</v>
      </c>
      <c r="F14" s="62">
        <f t="shared" si="0"/>
        <v>63.5</v>
      </c>
      <c r="G14" s="63">
        <f t="shared" si="3"/>
        <v>331.5</v>
      </c>
      <c r="H14" s="64" t="s">
        <v>9</v>
      </c>
      <c r="I14" s="46">
        <v>0</v>
      </c>
      <c r="J14" s="46">
        <v>47</v>
      </c>
      <c r="K14" s="46">
        <v>0</v>
      </c>
      <c r="L14" s="46">
        <v>0</v>
      </c>
      <c r="M14" s="62">
        <f t="shared" si="1"/>
        <v>47</v>
      </c>
      <c r="N14" s="63">
        <f t="shared" si="4"/>
        <v>232</v>
      </c>
      <c r="O14" s="64" t="s">
        <v>29</v>
      </c>
      <c r="P14" s="46">
        <v>1</v>
      </c>
      <c r="Q14" s="45">
        <v>64</v>
      </c>
      <c r="R14" s="46">
        <v>0</v>
      </c>
      <c r="S14" s="46">
        <v>1</v>
      </c>
      <c r="T14" s="62">
        <f t="shared" si="2"/>
        <v>67</v>
      </c>
      <c r="U14" s="63">
        <f t="shared" si="5"/>
        <v>275.5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53</v>
      </c>
      <c r="D15" s="61">
        <v>0</v>
      </c>
      <c r="E15" s="61">
        <v>3</v>
      </c>
      <c r="F15" s="62">
        <f t="shared" si="0"/>
        <v>60.5</v>
      </c>
      <c r="G15" s="63">
        <f t="shared" si="3"/>
        <v>305.5</v>
      </c>
      <c r="H15" s="64" t="s">
        <v>12</v>
      </c>
      <c r="I15" s="46">
        <v>0</v>
      </c>
      <c r="J15" s="46">
        <v>50</v>
      </c>
      <c r="K15" s="46">
        <v>0</v>
      </c>
      <c r="L15" s="46">
        <v>0</v>
      </c>
      <c r="M15" s="62">
        <f t="shared" si="1"/>
        <v>50</v>
      </c>
      <c r="N15" s="63">
        <f t="shared" si="4"/>
        <v>221</v>
      </c>
      <c r="O15" s="60" t="s">
        <v>30</v>
      </c>
      <c r="P15" s="46">
        <v>1</v>
      </c>
      <c r="Q15" s="46">
        <v>59</v>
      </c>
      <c r="R15" s="46">
        <v>0</v>
      </c>
      <c r="S15" s="46">
        <v>1</v>
      </c>
      <c r="T15" s="62">
        <f t="shared" si="2"/>
        <v>62</v>
      </c>
      <c r="U15" s="63">
        <f t="shared" si="5"/>
        <v>275.5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71</v>
      </c>
      <c r="D16" s="61">
        <v>0</v>
      </c>
      <c r="E16" s="61">
        <v>1</v>
      </c>
      <c r="F16" s="62">
        <f t="shared" si="0"/>
        <v>74</v>
      </c>
      <c r="G16" s="63">
        <f t="shared" si="3"/>
        <v>283</v>
      </c>
      <c r="H16" s="64" t="s">
        <v>15</v>
      </c>
      <c r="I16" s="46">
        <v>0</v>
      </c>
      <c r="J16" s="46">
        <v>45</v>
      </c>
      <c r="K16" s="46">
        <v>0</v>
      </c>
      <c r="L16" s="46">
        <v>0</v>
      </c>
      <c r="M16" s="62">
        <f t="shared" si="1"/>
        <v>45</v>
      </c>
      <c r="N16" s="63">
        <f t="shared" si="4"/>
        <v>194</v>
      </c>
      <c r="O16" s="64" t="s">
        <v>8</v>
      </c>
      <c r="P16" s="46">
        <v>1</v>
      </c>
      <c r="Q16" s="46">
        <v>76</v>
      </c>
      <c r="R16" s="46">
        <v>0</v>
      </c>
      <c r="S16" s="46">
        <v>0</v>
      </c>
      <c r="T16" s="62">
        <f t="shared" si="2"/>
        <v>76.5</v>
      </c>
      <c r="U16" s="63">
        <f t="shared" si="5"/>
        <v>280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67</v>
      </c>
      <c r="D17" s="61">
        <v>0</v>
      </c>
      <c r="E17" s="61">
        <v>0</v>
      </c>
      <c r="F17" s="62">
        <f t="shared" si="0"/>
        <v>67.5</v>
      </c>
      <c r="G17" s="63">
        <f t="shared" si="3"/>
        <v>265.5</v>
      </c>
      <c r="H17" s="64" t="s">
        <v>18</v>
      </c>
      <c r="I17" s="46">
        <v>0</v>
      </c>
      <c r="J17" s="46">
        <v>39</v>
      </c>
      <c r="K17" s="46">
        <v>0</v>
      </c>
      <c r="L17" s="46">
        <v>0</v>
      </c>
      <c r="M17" s="62">
        <f t="shared" si="1"/>
        <v>39</v>
      </c>
      <c r="N17" s="63">
        <f t="shared" si="4"/>
        <v>181</v>
      </c>
      <c r="O17" s="64" t="s">
        <v>10</v>
      </c>
      <c r="P17" s="46">
        <v>0</v>
      </c>
      <c r="Q17" s="46">
        <v>64</v>
      </c>
      <c r="R17" s="46">
        <v>0</v>
      </c>
      <c r="S17" s="46">
        <v>1</v>
      </c>
      <c r="T17" s="62">
        <f t="shared" si="2"/>
        <v>66.5</v>
      </c>
      <c r="U17" s="63">
        <f t="shared" si="5"/>
        <v>272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58</v>
      </c>
      <c r="D18" s="61">
        <v>0</v>
      </c>
      <c r="E18" s="61">
        <v>0</v>
      </c>
      <c r="F18" s="62">
        <f t="shared" si="0"/>
        <v>58.5</v>
      </c>
      <c r="G18" s="63">
        <f t="shared" si="3"/>
        <v>260.5</v>
      </c>
      <c r="H18" s="64" t="s">
        <v>20</v>
      </c>
      <c r="I18" s="46">
        <v>0</v>
      </c>
      <c r="J18" s="46">
        <v>43</v>
      </c>
      <c r="K18" s="46">
        <v>0</v>
      </c>
      <c r="L18" s="46">
        <v>0</v>
      </c>
      <c r="M18" s="62">
        <f t="shared" si="1"/>
        <v>43</v>
      </c>
      <c r="N18" s="63">
        <f t="shared" si="4"/>
        <v>177</v>
      </c>
      <c r="O18" s="64" t="s">
        <v>13</v>
      </c>
      <c r="P18" s="46">
        <v>0</v>
      </c>
      <c r="Q18" s="46">
        <v>70</v>
      </c>
      <c r="R18" s="46">
        <v>0</v>
      </c>
      <c r="S18" s="46">
        <v>0</v>
      </c>
      <c r="T18" s="62">
        <f t="shared" si="2"/>
        <v>70</v>
      </c>
      <c r="U18" s="63">
        <f t="shared" si="5"/>
        <v>275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50</v>
      </c>
      <c r="D19" s="69">
        <v>0</v>
      </c>
      <c r="E19" s="69">
        <v>1</v>
      </c>
      <c r="F19" s="70">
        <f t="shared" si="0"/>
        <v>53.5</v>
      </c>
      <c r="G19" s="71">
        <f t="shared" si="3"/>
        <v>253.5</v>
      </c>
      <c r="H19" s="72" t="s">
        <v>22</v>
      </c>
      <c r="I19" s="46">
        <v>0</v>
      </c>
      <c r="J19" s="45">
        <v>55</v>
      </c>
      <c r="K19" s="46">
        <v>0</v>
      </c>
      <c r="L19" s="46">
        <v>2</v>
      </c>
      <c r="M19" s="62">
        <f t="shared" si="1"/>
        <v>60</v>
      </c>
      <c r="N19" s="63">
        <f>M16+M17+M18+M19</f>
        <v>187</v>
      </c>
      <c r="O19" s="64" t="s">
        <v>16</v>
      </c>
      <c r="P19" s="46">
        <v>0</v>
      </c>
      <c r="Q19" s="46">
        <v>63</v>
      </c>
      <c r="R19" s="46">
        <v>0</v>
      </c>
      <c r="S19" s="46">
        <v>0</v>
      </c>
      <c r="T19" s="62">
        <f t="shared" si="2"/>
        <v>63</v>
      </c>
      <c r="U19" s="63">
        <f t="shared" si="5"/>
        <v>276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158">
        <v>2</v>
      </c>
      <c r="C20" s="159">
        <v>47</v>
      </c>
      <c r="D20" s="159">
        <v>0</v>
      </c>
      <c r="E20" s="159">
        <v>0</v>
      </c>
      <c r="F20" s="73">
        <f t="shared" si="0"/>
        <v>48</v>
      </c>
      <c r="G20" s="74"/>
      <c r="H20" s="64" t="s">
        <v>24</v>
      </c>
      <c r="I20" s="46">
        <v>1</v>
      </c>
      <c r="J20" s="46">
        <v>67</v>
      </c>
      <c r="K20" s="46">
        <v>0</v>
      </c>
      <c r="L20" s="46">
        <v>3</v>
      </c>
      <c r="M20" s="73">
        <f t="shared" si="1"/>
        <v>75</v>
      </c>
      <c r="N20" s="63">
        <f>M17+M18+M19+M20</f>
        <v>217</v>
      </c>
      <c r="O20" s="64" t="s">
        <v>45</v>
      </c>
      <c r="P20" s="46">
        <v>0</v>
      </c>
      <c r="Q20" s="45">
        <v>61</v>
      </c>
      <c r="R20" s="46">
        <v>0</v>
      </c>
      <c r="S20" s="46">
        <v>0</v>
      </c>
      <c r="T20" s="73">
        <f t="shared" si="2"/>
        <v>61</v>
      </c>
      <c r="U20" s="63">
        <f t="shared" si="5"/>
        <v>260.5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58</v>
      </c>
      <c r="D21" s="61">
        <v>0</v>
      </c>
      <c r="E21" s="61">
        <v>0</v>
      </c>
      <c r="F21" s="62">
        <f t="shared" si="0"/>
        <v>58.5</v>
      </c>
      <c r="G21" s="75"/>
      <c r="H21" s="72" t="s">
        <v>25</v>
      </c>
      <c r="I21" s="46">
        <v>2</v>
      </c>
      <c r="J21" s="46">
        <v>70</v>
      </c>
      <c r="K21" s="46">
        <v>0</v>
      </c>
      <c r="L21" s="46">
        <v>1</v>
      </c>
      <c r="M21" s="62">
        <f t="shared" si="1"/>
        <v>73.5</v>
      </c>
      <c r="N21" s="63">
        <f>M18+M19+M20+M21</f>
        <v>251.5</v>
      </c>
      <c r="O21" s="68" t="s">
        <v>46</v>
      </c>
      <c r="P21" s="47">
        <v>1</v>
      </c>
      <c r="Q21" s="47">
        <v>59</v>
      </c>
      <c r="R21" s="47">
        <v>0</v>
      </c>
      <c r="S21" s="47">
        <v>0</v>
      </c>
      <c r="T21" s="70">
        <f t="shared" si="2"/>
        <v>59.5</v>
      </c>
      <c r="U21" s="71">
        <f t="shared" si="5"/>
        <v>253.5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50</v>
      </c>
      <c r="D22" s="61">
        <v>0</v>
      </c>
      <c r="E22" s="61">
        <v>2</v>
      </c>
      <c r="F22" s="62">
        <f t="shared" si="0"/>
        <v>55</v>
      </c>
      <c r="G22" s="63"/>
      <c r="H22" s="68" t="s">
        <v>26</v>
      </c>
      <c r="I22" s="46">
        <v>1</v>
      </c>
      <c r="J22" s="47">
        <v>63</v>
      </c>
      <c r="K22" s="46">
        <v>0</v>
      </c>
      <c r="L22" s="46">
        <v>0</v>
      </c>
      <c r="M22" s="62">
        <f t="shared" si="1"/>
        <v>63.5</v>
      </c>
      <c r="N22" s="71">
        <f>M19+M20+M21+M22</f>
        <v>272</v>
      </c>
      <c r="O22" s="64"/>
      <c r="P22" s="159"/>
      <c r="Q22" s="159"/>
      <c r="R22" s="159"/>
      <c r="S22" s="159"/>
      <c r="T22" s="73"/>
      <c r="U22" s="74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219"/>
      <c r="C23" s="202" t="s">
        <v>50</v>
      </c>
      <c r="D23" s="203"/>
      <c r="E23" s="203"/>
      <c r="F23" s="204"/>
      <c r="G23" s="89">
        <f>MAX(G13:G19)</f>
        <v>348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272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280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64</v>
      </c>
      <c r="G24" s="88"/>
      <c r="H24" s="198"/>
      <c r="I24" s="199"/>
      <c r="J24" s="83" t="s">
        <v>72</v>
      </c>
      <c r="K24" s="86"/>
      <c r="L24" s="86"/>
      <c r="M24" s="87" t="s">
        <v>92</v>
      </c>
      <c r="N24" s="88"/>
      <c r="O24" s="198"/>
      <c r="P24" s="199"/>
      <c r="Q24" s="83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5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3" t="str">
        <f>'G-1'!D5</f>
        <v>CALLE 34 X CARRERA 38</v>
      </c>
      <c r="D5" s="223"/>
      <c r="E5" s="223"/>
      <c r="F5" s="111"/>
      <c r="G5" s="112"/>
      <c r="H5" s="103" t="s">
        <v>53</v>
      </c>
      <c r="I5" s="224">
        <f>'G-1'!L5</f>
        <v>2129</v>
      </c>
      <c r="J5" s="224"/>
    </row>
    <row r="6" spans="1:10" x14ac:dyDescent="0.2">
      <c r="A6" s="179" t="s">
        <v>113</v>
      </c>
      <c r="B6" s="179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42969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75">
        <v>3</v>
      </c>
      <c r="F10" s="75">
        <v>56</v>
      </c>
      <c r="G10" s="75">
        <v>0</v>
      </c>
      <c r="H10" s="75">
        <v>0</v>
      </c>
      <c r="I10" s="75">
        <f>E10*0.5+F10+G10*2+H10*2.5</f>
        <v>57.5</v>
      </c>
      <c r="J10" s="124">
        <f>IF(I10=0,"0,00",I10/SUM(I10:I12)*100)</f>
        <v>23.09236947791165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5</v>
      </c>
      <c r="F11" s="126">
        <v>133</v>
      </c>
      <c r="G11" s="126">
        <v>0</v>
      </c>
      <c r="H11" s="126">
        <v>2</v>
      </c>
      <c r="I11" s="126">
        <f t="shared" ref="I11:I45" si="0">E11*0.5+F11+G11*2+H11*2.5</f>
        <v>140.5</v>
      </c>
      <c r="J11" s="127">
        <f>IF(I11=0,"0,00",I11/SUM(I10:I12)*100)</f>
        <v>56.425702811244982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3</v>
      </c>
      <c r="F12" s="74">
        <v>42</v>
      </c>
      <c r="G12" s="74">
        <v>0</v>
      </c>
      <c r="H12" s="74">
        <v>3</v>
      </c>
      <c r="I12" s="130">
        <f t="shared" si="0"/>
        <v>51</v>
      </c>
      <c r="J12" s="131">
        <f>IF(I12=0,"0,00",I12/SUM(I10:I12)*100)</f>
        <v>20.481927710843372</v>
      </c>
    </row>
    <row r="13" spans="1:10" x14ac:dyDescent="0.2">
      <c r="A13" s="237"/>
      <c r="B13" s="240"/>
      <c r="C13" s="132"/>
      <c r="D13" s="123" t="s">
        <v>125</v>
      </c>
      <c r="E13" s="75">
        <v>2</v>
      </c>
      <c r="F13" s="75">
        <v>81</v>
      </c>
      <c r="G13" s="75">
        <v>0</v>
      </c>
      <c r="H13" s="75">
        <v>1</v>
      </c>
      <c r="I13" s="75">
        <f t="shared" si="0"/>
        <v>84.5</v>
      </c>
      <c r="J13" s="124">
        <f>IF(I13=0,"0,00",I13/SUM(I13:I15)*100)</f>
        <v>33.0078125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4</v>
      </c>
      <c r="F14" s="126">
        <v>121</v>
      </c>
      <c r="G14" s="126">
        <v>0</v>
      </c>
      <c r="H14" s="126">
        <v>3</v>
      </c>
      <c r="I14" s="126">
        <f t="shared" si="0"/>
        <v>130.5</v>
      </c>
      <c r="J14" s="127">
        <f>IF(I14=0,"0,00",I14/SUM(I13:I15)*100)</f>
        <v>50.9765625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3</v>
      </c>
      <c r="F15" s="74">
        <v>37</v>
      </c>
      <c r="G15" s="74">
        <v>0</v>
      </c>
      <c r="H15" s="74">
        <v>1</v>
      </c>
      <c r="I15" s="130">
        <f t="shared" si="0"/>
        <v>41</v>
      </c>
      <c r="J15" s="131">
        <f>IF(I15=0,"0,00",I15/SUM(I13:I15)*100)</f>
        <v>16.015625</v>
      </c>
    </row>
    <row r="16" spans="1:10" x14ac:dyDescent="0.2">
      <c r="A16" s="237"/>
      <c r="B16" s="240"/>
      <c r="C16" s="132"/>
      <c r="D16" s="123" t="s">
        <v>125</v>
      </c>
      <c r="E16" s="75">
        <v>2</v>
      </c>
      <c r="F16" s="75">
        <v>55</v>
      </c>
      <c r="G16" s="75">
        <v>0</v>
      </c>
      <c r="H16" s="75">
        <v>0</v>
      </c>
      <c r="I16" s="75">
        <f t="shared" si="0"/>
        <v>56</v>
      </c>
      <c r="J16" s="124">
        <f>IF(I16=0,"0,00",I16/SUM(I16:I18)*100)</f>
        <v>26.046511627906977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12</v>
      </c>
      <c r="F17" s="126">
        <v>110</v>
      </c>
      <c r="G17" s="126">
        <v>0</v>
      </c>
      <c r="H17" s="126">
        <v>3</v>
      </c>
      <c r="I17" s="126">
        <f t="shared" si="0"/>
        <v>123.5</v>
      </c>
      <c r="J17" s="127">
        <f>IF(I17=0,"0,00",I17/SUM(I16:I18)*100)</f>
        <v>57.441860465116278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1</v>
      </c>
      <c r="F18" s="74">
        <v>35</v>
      </c>
      <c r="G18" s="74">
        <v>0</v>
      </c>
      <c r="H18" s="74">
        <v>0</v>
      </c>
      <c r="I18" s="130">
        <f t="shared" si="0"/>
        <v>35.5</v>
      </c>
      <c r="J18" s="131">
        <f>IF(I18=0,"0,00",I18/SUM(I16:I18)*100)</f>
        <v>16.511627906976745</v>
      </c>
    </row>
    <row r="19" spans="1:10" x14ac:dyDescent="0.2">
      <c r="A19" s="236" t="s">
        <v>131</v>
      </c>
      <c r="B19" s="239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57">
        <v>0</v>
      </c>
      <c r="F20" s="157">
        <v>0</v>
      </c>
      <c r="G20" s="157">
        <v>0</v>
      </c>
      <c r="H20" s="157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139</v>
      </c>
      <c r="D21" s="129" t="s">
        <v>128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57">
        <v>0</v>
      </c>
      <c r="F23" s="157">
        <v>0</v>
      </c>
      <c r="G23" s="157">
        <v>0</v>
      </c>
      <c r="H23" s="157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140</v>
      </c>
      <c r="D24" s="129" t="s">
        <v>128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57">
        <v>0</v>
      </c>
      <c r="F26" s="157">
        <v>0</v>
      </c>
      <c r="G26" s="157">
        <v>0</v>
      </c>
      <c r="H26" s="157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141</v>
      </c>
      <c r="D27" s="129" t="s">
        <v>128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3</v>
      </c>
      <c r="F28" s="75">
        <v>123</v>
      </c>
      <c r="G28" s="75">
        <v>0</v>
      </c>
      <c r="H28" s="75">
        <v>6</v>
      </c>
      <c r="I28" s="75">
        <f t="shared" si="0"/>
        <v>139.5</v>
      </c>
      <c r="J28" s="124">
        <f>IF(I28=0,"0,00",I28/SUM(I28:I30)*100)</f>
        <v>22.925225965488906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9</v>
      </c>
      <c r="F29" s="126">
        <v>161</v>
      </c>
      <c r="G29" s="126">
        <v>79</v>
      </c>
      <c r="H29" s="126">
        <v>17</v>
      </c>
      <c r="I29" s="126">
        <f t="shared" si="0"/>
        <v>366</v>
      </c>
      <c r="J29" s="127">
        <f>IF(I29=0,"0,00",I29/SUM(I28:I30)*100)</f>
        <v>60.147904683648314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27</v>
      </c>
      <c r="F30" s="74">
        <v>52</v>
      </c>
      <c r="G30" s="74">
        <v>10</v>
      </c>
      <c r="H30" s="74">
        <v>7</v>
      </c>
      <c r="I30" s="130">
        <f t="shared" si="0"/>
        <v>103</v>
      </c>
      <c r="J30" s="131">
        <f>IF(I30=0,"0,00",I30/SUM(I28:I30)*100)</f>
        <v>16.926869350862777</v>
      </c>
    </row>
    <row r="31" spans="1:10" x14ac:dyDescent="0.2">
      <c r="A31" s="237"/>
      <c r="B31" s="240"/>
      <c r="C31" s="132"/>
      <c r="D31" s="123" t="s">
        <v>125</v>
      </c>
      <c r="E31" s="75">
        <v>3</v>
      </c>
      <c r="F31" s="75">
        <v>133</v>
      </c>
      <c r="G31" s="75">
        <v>0</v>
      </c>
      <c r="H31" s="75">
        <v>1</v>
      </c>
      <c r="I31" s="75">
        <f t="shared" si="0"/>
        <v>137</v>
      </c>
      <c r="J31" s="124">
        <f>IF(I31=0,"0,00",I31/SUM(I31:I33)*100)</f>
        <v>24.90909090909091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21</v>
      </c>
      <c r="F32" s="126">
        <v>171</v>
      </c>
      <c r="G32" s="126">
        <v>84</v>
      </c>
      <c r="H32" s="126">
        <v>7</v>
      </c>
      <c r="I32" s="126">
        <f t="shared" si="0"/>
        <v>367</v>
      </c>
      <c r="J32" s="127">
        <f>IF(I32=0,"0,00",I32/SUM(I31:I33)*100)</f>
        <v>66.72727272727272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20</v>
      </c>
      <c r="F33" s="74">
        <v>36</v>
      </c>
      <c r="G33" s="74">
        <v>0</v>
      </c>
      <c r="H33" s="74">
        <v>0</v>
      </c>
      <c r="I33" s="130">
        <f t="shared" si="0"/>
        <v>46</v>
      </c>
      <c r="J33" s="131">
        <f>IF(I33=0,"0,00",I33/SUM(I31:I33)*100)</f>
        <v>8.3636363636363633</v>
      </c>
    </row>
    <row r="34" spans="1:10" x14ac:dyDescent="0.2">
      <c r="A34" s="237"/>
      <c r="B34" s="240"/>
      <c r="C34" s="132"/>
      <c r="D34" s="123" t="s">
        <v>125</v>
      </c>
      <c r="E34" s="75">
        <v>0</v>
      </c>
      <c r="F34" s="75">
        <v>133</v>
      </c>
      <c r="G34" s="75">
        <v>0</v>
      </c>
      <c r="H34" s="75">
        <v>0</v>
      </c>
      <c r="I34" s="75">
        <f t="shared" si="0"/>
        <v>133</v>
      </c>
      <c r="J34" s="124">
        <f>IF(I34=0,"0,00",I34/SUM(I34:I36)*100)</f>
        <v>26.415094339622641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28</v>
      </c>
      <c r="F35" s="126">
        <v>66</v>
      </c>
      <c r="G35" s="126">
        <v>95</v>
      </c>
      <c r="H35" s="126">
        <v>14</v>
      </c>
      <c r="I35" s="126">
        <f t="shared" si="0"/>
        <v>305</v>
      </c>
      <c r="J35" s="127">
        <f>IF(I35=0,"0,00",I35/SUM(I34:I36)*100)</f>
        <v>60.575968222442903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21</v>
      </c>
      <c r="F36" s="74">
        <v>44</v>
      </c>
      <c r="G36" s="74">
        <v>3</v>
      </c>
      <c r="H36" s="74">
        <v>2</v>
      </c>
      <c r="I36" s="130">
        <f t="shared" si="0"/>
        <v>65.5</v>
      </c>
      <c r="J36" s="131">
        <f>IF(I36=0,"0,00",I36/SUM(I34:I36)*100)</f>
        <v>13.00893743793446</v>
      </c>
    </row>
    <row r="37" spans="1:10" x14ac:dyDescent="0.2">
      <c r="A37" s="236" t="s">
        <v>133</v>
      </c>
      <c r="B37" s="239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26">
        <v>2</v>
      </c>
      <c r="F38" s="126">
        <v>94</v>
      </c>
      <c r="G38" s="126">
        <v>28</v>
      </c>
      <c r="H38" s="126">
        <v>8</v>
      </c>
      <c r="I38" s="126">
        <f t="shared" si="0"/>
        <v>171</v>
      </c>
      <c r="J38" s="127">
        <f>IF(I38=0,"0,00",I38/SUM(I37:I39)*100)</f>
        <v>77.72727272727272</v>
      </c>
    </row>
    <row r="39" spans="1:10" x14ac:dyDescent="0.2">
      <c r="A39" s="237"/>
      <c r="B39" s="240"/>
      <c r="C39" s="128" t="s">
        <v>145</v>
      </c>
      <c r="D39" s="129" t="s">
        <v>128</v>
      </c>
      <c r="E39" s="74">
        <v>3</v>
      </c>
      <c r="F39" s="74">
        <v>45</v>
      </c>
      <c r="G39" s="74">
        <v>0</v>
      </c>
      <c r="H39" s="74">
        <v>1</v>
      </c>
      <c r="I39" s="130">
        <f t="shared" si="0"/>
        <v>49</v>
      </c>
      <c r="J39" s="131">
        <f>IF(I39=0,"0,00",I39/SUM(I37:I39)*100)</f>
        <v>22.272727272727273</v>
      </c>
    </row>
    <row r="40" spans="1:10" x14ac:dyDescent="0.2">
      <c r="A40" s="237"/>
      <c r="B40" s="240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26">
        <v>9</v>
      </c>
      <c r="F41" s="126">
        <v>101</v>
      </c>
      <c r="G41" s="126">
        <v>41</v>
      </c>
      <c r="H41" s="126">
        <v>14</v>
      </c>
      <c r="I41" s="126">
        <f t="shared" si="0"/>
        <v>222.5</v>
      </c>
      <c r="J41" s="127">
        <f>IF(I41=0,"0,00",I41/SUM(I40:I42)*100)</f>
        <v>80.762250453720512</v>
      </c>
    </row>
    <row r="42" spans="1:10" x14ac:dyDescent="0.2">
      <c r="A42" s="237"/>
      <c r="B42" s="240"/>
      <c r="C42" s="128" t="s">
        <v>146</v>
      </c>
      <c r="D42" s="129" t="s">
        <v>128</v>
      </c>
      <c r="E42" s="74">
        <v>0</v>
      </c>
      <c r="F42" s="74">
        <v>48</v>
      </c>
      <c r="G42" s="74">
        <v>0</v>
      </c>
      <c r="H42" s="74">
        <v>2</v>
      </c>
      <c r="I42" s="130">
        <f t="shared" si="0"/>
        <v>53</v>
      </c>
      <c r="J42" s="131">
        <f>IF(I42=0,"0,00",I42/SUM(I40:I42)*100)</f>
        <v>19.237749546279492</v>
      </c>
    </row>
    <row r="43" spans="1:10" x14ac:dyDescent="0.2">
      <c r="A43" s="237"/>
      <c r="B43" s="240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26">
        <v>11</v>
      </c>
      <c r="F44" s="126">
        <v>132</v>
      </c>
      <c r="G44" s="126">
        <v>30</v>
      </c>
      <c r="H44" s="126">
        <v>4</v>
      </c>
      <c r="I44" s="126">
        <f t="shared" si="0"/>
        <v>207.5</v>
      </c>
      <c r="J44" s="127">
        <f>IF(I44=0,"0,00",I44/SUM(I43:I45)*100)</f>
        <v>77.281191806331478</v>
      </c>
    </row>
    <row r="45" spans="1:10" x14ac:dyDescent="0.2">
      <c r="A45" s="238"/>
      <c r="B45" s="241"/>
      <c r="C45" s="133" t="s">
        <v>147</v>
      </c>
      <c r="D45" s="129" t="s">
        <v>128</v>
      </c>
      <c r="E45" s="74">
        <v>2</v>
      </c>
      <c r="F45" s="74">
        <v>60</v>
      </c>
      <c r="G45" s="74">
        <v>0</v>
      </c>
      <c r="H45" s="74">
        <v>0</v>
      </c>
      <c r="I45" s="135">
        <f t="shared" si="0"/>
        <v>61</v>
      </c>
      <c r="J45" s="131">
        <f>IF(I45=0,"0,00",I45/SUM(I43:I45)*100)</f>
        <v>22.718808193668529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34 X CARRERA 38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2129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42969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507</v>
      </c>
      <c r="AV12" s="97">
        <f t="shared" si="0"/>
        <v>528</v>
      </c>
      <c r="AW12" s="97">
        <f t="shared" si="0"/>
        <v>536</v>
      </c>
      <c r="AX12" s="97">
        <f t="shared" si="0"/>
        <v>506</v>
      </c>
      <c r="AY12" s="97">
        <f t="shared" si="0"/>
        <v>504</v>
      </c>
      <c r="AZ12" s="97">
        <f t="shared" si="0"/>
        <v>517</v>
      </c>
      <c r="BA12" s="97">
        <f t="shared" si="0"/>
        <v>507</v>
      </c>
      <c r="BB12" s="97"/>
      <c r="BC12" s="97"/>
      <c r="BD12" s="97"/>
      <c r="BE12" s="97">
        <f t="shared" ref="BE12:BQ12" si="1">P14</f>
        <v>557.5</v>
      </c>
      <c r="BF12" s="97">
        <f t="shared" si="1"/>
        <v>580.5</v>
      </c>
      <c r="BG12" s="97">
        <f t="shared" si="1"/>
        <v>583.5</v>
      </c>
      <c r="BH12" s="97">
        <f t="shared" si="1"/>
        <v>593</v>
      </c>
      <c r="BI12" s="97">
        <f t="shared" si="1"/>
        <v>584.5</v>
      </c>
      <c r="BJ12" s="97">
        <f t="shared" si="1"/>
        <v>566.5</v>
      </c>
      <c r="BK12" s="97">
        <f t="shared" si="1"/>
        <v>563.5</v>
      </c>
      <c r="BL12" s="97">
        <f t="shared" si="1"/>
        <v>524</v>
      </c>
      <c r="BM12" s="97">
        <f t="shared" si="1"/>
        <v>475.5</v>
      </c>
      <c r="BN12" s="97">
        <f t="shared" si="1"/>
        <v>474.5</v>
      </c>
      <c r="BO12" s="97">
        <f t="shared" si="1"/>
        <v>446</v>
      </c>
      <c r="BP12" s="97">
        <f t="shared" si="1"/>
        <v>463.5</v>
      </c>
      <c r="BQ12" s="97">
        <f t="shared" si="1"/>
        <v>498</v>
      </c>
      <c r="BR12" s="97"/>
      <c r="BS12" s="97"/>
      <c r="BT12" s="97"/>
      <c r="BU12" s="97">
        <f t="shared" ref="BU12:CC12" si="2">AG14</f>
        <v>572</v>
      </c>
      <c r="BV12" s="97">
        <f t="shared" si="2"/>
        <v>592</v>
      </c>
      <c r="BW12" s="97">
        <f t="shared" si="2"/>
        <v>593</v>
      </c>
      <c r="BX12" s="97">
        <f t="shared" si="2"/>
        <v>581</v>
      </c>
      <c r="BY12" s="97">
        <f t="shared" si="2"/>
        <v>604</v>
      </c>
      <c r="BZ12" s="97">
        <f t="shared" si="2"/>
        <v>619.5</v>
      </c>
      <c r="CA12" s="97">
        <f t="shared" si="2"/>
        <v>619</v>
      </c>
      <c r="CB12" s="97">
        <f t="shared" si="2"/>
        <v>637.5</v>
      </c>
      <c r="CC12" s="97">
        <f t="shared" si="2"/>
        <v>644.5</v>
      </c>
    </row>
    <row r="13" spans="1:81" ht="16.5" customHeight="1" x14ac:dyDescent="0.2">
      <c r="A13" s="100" t="s">
        <v>104</v>
      </c>
      <c r="B13" s="149">
        <f>'G-1'!F10</f>
        <v>104</v>
      </c>
      <c r="C13" s="149">
        <f>'G-1'!F11</f>
        <v>137</v>
      </c>
      <c r="D13" s="149">
        <f>'G-1'!F12</f>
        <v>142</v>
      </c>
      <c r="E13" s="149">
        <f>'G-1'!F13</f>
        <v>124</v>
      </c>
      <c r="F13" s="149">
        <f>'G-1'!F14</f>
        <v>125</v>
      </c>
      <c r="G13" s="149">
        <f>'G-1'!F15</f>
        <v>145</v>
      </c>
      <c r="H13" s="149">
        <f>'G-1'!F16</f>
        <v>112</v>
      </c>
      <c r="I13" s="149">
        <f>'G-1'!F17</f>
        <v>122</v>
      </c>
      <c r="J13" s="149">
        <f>'G-1'!F18</f>
        <v>138</v>
      </c>
      <c r="K13" s="149">
        <f>'G-1'!F19</f>
        <v>135</v>
      </c>
      <c r="L13" s="150"/>
      <c r="M13" s="149">
        <f>'G-1'!F20</f>
        <v>124.5</v>
      </c>
      <c r="N13" s="149">
        <f>'G-1'!F21</f>
        <v>142</v>
      </c>
      <c r="O13" s="149">
        <f>'G-1'!F22</f>
        <v>133.5</v>
      </c>
      <c r="P13" s="149">
        <f>'G-1'!M10</f>
        <v>157.5</v>
      </c>
      <c r="Q13" s="149">
        <f>'G-1'!M11</f>
        <v>147.5</v>
      </c>
      <c r="R13" s="149">
        <f>'G-1'!M12</f>
        <v>145</v>
      </c>
      <c r="S13" s="149">
        <f>'G-1'!M13</f>
        <v>143</v>
      </c>
      <c r="T13" s="149">
        <f>'G-1'!M14</f>
        <v>149</v>
      </c>
      <c r="U13" s="149">
        <f>'G-1'!M15</f>
        <v>129.5</v>
      </c>
      <c r="V13" s="149">
        <f>'G-1'!M16</f>
        <v>142</v>
      </c>
      <c r="W13" s="149">
        <f>'G-1'!M17</f>
        <v>103.5</v>
      </c>
      <c r="X13" s="149">
        <f>'G-1'!M18</f>
        <v>100.5</v>
      </c>
      <c r="Y13" s="149">
        <f>'G-1'!M19</f>
        <v>128.5</v>
      </c>
      <c r="Z13" s="149">
        <f>'G-1'!M20</f>
        <v>113.5</v>
      </c>
      <c r="AA13" s="149">
        <f>'G-1'!M21</f>
        <v>121</v>
      </c>
      <c r="AB13" s="149">
        <f>'G-1'!M22</f>
        <v>135</v>
      </c>
      <c r="AC13" s="150"/>
      <c r="AD13" s="149">
        <f>'G-1'!T10</f>
        <v>128.5</v>
      </c>
      <c r="AE13" s="149">
        <f>'G-1'!T11</f>
        <v>150.5</v>
      </c>
      <c r="AF13" s="149">
        <f>'G-1'!T12</f>
        <v>161.5</v>
      </c>
      <c r="AG13" s="149">
        <f>'G-1'!T13</f>
        <v>131.5</v>
      </c>
      <c r="AH13" s="149">
        <f>'G-1'!T14</f>
        <v>148.5</v>
      </c>
      <c r="AI13" s="149">
        <f>'G-1'!T15</f>
        <v>151.5</v>
      </c>
      <c r="AJ13" s="149">
        <f>'G-1'!T16</f>
        <v>149.5</v>
      </c>
      <c r="AK13" s="149">
        <f>'G-1'!T17</f>
        <v>154.5</v>
      </c>
      <c r="AL13" s="149">
        <f>'G-1'!T18</f>
        <v>164</v>
      </c>
      <c r="AM13" s="149">
        <f>'G-1'!T19</f>
        <v>151</v>
      </c>
      <c r="AN13" s="149">
        <f>'G-1'!T20</f>
        <v>168</v>
      </c>
      <c r="AO13" s="149">
        <f>'G-1'!T21</f>
        <v>161.5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507</v>
      </c>
      <c r="F14" s="149">
        <f t="shared" ref="F14:K14" si="3">C13+D13+E13+F13</f>
        <v>528</v>
      </c>
      <c r="G14" s="149">
        <f t="shared" si="3"/>
        <v>536</v>
      </c>
      <c r="H14" s="149">
        <f t="shared" si="3"/>
        <v>506</v>
      </c>
      <c r="I14" s="149">
        <f t="shared" si="3"/>
        <v>504</v>
      </c>
      <c r="J14" s="149">
        <f t="shared" si="3"/>
        <v>517</v>
      </c>
      <c r="K14" s="149">
        <f t="shared" si="3"/>
        <v>507</v>
      </c>
      <c r="L14" s="150"/>
      <c r="M14" s="149"/>
      <c r="N14" s="149"/>
      <c r="O14" s="149"/>
      <c r="P14" s="149">
        <f>M13+N13+O13+P13</f>
        <v>557.5</v>
      </c>
      <c r="Q14" s="149">
        <f t="shared" ref="Q14:AB14" si="4">N13+O13+P13+Q13</f>
        <v>580.5</v>
      </c>
      <c r="R14" s="149">
        <f t="shared" si="4"/>
        <v>583.5</v>
      </c>
      <c r="S14" s="149">
        <f t="shared" si="4"/>
        <v>593</v>
      </c>
      <c r="T14" s="149">
        <f t="shared" si="4"/>
        <v>584.5</v>
      </c>
      <c r="U14" s="149">
        <f t="shared" si="4"/>
        <v>566.5</v>
      </c>
      <c r="V14" s="149">
        <f t="shared" si="4"/>
        <v>563.5</v>
      </c>
      <c r="W14" s="149">
        <f t="shared" si="4"/>
        <v>524</v>
      </c>
      <c r="X14" s="149">
        <f t="shared" si="4"/>
        <v>475.5</v>
      </c>
      <c r="Y14" s="149">
        <f t="shared" si="4"/>
        <v>474.5</v>
      </c>
      <c r="Z14" s="149">
        <f t="shared" si="4"/>
        <v>446</v>
      </c>
      <c r="AA14" s="149">
        <f t="shared" si="4"/>
        <v>463.5</v>
      </c>
      <c r="AB14" s="149">
        <f t="shared" si="4"/>
        <v>498</v>
      </c>
      <c r="AC14" s="150"/>
      <c r="AD14" s="149"/>
      <c r="AE14" s="149"/>
      <c r="AF14" s="149"/>
      <c r="AG14" s="149">
        <f>AD13+AE13+AF13+AG13</f>
        <v>572</v>
      </c>
      <c r="AH14" s="149">
        <f t="shared" ref="AH14:AO14" si="5">AE13+AF13+AG13+AH13</f>
        <v>592</v>
      </c>
      <c r="AI14" s="149">
        <f t="shared" si="5"/>
        <v>593</v>
      </c>
      <c r="AJ14" s="149">
        <f t="shared" si="5"/>
        <v>581</v>
      </c>
      <c r="AK14" s="149">
        <f t="shared" si="5"/>
        <v>604</v>
      </c>
      <c r="AL14" s="149">
        <f t="shared" si="5"/>
        <v>619.5</v>
      </c>
      <c r="AM14" s="149">
        <f t="shared" si="5"/>
        <v>619</v>
      </c>
      <c r="AN14" s="149">
        <f t="shared" si="5"/>
        <v>637.5</v>
      </c>
      <c r="AO14" s="149">
        <f t="shared" si="5"/>
        <v>644.5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0.23092369477911651</v>
      </c>
      <c r="E15" s="152"/>
      <c r="F15" s="152" t="s">
        <v>108</v>
      </c>
      <c r="G15" s="153">
        <f>DIRECCIONALIDAD!J11/100</f>
        <v>0.56425702811244982</v>
      </c>
      <c r="H15" s="152"/>
      <c r="I15" s="152" t="s">
        <v>109</v>
      </c>
      <c r="J15" s="153">
        <f>DIRECCIONALIDAD!J12/100</f>
        <v>0.20481927710843373</v>
      </c>
      <c r="K15" s="154"/>
      <c r="L15" s="148"/>
      <c r="M15" s="151"/>
      <c r="N15" s="152"/>
      <c r="O15" s="152" t="s">
        <v>107</v>
      </c>
      <c r="P15" s="153">
        <f>DIRECCIONALIDAD!J13/100</f>
        <v>0.330078125</v>
      </c>
      <c r="Q15" s="152"/>
      <c r="R15" s="152"/>
      <c r="S15" s="152"/>
      <c r="T15" s="152" t="s">
        <v>108</v>
      </c>
      <c r="U15" s="153">
        <f>DIRECCIONALIDAD!J14/100</f>
        <v>0.509765625</v>
      </c>
      <c r="V15" s="152"/>
      <c r="W15" s="152"/>
      <c r="X15" s="152"/>
      <c r="Y15" s="152" t="s">
        <v>109</v>
      </c>
      <c r="Z15" s="153">
        <f>DIRECCIONALIDAD!J15/100</f>
        <v>0.16015625</v>
      </c>
      <c r="AA15" s="152"/>
      <c r="AB15" s="154"/>
      <c r="AC15" s="148"/>
      <c r="AD15" s="151"/>
      <c r="AE15" s="152" t="s">
        <v>107</v>
      </c>
      <c r="AF15" s="153">
        <f>DIRECCIONALIDAD!J16/100</f>
        <v>0.26046511627906976</v>
      </c>
      <c r="AG15" s="152"/>
      <c r="AH15" s="152"/>
      <c r="AI15" s="152"/>
      <c r="AJ15" s="152" t="s">
        <v>108</v>
      </c>
      <c r="AK15" s="153">
        <f>DIRECCIONALIDAD!J17/100</f>
        <v>0.57441860465116279</v>
      </c>
      <c r="AL15" s="152"/>
      <c r="AM15" s="152"/>
      <c r="AN15" s="152" t="s">
        <v>109</v>
      </c>
      <c r="AO15" s="155">
        <f>DIRECCIONALIDAD!J18/100</f>
        <v>0.16511627906976745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536</v>
      </c>
      <c r="C16" s="152" t="s">
        <v>107</v>
      </c>
      <c r="D16" s="162">
        <f>+B16*D15</f>
        <v>123.77510040160645</v>
      </c>
      <c r="E16" s="152"/>
      <c r="F16" s="152" t="s">
        <v>108</v>
      </c>
      <c r="G16" s="162">
        <f>+B16*G15</f>
        <v>302.44176706827312</v>
      </c>
      <c r="H16" s="152"/>
      <c r="I16" s="152" t="s">
        <v>109</v>
      </c>
      <c r="J16" s="162">
        <f>+B16*J15</f>
        <v>109.78313253012048</v>
      </c>
      <c r="K16" s="154"/>
      <c r="L16" s="148"/>
      <c r="M16" s="161">
        <f>MAX(M14:AB14)</f>
        <v>593</v>
      </c>
      <c r="N16" s="152"/>
      <c r="O16" s="152" t="s">
        <v>107</v>
      </c>
      <c r="P16" s="163">
        <f>+M16*P15</f>
        <v>195.736328125</v>
      </c>
      <c r="Q16" s="152"/>
      <c r="R16" s="152"/>
      <c r="S16" s="152"/>
      <c r="T16" s="152" t="s">
        <v>108</v>
      </c>
      <c r="U16" s="163">
        <f>+M16*U15</f>
        <v>302.291015625</v>
      </c>
      <c r="V16" s="152"/>
      <c r="W16" s="152"/>
      <c r="X16" s="152"/>
      <c r="Y16" s="152" t="s">
        <v>109</v>
      </c>
      <c r="Z16" s="163">
        <f>+M16*Z15</f>
        <v>94.97265625</v>
      </c>
      <c r="AA16" s="152"/>
      <c r="AB16" s="154"/>
      <c r="AC16" s="148"/>
      <c r="AD16" s="161">
        <f>MAX(AD14:AO14)</f>
        <v>644.5</v>
      </c>
      <c r="AE16" s="152" t="s">
        <v>107</v>
      </c>
      <c r="AF16" s="162">
        <f>+AD16*AF15</f>
        <v>167.86976744186046</v>
      </c>
      <c r="AG16" s="152"/>
      <c r="AH16" s="152"/>
      <c r="AI16" s="152"/>
      <c r="AJ16" s="152" t="s">
        <v>108</v>
      </c>
      <c r="AK16" s="162">
        <f>+AD16*AK15</f>
        <v>370.21279069767439</v>
      </c>
      <c r="AL16" s="152"/>
      <c r="AM16" s="152"/>
      <c r="AN16" s="152" t="s">
        <v>109</v>
      </c>
      <c r="AO16" s="164">
        <f>+AD16*AO15</f>
        <v>106.41744186046512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579.5</v>
      </c>
      <c r="AV19" s="101">
        <f t="shared" si="12"/>
        <v>593</v>
      </c>
      <c r="AW19" s="101">
        <f t="shared" si="12"/>
        <v>583.5</v>
      </c>
      <c r="AX19" s="101">
        <f t="shared" si="12"/>
        <v>561.5</v>
      </c>
      <c r="AY19" s="101">
        <f t="shared" si="12"/>
        <v>521.5</v>
      </c>
      <c r="AZ19" s="101">
        <f t="shared" si="12"/>
        <v>502</v>
      </c>
      <c r="BA19" s="101">
        <f t="shared" si="12"/>
        <v>473</v>
      </c>
      <c r="BB19" s="101"/>
      <c r="BC19" s="101"/>
      <c r="BD19" s="101"/>
      <c r="BE19" s="101">
        <f t="shared" ref="BE19:BQ19" si="13">P28</f>
        <v>472</v>
      </c>
      <c r="BF19" s="101">
        <f t="shared" si="13"/>
        <v>497</v>
      </c>
      <c r="BG19" s="101">
        <f t="shared" si="13"/>
        <v>510.5</v>
      </c>
      <c r="BH19" s="101">
        <f t="shared" si="13"/>
        <v>543</v>
      </c>
      <c r="BI19" s="101">
        <f t="shared" si="13"/>
        <v>541</v>
      </c>
      <c r="BJ19" s="101">
        <f t="shared" si="13"/>
        <v>528</v>
      </c>
      <c r="BK19" s="101">
        <f t="shared" si="13"/>
        <v>517.5</v>
      </c>
      <c r="BL19" s="101">
        <f t="shared" si="13"/>
        <v>494</v>
      </c>
      <c r="BM19" s="101">
        <f t="shared" si="13"/>
        <v>486</v>
      </c>
      <c r="BN19" s="101">
        <f t="shared" si="13"/>
        <v>506</v>
      </c>
      <c r="BO19" s="101">
        <f t="shared" si="13"/>
        <v>519.5</v>
      </c>
      <c r="BP19" s="101">
        <f t="shared" si="13"/>
        <v>549.5</v>
      </c>
      <c r="BQ19" s="101">
        <f t="shared" si="13"/>
        <v>603.5</v>
      </c>
      <c r="BR19" s="101"/>
      <c r="BS19" s="101"/>
      <c r="BT19" s="101"/>
      <c r="BU19" s="101">
        <f t="shared" ref="BU19:CC19" si="14">AG28</f>
        <v>541</v>
      </c>
      <c r="BV19" s="101">
        <f t="shared" si="14"/>
        <v>529</v>
      </c>
      <c r="BW19" s="101">
        <f t="shared" si="14"/>
        <v>556</v>
      </c>
      <c r="BX19" s="101">
        <f t="shared" si="14"/>
        <v>556</v>
      </c>
      <c r="BY19" s="101">
        <f t="shared" si="14"/>
        <v>570</v>
      </c>
      <c r="BZ19" s="101">
        <f t="shared" si="14"/>
        <v>583.5</v>
      </c>
      <c r="CA19" s="101">
        <f t="shared" si="14"/>
        <v>549</v>
      </c>
      <c r="CB19" s="101">
        <f t="shared" si="14"/>
        <v>523</v>
      </c>
      <c r="CC19" s="101">
        <f t="shared" si="14"/>
        <v>489.5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1189</v>
      </c>
      <c r="AV20" s="92">
        <f t="shared" si="15"/>
        <v>1177</v>
      </c>
      <c r="AW20" s="92">
        <f t="shared" si="15"/>
        <v>1115</v>
      </c>
      <c r="AX20" s="92">
        <f t="shared" si="15"/>
        <v>1125</v>
      </c>
      <c r="AY20" s="92">
        <f t="shared" si="15"/>
        <v>1093.5</v>
      </c>
      <c r="AZ20" s="92">
        <f t="shared" si="15"/>
        <v>1114.5</v>
      </c>
      <c r="BA20" s="92">
        <f t="shared" si="15"/>
        <v>1129.5</v>
      </c>
      <c r="BB20" s="92"/>
      <c r="BC20" s="92"/>
      <c r="BD20" s="92"/>
      <c r="BE20" s="92">
        <f t="shared" ref="BE20:BQ20" si="16">P23</f>
        <v>1070</v>
      </c>
      <c r="BF20" s="92">
        <f t="shared" si="16"/>
        <v>1110.5</v>
      </c>
      <c r="BG20" s="92">
        <f t="shared" si="16"/>
        <v>1050.5</v>
      </c>
      <c r="BH20" s="92">
        <f t="shared" si="16"/>
        <v>1035</v>
      </c>
      <c r="BI20" s="92">
        <f t="shared" si="16"/>
        <v>1001.5</v>
      </c>
      <c r="BJ20" s="92">
        <f t="shared" si="16"/>
        <v>929.5</v>
      </c>
      <c r="BK20" s="92">
        <f t="shared" si="16"/>
        <v>919.5</v>
      </c>
      <c r="BL20" s="92">
        <f t="shared" si="16"/>
        <v>896.5</v>
      </c>
      <c r="BM20" s="92">
        <f t="shared" si="16"/>
        <v>852.5</v>
      </c>
      <c r="BN20" s="92">
        <f t="shared" si="16"/>
        <v>847</v>
      </c>
      <c r="BO20" s="92">
        <f t="shared" si="16"/>
        <v>864.5</v>
      </c>
      <c r="BP20" s="92">
        <f t="shared" si="16"/>
        <v>883</v>
      </c>
      <c r="BQ20" s="92">
        <f t="shared" si="16"/>
        <v>1000</v>
      </c>
      <c r="BR20" s="92"/>
      <c r="BS20" s="92"/>
      <c r="BT20" s="92"/>
      <c r="BU20" s="92">
        <f t="shared" ref="BU20:CC20" si="17">AG23</f>
        <v>905.5</v>
      </c>
      <c r="BV20" s="92">
        <f t="shared" si="17"/>
        <v>951.5</v>
      </c>
      <c r="BW20" s="92">
        <f t="shared" si="17"/>
        <v>966</v>
      </c>
      <c r="BX20" s="92">
        <f t="shared" si="17"/>
        <v>970.5</v>
      </c>
      <c r="BY20" s="92">
        <f t="shared" si="17"/>
        <v>1062.5</v>
      </c>
      <c r="BZ20" s="92">
        <f t="shared" si="17"/>
        <v>1033.5</v>
      </c>
      <c r="CA20" s="92">
        <f t="shared" si="17"/>
        <v>1057.5</v>
      </c>
      <c r="CB20" s="92">
        <f t="shared" si="17"/>
        <v>1006</v>
      </c>
      <c r="CC20" s="92">
        <f t="shared" si="17"/>
        <v>933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6" t="s">
        <v>103</v>
      </c>
      <c r="U21" s="246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2275.5</v>
      </c>
      <c r="AV21" s="92">
        <f t="shared" si="18"/>
        <v>2298</v>
      </c>
      <c r="AW21" s="92">
        <f t="shared" si="18"/>
        <v>2234.5</v>
      </c>
      <c r="AX21" s="92">
        <f t="shared" si="18"/>
        <v>2192.5</v>
      </c>
      <c r="AY21" s="92">
        <f t="shared" si="18"/>
        <v>2119</v>
      </c>
      <c r="AZ21" s="92">
        <f t="shared" si="18"/>
        <v>2133.5</v>
      </c>
      <c r="BA21" s="92">
        <f t="shared" si="18"/>
        <v>2109.5</v>
      </c>
      <c r="BB21" s="92"/>
      <c r="BC21" s="92"/>
      <c r="BD21" s="92"/>
      <c r="BE21" s="92">
        <f t="shared" ref="BE21:BQ21" si="19">P33</f>
        <v>2099.5</v>
      </c>
      <c r="BF21" s="92">
        <f t="shared" si="19"/>
        <v>2188</v>
      </c>
      <c r="BG21" s="92">
        <f t="shared" si="19"/>
        <v>2144.5</v>
      </c>
      <c r="BH21" s="92">
        <f t="shared" si="19"/>
        <v>2171</v>
      </c>
      <c r="BI21" s="92">
        <f t="shared" si="19"/>
        <v>2127</v>
      </c>
      <c r="BJ21" s="92">
        <f t="shared" si="19"/>
        <v>2024</v>
      </c>
      <c r="BK21" s="92">
        <f t="shared" si="19"/>
        <v>2000.5</v>
      </c>
      <c r="BL21" s="92">
        <f t="shared" si="19"/>
        <v>1914.5</v>
      </c>
      <c r="BM21" s="92">
        <f t="shared" si="19"/>
        <v>1814</v>
      </c>
      <c r="BN21" s="92">
        <f t="shared" si="19"/>
        <v>1827.5</v>
      </c>
      <c r="BO21" s="92">
        <f t="shared" si="19"/>
        <v>1830</v>
      </c>
      <c r="BP21" s="92">
        <f t="shared" si="19"/>
        <v>1896</v>
      </c>
      <c r="BQ21" s="92">
        <f t="shared" si="19"/>
        <v>2101.5</v>
      </c>
      <c r="BR21" s="92"/>
      <c r="BS21" s="92"/>
      <c r="BT21" s="92"/>
      <c r="BU21" s="92">
        <f t="shared" ref="BU21:CC21" si="20">AG33</f>
        <v>2018.5</v>
      </c>
      <c r="BV21" s="92">
        <f t="shared" si="20"/>
        <v>2072.5</v>
      </c>
      <c r="BW21" s="92">
        <f t="shared" si="20"/>
        <v>2115</v>
      </c>
      <c r="BX21" s="92">
        <f t="shared" si="20"/>
        <v>2107.5</v>
      </c>
      <c r="BY21" s="92">
        <f t="shared" si="20"/>
        <v>2236.5</v>
      </c>
      <c r="BZ21" s="92">
        <f t="shared" si="20"/>
        <v>2236.5</v>
      </c>
      <c r="CA21" s="92">
        <f t="shared" si="20"/>
        <v>2225.5</v>
      </c>
      <c r="CB21" s="92">
        <f t="shared" si="20"/>
        <v>2166.5</v>
      </c>
      <c r="CC21" s="92">
        <f t="shared" si="20"/>
        <v>2067</v>
      </c>
    </row>
    <row r="22" spans="1:81" ht="16.5" customHeight="1" x14ac:dyDescent="0.2">
      <c r="A22" s="100" t="s">
        <v>104</v>
      </c>
      <c r="B22" s="149">
        <f>'G-3'!F10</f>
        <v>280.5</v>
      </c>
      <c r="C22" s="149">
        <f>'G-3'!F11</f>
        <v>316</v>
      </c>
      <c r="D22" s="149">
        <f>'G-3'!F12</f>
        <v>270.5</v>
      </c>
      <c r="E22" s="149">
        <f>'G-3'!F13</f>
        <v>322</v>
      </c>
      <c r="F22" s="149">
        <f>'G-3'!F14</f>
        <v>268.5</v>
      </c>
      <c r="G22" s="149">
        <f>'G-3'!F15</f>
        <v>254</v>
      </c>
      <c r="H22" s="149">
        <f>'G-3'!F16</f>
        <v>280.5</v>
      </c>
      <c r="I22" s="149">
        <f>'G-3'!F17</f>
        <v>290.5</v>
      </c>
      <c r="J22" s="149">
        <f>'G-3'!F18</f>
        <v>289.5</v>
      </c>
      <c r="K22" s="149">
        <f>'G-3'!F19</f>
        <v>269</v>
      </c>
      <c r="L22" s="150"/>
      <c r="M22" s="149">
        <f>'G-3'!F20</f>
        <v>250.5</v>
      </c>
      <c r="N22" s="149">
        <f>'G-3'!F21</f>
        <v>289</v>
      </c>
      <c r="O22" s="149">
        <f>'G-3'!F22</f>
        <v>245.5</v>
      </c>
      <c r="P22" s="149">
        <f>'G-3'!M10</f>
        <v>285</v>
      </c>
      <c r="Q22" s="149">
        <f>'G-3'!M11</f>
        <v>291</v>
      </c>
      <c r="R22" s="149">
        <f>'G-3'!M12</f>
        <v>229</v>
      </c>
      <c r="S22" s="149">
        <f>'G-3'!M13</f>
        <v>230</v>
      </c>
      <c r="T22" s="149">
        <f>'G-3'!M14</f>
        <v>251.5</v>
      </c>
      <c r="U22" s="149">
        <f>'G-3'!M15</f>
        <v>219</v>
      </c>
      <c r="V22" s="149">
        <f>'G-3'!M16</f>
        <v>219</v>
      </c>
      <c r="W22" s="149">
        <f>'G-3'!M17</f>
        <v>207</v>
      </c>
      <c r="X22" s="149">
        <f>'G-3'!M18</f>
        <v>207.5</v>
      </c>
      <c r="Y22" s="149">
        <f>'G-3'!M19</f>
        <v>213.5</v>
      </c>
      <c r="Z22" s="149">
        <f>'G-3'!M20</f>
        <v>236.5</v>
      </c>
      <c r="AA22" s="149">
        <f>'G-3'!M21</f>
        <v>225.5</v>
      </c>
      <c r="AB22" s="149">
        <f>'G-3'!M22</f>
        <v>324.5</v>
      </c>
      <c r="AC22" s="150"/>
      <c r="AD22" s="149">
        <f>'G-3'!T10</f>
        <v>234.5</v>
      </c>
      <c r="AE22" s="149">
        <f>'G-3'!T11</f>
        <v>213.5</v>
      </c>
      <c r="AF22" s="149">
        <f>'G-3'!T12</f>
        <v>267.5</v>
      </c>
      <c r="AG22" s="149">
        <f>'G-3'!T13</f>
        <v>190</v>
      </c>
      <c r="AH22" s="149">
        <f>'G-3'!T14</f>
        <v>280.5</v>
      </c>
      <c r="AI22" s="149">
        <f>'G-3'!T15</f>
        <v>228</v>
      </c>
      <c r="AJ22" s="149">
        <f>'G-3'!T16</f>
        <v>272</v>
      </c>
      <c r="AK22" s="149">
        <f>'G-3'!T17</f>
        <v>282</v>
      </c>
      <c r="AL22" s="149">
        <f>'G-3'!T18</f>
        <v>251.5</v>
      </c>
      <c r="AM22" s="149">
        <f>'G-3'!T19</f>
        <v>252</v>
      </c>
      <c r="AN22" s="149">
        <f>'G-3'!T20</f>
        <v>220.5</v>
      </c>
      <c r="AO22" s="149">
        <f>'G-3'!T21</f>
        <v>209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1189</v>
      </c>
      <c r="F23" s="149">
        <f t="shared" ref="F23:K23" si="21">C22+D22+E22+F22</f>
        <v>1177</v>
      </c>
      <c r="G23" s="149">
        <f t="shared" si="21"/>
        <v>1115</v>
      </c>
      <c r="H23" s="149">
        <f t="shared" si="21"/>
        <v>1125</v>
      </c>
      <c r="I23" s="149">
        <f t="shared" si="21"/>
        <v>1093.5</v>
      </c>
      <c r="J23" s="149">
        <f t="shared" si="21"/>
        <v>1114.5</v>
      </c>
      <c r="K23" s="149">
        <f t="shared" si="21"/>
        <v>1129.5</v>
      </c>
      <c r="L23" s="150"/>
      <c r="M23" s="149"/>
      <c r="N23" s="149"/>
      <c r="O23" s="149"/>
      <c r="P23" s="149">
        <f>M22+N22+O22+P22</f>
        <v>1070</v>
      </c>
      <c r="Q23" s="149">
        <f t="shared" ref="Q23:AB23" si="22">N22+O22+P22+Q22</f>
        <v>1110.5</v>
      </c>
      <c r="R23" s="149">
        <f t="shared" si="22"/>
        <v>1050.5</v>
      </c>
      <c r="S23" s="149">
        <f t="shared" si="22"/>
        <v>1035</v>
      </c>
      <c r="T23" s="149">
        <f t="shared" si="22"/>
        <v>1001.5</v>
      </c>
      <c r="U23" s="149">
        <f t="shared" si="22"/>
        <v>929.5</v>
      </c>
      <c r="V23" s="149">
        <f t="shared" si="22"/>
        <v>919.5</v>
      </c>
      <c r="W23" s="149">
        <f t="shared" si="22"/>
        <v>896.5</v>
      </c>
      <c r="X23" s="149">
        <f t="shared" si="22"/>
        <v>852.5</v>
      </c>
      <c r="Y23" s="149">
        <f t="shared" si="22"/>
        <v>847</v>
      </c>
      <c r="Z23" s="149">
        <f t="shared" si="22"/>
        <v>864.5</v>
      </c>
      <c r="AA23" s="149">
        <f t="shared" si="22"/>
        <v>883</v>
      </c>
      <c r="AB23" s="149">
        <f t="shared" si="22"/>
        <v>1000</v>
      </c>
      <c r="AC23" s="150"/>
      <c r="AD23" s="149"/>
      <c r="AE23" s="149"/>
      <c r="AF23" s="149"/>
      <c r="AG23" s="149">
        <f>AD22+AE22+AF22+AG22</f>
        <v>905.5</v>
      </c>
      <c r="AH23" s="149">
        <f t="shared" ref="AH23:AO23" si="23">AE22+AF22+AG22+AH22</f>
        <v>951.5</v>
      </c>
      <c r="AI23" s="149">
        <f t="shared" si="23"/>
        <v>966</v>
      </c>
      <c r="AJ23" s="149">
        <f t="shared" si="23"/>
        <v>970.5</v>
      </c>
      <c r="AK23" s="149">
        <f t="shared" si="23"/>
        <v>1062.5</v>
      </c>
      <c r="AL23" s="149">
        <f t="shared" si="23"/>
        <v>1033.5</v>
      </c>
      <c r="AM23" s="149">
        <f t="shared" si="23"/>
        <v>1057.5</v>
      </c>
      <c r="AN23" s="149">
        <f t="shared" si="23"/>
        <v>1006</v>
      </c>
      <c r="AO23" s="149">
        <f t="shared" si="23"/>
        <v>933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0.22925225965488905</v>
      </c>
      <c r="E24" s="152"/>
      <c r="F24" s="152" t="s">
        <v>108</v>
      </c>
      <c r="G24" s="153">
        <f>DIRECCIONALIDAD!J29/100</f>
        <v>0.60147904683648312</v>
      </c>
      <c r="H24" s="152"/>
      <c r="I24" s="152" t="s">
        <v>109</v>
      </c>
      <c r="J24" s="153">
        <f>DIRECCIONALIDAD!J30/100</f>
        <v>0.16926869350862778</v>
      </c>
      <c r="K24" s="154"/>
      <c r="L24" s="148"/>
      <c r="M24" s="151"/>
      <c r="N24" s="152"/>
      <c r="O24" s="152" t="s">
        <v>107</v>
      </c>
      <c r="P24" s="153">
        <f>DIRECCIONALIDAD!J31/100</f>
        <v>0.24909090909090911</v>
      </c>
      <c r="Q24" s="152"/>
      <c r="R24" s="152"/>
      <c r="S24" s="152"/>
      <c r="T24" s="152" t="s">
        <v>108</v>
      </c>
      <c r="U24" s="153">
        <f>DIRECCIONALIDAD!J32/100</f>
        <v>0.66727272727272724</v>
      </c>
      <c r="V24" s="152"/>
      <c r="W24" s="152"/>
      <c r="X24" s="152"/>
      <c r="Y24" s="152" t="s">
        <v>109</v>
      </c>
      <c r="Z24" s="153">
        <f>DIRECCIONALIDAD!J33/100</f>
        <v>8.3636363636363634E-2</v>
      </c>
      <c r="AA24" s="152"/>
      <c r="AB24" s="152"/>
      <c r="AC24" s="148"/>
      <c r="AD24" s="151"/>
      <c r="AE24" s="152" t="s">
        <v>107</v>
      </c>
      <c r="AF24" s="153">
        <f>DIRECCIONALIDAD!J34/100</f>
        <v>0.26415094339622641</v>
      </c>
      <c r="AG24" s="152"/>
      <c r="AH24" s="152"/>
      <c r="AI24" s="152"/>
      <c r="AJ24" s="152" t="s">
        <v>108</v>
      </c>
      <c r="AK24" s="153">
        <f>DIRECCIONALIDAD!J35/100</f>
        <v>0.605759682224429</v>
      </c>
      <c r="AL24" s="152"/>
      <c r="AM24" s="152"/>
      <c r="AN24" s="152" t="s">
        <v>109</v>
      </c>
      <c r="AO24" s="153">
        <f>DIRECCIONALIDAD!J36/100</f>
        <v>0.13008937437934459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1189</v>
      </c>
      <c r="C25" s="152" t="s">
        <v>107</v>
      </c>
      <c r="D25" s="162">
        <f>+B25*D24</f>
        <v>272.58093672966305</v>
      </c>
      <c r="E25" s="152"/>
      <c r="F25" s="152" t="s">
        <v>108</v>
      </c>
      <c r="G25" s="162">
        <f>+B25*G24</f>
        <v>715.15858668857845</v>
      </c>
      <c r="H25" s="152"/>
      <c r="I25" s="152" t="s">
        <v>109</v>
      </c>
      <c r="J25" s="162">
        <f>+B25*J24</f>
        <v>201.26047658175844</v>
      </c>
      <c r="K25" s="154"/>
      <c r="L25" s="148"/>
      <c r="M25" s="161">
        <f>MAX(M23:AB23)</f>
        <v>1110.5</v>
      </c>
      <c r="N25" s="152"/>
      <c r="O25" s="152" t="s">
        <v>107</v>
      </c>
      <c r="P25" s="163">
        <f>+M25*P24</f>
        <v>276.61545454545455</v>
      </c>
      <c r="Q25" s="152"/>
      <c r="R25" s="152"/>
      <c r="S25" s="152"/>
      <c r="T25" s="152" t="s">
        <v>108</v>
      </c>
      <c r="U25" s="163">
        <f>+M25*U24</f>
        <v>741.00636363636363</v>
      </c>
      <c r="V25" s="152"/>
      <c r="W25" s="152"/>
      <c r="X25" s="152"/>
      <c r="Y25" s="152" t="s">
        <v>109</v>
      </c>
      <c r="Z25" s="163">
        <f>+M25*Z24</f>
        <v>92.878181818181815</v>
      </c>
      <c r="AA25" s="152"/>
      <c r="AB25" s="154"/>
      <c r="AC25" s="148"/>
      <c r="AD25" s="161">
        <f>MAX(AD23:AO23)</f>
        <v>1062.5</v>
      </c>
      <c r="AE25" s="152" t="s">
        <v>107</v>
      </c>
      <c r="AF25" s="162">
        <f>+AD25*AF24</f>
        <v>280.66037735849056</v>
      </c>
      <c r="AG25" s="152"/>
      <c r="AH25" s="152"/>
      <c r="AI25" s="152"/>
      <c r="AJ25" s="152" t="s">
        <v>108</v>
      </c>
      <c r="AK25" s="162">
        <f>+AD25*AK24</f>
        <v>643.61966236345586</v>
      </c>
      <c r="AL25" s="152"/>
      <c r="AM25" s="152"/>
      <c r="AN25" s="152" t="s">
        <v>109</v>
      </c>
      <c r="AO25" s="164">
        <f>+AD25*AO24</f>
        <v>138.21996027805363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6" t="s">
        <v>103</v>
      </c>
      <c r="U26" s="246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131</v>
      </c>
      <c r="C27" s="149">
        <f>'G-4'!F11</f>
        <v>153.5</v>
      </c>
      <c r="D27" s="149">
        <f>'G-4'!F12</f>
        <v>151</v>
      </c>
      <c r="E27" s="149">
        <f>'G-4'!F13</f>
        <v>144</v>
      </c>
      <c r="F27" s="149">
        <f>'G-4'!F14</f>
        <v>144.5</v>
      </c>
      <c r="G27" s="149">
        <f>'G-4'!F15</f>
        <v>144</v>
      </c>
      <c r="H27" s="149">
        <f>'G-4'!F16</f>
        <v>129</v>
      </c>
      <c r="I27" s="149">
        <f>'G-4'!F17</f>
        <v>104</v>
      </c>
      <c r="J27" s="149">
        <f>'G-4'!F18</f>
        <v>125</v>
      </c>
      <c r="K27" s="149">
        <f>'G-4'!F19</f>
        <v>115</v>
      </c>
      <c r="L27" s="150"/>
      <c r="M27" s="149">
        <f>'G-4'!F20</f>
        <v>110.5</v>
      </c>
      <c r="N27" s="149">
        <f>'G-4'!F21</f>
        <v>116.5</v>
      </c>
      <c r="O27" s="149">
        <f>'G-4'!F22</f>
        <v>112</v>
      </c>
      <c r="P27" s="149">
        <f>'G-4'!M10</f>
        <v>133</v>
      </c>
      <c r="Q27" s="149">
        <f>'G-4'!M11</f>
        <v>135.5</v>
      </c>
      <c r="R27" s="149">
        <f>'G-4'!M12</f>
        <v>130</v>
      </c>
      <c r="S27" s="149">
        <f>'G-4'!M13</f>
        <v>144.5</v>
      </c>
      <c r="T27" s="149">
        <f>'G-4'!M14</f>
        <v>131</v>
      </c>
      <c r="U27" s="149">
        <f>'G-4'!M15</f>
        <v>122.5</v>
      </c>
      <c r="V27" s="149">
        <f>'G-4'!M16</f>
        <v>119.5</v>
      </c>
      <c r="W27" s="149">
        <f>'G-4'!M17</f>
        <v>121</v>
      </c>
      <c r="X27" s="149">
        <f>'G-4'!M18</f>
        <v>123</v>
      </c>
      <c r="Y27" s="149">
        <f>'G-4'!M19</f>
        <v>142.5</v>
      </c>
      <c r="Z27" s="149">
        <f>'G-4'!M20</f>
        <v>133</v>
      </c>
      <c r="AA27" s="149">
        <f>'G-4'!M21</f>
        <v>151</v>
      </c>
      <c r="AB27" s="149">
        <f>'G-4'!M22</f>
        <v>177</v>
      </c>
      <c r="AC27" s="150"/>
      <c r="AD27" s="149">
        <f>'G-4'!T10</f>
        <v>134.5</v>
      </c>
      <c r="AE27" s="149">
        <f>'G-4'!T11</f>
        <v>145</v>
      </c>
      <c r="AF27" s="149">
        <f>'G-4'!T12</f>
        <v>135.5</v>
      </c>
      <c r="AG27" s="149">
        <f>'G-4'!T13</f>
        <v>126</v>
      </c>
      <c r="AH27" s="149">
        <f>'G-4'!T14</f>
        <v>122.5</v>
      </c>
      <c r="AI27" s="149">
        <f>'G-4'!T15</f>
        <v>172</v>
      </c>
      <c r="AJ27" s="149">
        <f>'G-4'!T16</f>
        <v>135.5</v>
      </c>
      <c r="AK27" s="149">
        <f>'G-4'!T17</f>
        <v>140</v>
      </c>
      <c r="AL27" s="149">
        <f>'G-4'!T18</f>
        <v>136</v>
      </c>
      <c r="AM27" s="149">
        <f>'G-4'!T19</f>
        <v>137.5</v>
      </c>
      <c r="AN27" s="149">
        <f>'G-4'!T20</f>
        <v>109.5</v>
      </c>
      <c r="AO27" s="149">
        <f>'G-4'!T21</f>
        <v>106.5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579.5</v>
      </c>
      <c r="F28" s="149">
        <f t="shared" ref="F28:K28" si="24">C27+D27+E27+F27</f>
        <v>593</v>
      </c>
      <c r="G28" s="149">
        <f t="shared" si="24"/>
        <v>583.5</v>
      </c>
      <c r="H28" s="149">
        <f t="shared" si="24"/>
        <v>561.5</v>
      </c>
      <c r="I28" s="149">
        <f t="shared" si="24"/>
        <v>521.5</v>
      </c>
      <c r="J28" s="149">
        <f t="shared" si="24"/>
        <v>502</v>
      </c>
      <c r="K28" s="149">
        <f t="shared" si="24"/>
        <v>473</v>
      </c>
      <c r="L28" s="150"/>
      <c r="M28" s="149"/>
      <c r="N28" s="149"/>
      <c r="O28" s="149"/>
      <c r="P28" s="149">
        <f>M27+N27+O27+P27</f>
        <v>472</v>
      </c>
      <c r="Q28" s="149">
        <f t="shared" ref="Q28:AB28" si="25">N27+O27+P27+Q27</f>
        <v>497</v>
      </c>
      <c r="R28" s="149">
        <f t="shared" si="25"/>
        <v>510.5</v>
      </c>
      <c r="S28" s="149">
        <f t="shared" si="25"/>
        <v>543</v>
      </c>
      <c r="T28" s="149">
        <f t="shared" si="25"/>
        <v>541</v>
      </c>
      <c r="U28" s="149">
        <f t="shared" si="25"/>
        <v>528</v>
      </c>
      <c r="V28" s="149">
        <f t="shared" si="25"/>
        <v>517.5</v>
      </c>
      <c r="W28" s="149">
        <f t="shared" si="25"/>
        <v>494</v>
      </c>
      <c r="X28" s="149">
        <f t="shared" si="25"/>
        <v>486</v>
      </c>
      <c r="Y28" s="149">
        <f t="shared" si="25"/>
        <v>506</v>
      </c>
      <c r="Z28" s="149">
        <f t="shared" si="25"/>
        <v>519.5</v>
      </c>
      <c r="AA28" s="149">
        <f t="shared" si="25"/>
        <v>549.5</v>
      </c>
      <c r="AB28" s="149">
        <f t="shared" si="25"/>
        <v>603.5</v>
      </c>
      <c r="AC28" s="150"/>
      <c r="AD28" s="149"/>
      <c r="AE28" s="149"/>
      <c r="AF28" s="149"/>
      <c r="AG28" s="149">
        <f>AD27+AE27+AF27+AG27</f>
        <v>541</v>
      </c>
      <c r="AH28" s="149">
        <f t="shared" ref="AH28:AO28" si="26">AE27+AF27+AG27+AH27</f>
        <v>529</v>
      </c>
      <c r="AI28" s="149">
        <f t="shared" si="26"/>
        <v>556</v>
      </c>
      <c r="AJ28" s="149">
        <f t="shared" si="26"/>
        <v>556</v>
      </c>
      <c r="AK28" s="149">
        <f t="shared" si="26"/>
        <v>570</v>
      </c>
      <c r="AL28" s="149">
        <f t="shared" si="26"/>
        <v>583.5</v>
      </c>
      <c r="AM28" s="149">
        <f t="shared" si="26"/>
        <v>549</v>
      </c>
      <c r="AN28" s="149">
        <f t="shared" si="26"/>
        <v>523</v>
      </c>
      <c r="AO28" s="149">
        <f t="shared" si="26"/>
        <v>489.5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0.77727272727272723</v>
      </c>
      <c r="H29" s="152"/>
      <c r="I29" s="152" t="s">
        <v>109</v>
      </c>
      <c r="J29" s="153">
        <f>DIRECCIONALIDAD!J39/100</f>
        <v>0.22272727272727275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0.80762250453720508</v>
      </c>
      <c r="V29" s="152"/>
      <c r="W29" s="152"/>
      <c r="X29" s="152"/>
      <c r="Y29" s="152" t="s">
        <v>109</v>
      </c>
      <c r="Z29" s="153">
        <f>DIRECCIONALIDAD!J42/100</f>
        <v>0.19237749546279492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0.77281191806331473</v>
      </c>
      <c r="AL29" s="152"/>
      <c r="AM29" s="152"/>
      <c r="AN29" s="152" t="s">
        <v>109</v>
      </c>
      <c r="AO29" s="155">
        <f>DIRECCIONALIDAD!J45/100</f>
        <v>0.2271880819366853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593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460.92272727272723</v>
      </c>
      <c r="H30" s="152"/>
      <c r="I30" s="152" t="s">
        <v>109</v>
      </c>
      <c r="J30" s="162">
        <f>+B30*J29</f>
        <v>132.07727272727274</v>
      </c>
      <c r="K30" s="154"/>
      <c r="L30" s="148"/>
      <c r="M30" s="161">
        <f>MAX(M28:AB28)</f>
        <v>603.5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487.40018148820326</v>
      </c>
      <c r="V30" s="152"/>
      <c r="W30" s="152"/>
      <c r="X30" s="152"/>
      <c r="Y30" s="152" t="s">
        <v>109</v>
      </c>
      <c r="Z30" s="163">
        <f>+M30*Z29</f>
        <v>116.09981851179674</v>
      </c>
      <c r="AA30" s="152"/>
      <c r="AB30" s="154"/>
      <c r="AC30" s="148"/>
      <c r="AD30" s="161">
        <f>MAX(AD28:AO28)</f>
        <v>583.5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450.93575418994413</v>
      </c>
      <c r="AL30" s="152"/>
      <c r="AM30" s="152"/>
      <c r="AN30" s="152" t="s">
        <v>109</v>
      </c>
      <c r="AO30" s="164">
        <f>+AD30*AO29</f>
        <v>132.56424581005587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515.5</v>
      </c>
      <c r="C32" s="149">
        <f t="shared" ref="C32:K32" si="27">C13+C18+C22+C27</f>
        <v>606.5</v>
      </c>
      <c r="D32" s="149">
        <f t="shared" si="27"/>
        <v>563.5</v>
      </c>
      <c r="E32" s="149">
        <f t="shared" si="27"/>
        <v>590</v>
      </c>
      <c r="F32" s="149">
        <f t="shared" si="27"/>
        <v>538</v>
      </c>
      <c r="G32" s="149">
        <f t="shared" si="27"/>
        <v>543</v>
      </c>
      <c r="H32" s="149">
        <f t="shared" si="27"/>
        <v>521.5</v>
      </c>
      <c r="I32" s="149">
        <f t="shared" si="27"/>
        <v>516.5</v>
      </c>
      <c r="J32" s="149">
        <f t="shared" si="27"/>
        <v>552.5</v>
      </c>
      <c r="K32" s="149">
        <f t="shared" si="27"/>
        <v>519</v>
      </c>
      <c r="L32" s="150"/>
      <c r="M32" s="149">
        <f>M13+M18+M22+M27</f>
        <v>485.5</v>
      </c>
      <c r="N32" s="149">
        <f t="shared" ref="N32:AB32" si="28">N13+N18+N22+N27</f>
        <v>547.5</v>
      </c>
      <c r="O32" s="149">
        <f t="shared" si="28"/>
        <v>491</v>
      </c>
      <c r="P32" s="149">
        <f t="shared" si="28"/>
        <v>575.5</v>
      </c>
      <c r="Q32" s="149">
        <f t="shared" si="28"/>
        <v>574</v>
      </c>
      <c r="R32" s="149">
        <f t="shared" si="28"/>
        <v>504</v>
      </c>
      <c r="S32" s="149">
        <f t="shared" si="28"/>
        <v>517.5</v>
      </c>
      <c r="T32" s="149">
        <f t="shared" si="28"/>
        <v>531.5</v>
      </c>
      <c r="U32" s="149">
        <f t="shared" si="28"/>
        <v>471</v>
      </c>
      <c r="V32" s="149">
        <f t="shared" si="28"/>
        <v>480.5</v>
      </c>
      <c r="W32" s="149">
        <f t="shared" si="28"/>
        <v>431.5</v>
      </c>
      <c r="X32" s="149">
        <f t="shared" si="28"/>
        <v>431</v>
      </c>
      <c r="Y32" s="149">
        <f t="shared" si="28"/>
        <v>484.5</v>
      </c>
      <c r="Z32" s="149">
        <f t="shared" si="28"/>
        <v>483</v>
      </c>
      <c r="AA32" s="149">
        <f t="shared" si="28"/>
        <v>497.5</v>
      </c>
      <c r="AB32" s="149">
        <f t="shared" si="28"/>
        <v>636.5</v>
      </c>
      <c r="AC32" s="150"/>
      <c r="AD32" s="149">
        <f>AD13+AD18+AD22+AD27</f>
        <v>497.5</v>
      </c>
      <c r="AE32" s="149">
        <f t="shared" ref="AE32:AO32" si="29">AE13+AE18+AE22+AE27</f>
        <v>509</v>
      </c>
      <c r="AF32" s="149">
        <f t="shared" si="29"/>
        <v>564.5</v>
      </c>
      <c r="AG32" s="149">
        <f t="shared" si="29"/>
        <v>447.5</v>
      </c>
      <c r="AH32" s="149">
        <f t="shared" si="29"/>
        <v>551.5</v>
      </c>
      <c r="AI32" s="149">
        <f t="shared" si="29"/>
        <v>551.5</v>
      </c>
      <c r="AJ32" s="149">
        <f t="shared" si="29"/>
        <v>557</v>
      </c>
      <c r="AK32" s="149">
        <f t="shared" si="29"/>
        <v>576.5</v>
      </c>
      <c r="AL32" s="149">
        <f t="shared" si="29"/>
        <v>551.5</v>
      </c>
      <c r="AM32" s="149">
        <f t="shared" si="29"/>
        <v>540.5</v>
      </c>
      <c r="AN32" s="149">
        <f t="shared" si="29"/>
        <v>498</v>
      </c>
      <c r="AO32" s="149">
        <f t="shared" si="29"/>
        <v>477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2275.5</v>
      </c>
      <c r="F33" s="149">
        <f t="shared" ref="F33:K33" si="30">C32+D32+E32+F32</f>
        <v>2298</v>
      </c>
      <c r="G33" s="149">
        <f t="shared" si="30"/>
        <v>2234.5</v>
      </c>
      <c r="H33" s="149">
        <f t="shared" si="30"/>
        <v>2192.5</v>
      </c>
      <c r="I33" s="149">
        <f t="shared" si="30"/>
        <v>2119</v>
      </c>
      <c r="J33" s="149">
        <f t="shared" si="30"/>
        <v>2133.5</v>
      </c>
      <c r="K33" s="149">
        <f t="shared" si="30"/>
        <v>2109.5</v>
      </c>
      <c r="L33" s="150"/>
      <c r="M33" s="149"/>
      <c r="N33" s="149"/>
      <c r="O33" s="149"/>
      <c r="P33" s="149">
        <f>M32+N32+O32+P32</f>
        <v>2099.5</v>
      </c>
      <c r="Q33" s="149">
        <f t="shared" ref="Q33:AB33" si="31">N32+O32+P32+Q32</f>
        <v>2188</v>
      </c>
      <c r="R33" s="149">
        <f t="shared" si="31"/>
        <v>2144.5</v>
      </c>
      <c r="S33" s="149">
        <f t="shared" si="31"/>
        <v>2171</v>
      </c>
      <c r="T33" s="149">
        <f t="shared" si="31"/>
        <v>2127</v>
      </c>
      <c r="U33" s="149">
        <f t="shared" si="31"/>
        <v>2024</v>
      </c>
      <c r="V33" s="149">
        <f t="shared" si="31"/>
        <v>2000.5</v>
      </c>
      <c r="W33" s="149">
        <f t="shared" si="31"/>
        <v>1914.5</v>
      </c>
      <c r="X33" s="149">
        <f t="shared" si="31"/>
        <v>1814</v>
      </c>
      <c r="Y33" s="149">
        <f t="shared" si="31"/>
        <v>1827.5</v>
      </c>
      <c r="Z33" s="149">
        <f t="shared" si="31"/>
        <v>1830</v>
      </c>
      <c r="AA33" s="149">
        <f t="shared" si="31"/>
        <v>1896</v>
      </c>
      <c r="AB33" s="149">
        <f t="shared" si="31"/>
        <v>2101.5</v>
      </c>
      <c r="AC33" s="150"/>
      <c r="AD33" s="149"/>
      <c r="AE33" s="149"/>
      <c r="AF33" s="149"/>
      <c r="AG33" s="149">
        <f>AD32+AE32+AF32+AG32</f>
        <v>2018.5</v>
      </c>
      <c r="AH33" s="149">
        <f t="shared" ref="AH33:AO33" si="32">AE32+AF32+AG32+AH32</f>
        <v>2072.5</v>
      </c>
      <c r="AI33" s="149">
        <f t="shared" si="32"/>
        <v>2115</v>
      </c>
      <c r="AJ33" s="149">
        <f t="shared" si="32"/>
        <v>2107.5</v>
      </c>
      <c r="AK33" s="149">
        <f t="shared" si="32"/>
        <v>2236.5</v>
      </c>
      <c r="AL33" s="149">
        <f t="shared" si="32"/>
        <v>2236.5</v>
      </c>
      <c r="AM33" s="149">
        <f t="shared" si="32"/>
        <v>2225.5</v>
      </c>
      <c r="AN33" s="149">
        <f t="shared" si="32"/>
        <v>2166.5</v>
      </c>
      <c r="AO33" s="149">
        <f t="shared" si="32"/>
        <v>2067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G-7</vt:lpstr>
      <vt:lpstr>DIRECCIONALIDAD</vt:lpstr>
      <vt:lpstr>DIAGRAMA DE VOL</vt:lpstr>
      <vt:lpstr>'G-1'!Área_de_impresión</vt:lpstr>
      <vt:lpstr>'G-3'!Área_de_impresión</vt:lpstr>
      <vt:lpstr>'G-4'!Área_de_impresión</vt:lpstr>
      <vt:lpstr>'G-7'!Área_de_impresión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2016-08-04T21:04:12Z</cp:lastPrinted>
  <dcterms:created xsi:type="dcterms:W3CDTF">1998-04-02T13:38:56Z</dcterms:created>
  <dcterms:modified xsi:type="dcterms:W3CDTF">2017-09-05T16:56:01Z</dcterms:modified>
</cp:coreProperties>
</file>