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156\CLL 50  - CR 46\2017\"/>
    </mc:Choice>
  </mc:AlternateContent>
  <bookViews>
    <workbookView xWindow="240" yWindow="90" windowWidth="9135" windowHeight="4965" tabRatio="736" activeTab="5"/>
  </bookViews>
  <sheets>
    <sheet name="G-2" sheetId="4678" r:id="rId1"/>
    <sheet name="G-3" sheetId="4684" r:id="rId2"/>
    <sheet name="G-4" sheetId="4686" r:id="rId3"/>
    <sheet name="GIRO" sheetId="4677" state="hidden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'G-2'!$A$1:$U$56</definedName>
    <definedName name="_xlnm.Print_Area" localSheetId="1">'G-3'!$A$1:$U$58</definedName>
    <definedName name="_xlnm.Print_Area" localSheetId="2">'G-4'!$A$1:$U$58</definedName>
    <definedName name="_xlnm.Print_Area" localSheetId="3">GIRO!$A$1:$U$58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N22" i="4684"/>
  <c r="I21" i="4689" l="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0" i="4689"/>
  <c r="I19" i="4689"/>
  <c r="I18" i="4689"/>
  <c r="I17" i="4689"/>
  <c r="I16" i="4689"/>
  <c r="J16" i="4689" s="1"/>
  <c r="I15" i="4689"/>
  <c r="I14" i="4689"/>
  <c r="J14" i="4689" s="1"/>
  <c r="I13" i="4689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6" i="4689" l="1"/>
  <c r="AK20" i="4688" s="1"/>
  <c r="J20" i="4689"/>
  <c r="G20" i="4688" s="1"/>
  <c r="J23" i="4689"/>
  <c r="U20" i="4688" s="1"/>
  <c r="J13" i="4689"/>
  <c r="P15" i="4688" s="1"/>
  <c r="J24" i="4689"/>
  <c r="Z20" i="4688" s="1"/>
  <c r="J30" i="4689"/>
  <c r="J25" i="4688" s="1"/>
  <c r="J36" i="4689"/>
  <c r="AO25" i="4688" s="1"/>
  <c r="J33" i="4689"/>
  <c r="Z25" i="4688" s="1"/>
  <c r="J32" i="4689"/>
  <c r="U25" i="4688" s="1"/>
  <c r="AN24" i="4688"/>
  <c r="CB20" i="4688" s="1"/>
  <c r="AL24" i="4688"/>
  <c r="BZ20" i="4688" s="1"/>
  <c r="AJ24" i="4688"/>
  <c r="BX20" i="4688" s="1"/>
  <c r="AH24" i="4688"/>
  <c r="BV20" i="4688" s="1"/>
  <c r="AN29" i="4688"/>
  <c r="CB19" i="4688" s="1"/>
  <c r="AL29" i="4688"/>
  <c r="BZ19" i="4688" s="1"/>
  <c r="T19" i="4688"/>
  <c r="BI18" i="4688" s="1"/>
  <c r="V19" i="4688"/>
  <c r="BK18" i="4688" s="1"/>
  <c r="X19" i="4688"/>
  <c r="BM18" i="4688" s="1"/>
  <c r="AM24" i="4688"/>
  <c r="CA20" i="4688" s="1"/>
  <c r="AO24" i="4688"/>
  <c r="CC20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U15" i="4688"/>
  <c r="J15" i="4689"/>
  <c r="D15" i="4688"/>
  <c r="J12" i="4689"/>
  <c r="J11" i="4689"/>
  <c r="G15" i="4688" s="1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AF26" i="4688" s="1"/>
  <c r="AU20" i="4688"/>
  <c r="B26" i="4688"/>
  <c r="D26" i="4688" s="1"/>
  <c r="BE20" i="4688"/>
  <c r="M26" i="4688"/>
  <c r="P26" i="4688" s="1"/>
  <c r="BU18" i="4688"/>
  <c r="AD21" i="4688"/>
  <c r="AK21" i="4688" s="1"/>
  <c r="BE18" i="4688"/>
  <c r="M21" i="4688"/>
  <c r="Z21" i="4688" s="1"/>
  <c r="AU18" i="4688"/>
  <c r="B21" i="4688"/>
  <c r="G21" i="4688" s="1"/>
  <c r="BU12" i="4688"/>
  <c r="AD16" i="4688"/>
  <c r="AF16" i="4688" s="1"/>
  <c r="AU12" i="4688"/>
  <c r="B16" i="4688"/>
  <c r="G16" i="4688" s="1"/>
  <c r="BE12" i="4688"/>
  <c r="M16" i="4688"/>
  <c r="U16" i="4688" s="1"/>
  <c r="U23" i="4684"/>
  <c r="I33" i="4688"/>
  <c r="AY22" i="4688" s="1"/>
  <c r="AK33" i="4688"/>
  <c r="BY22" i="4688" s="1"/>
  <c r="AL33" i="4688"/>
  <c r="BZ22" i="4688" s="1"/>
  <c r="U23" i="4678"/>
  <c r="H33" i="4688"/>
  <c r="AX22" i="4688" s="1"/>
  <c r="Z33" i="4688"/>
  <c r="BO22" i="4688" s="1"/>
  <c r="AH33" i="4688"/>
  <c r="BV22" i="4688" s="1"/>
  <c r="AI33" i="4688"/>
  <c r="BW22" i="4688" s="1"/>
  <c r="V33" i="4688"/>
  <c r="BK22" i="4688" s="1"/>
  <c r="S33" i="4688"/>
  <c r="BH22" i="4688" s="1"/>
  <c r="AM33" i="4688"/>
  <c r="CA22" i="4688" s="1"/>
  <c r="E33" i="4688"/>
  <c r="AU22" i="4688" s="1"/>
  <c r="W33" i="4688"/>
  <c r="BL22" i="4688" s="1"/>
  <c r="AO33" i="4688"/>
  <c r="CC22" i="4688" s="1"/>
  <c r="AJ33" i="4688"/>
  <c r="BX22" i="4688" s="1"/>
  <c r="R33" i="4688"/>
  <c r="BG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O21" i="4688"/>
  <c r="AF21" i="4688"/>
  <c r="D21" i="4688"/>
  <c r="P21" i="4688"/>
  <c r="AK16" i="4688"/>
  <c r="D16" i="4688"/>
  <c r="J16" i="4688"/>
  <c r="Z26" i="4688"/>
  <c r="U26" i="4688"/>
  <c r="G26" i="4688"/>
  <c r="J26" i="4688"/>
  <c r="U21" i="4688"/>
  <c r="J21" i="4688"/>
  <c r="AO16" i="4688"/>
  <c r="Z16" i="4688"/>
  <c r="P16" i="4688"/>
  <c r="N23" i="4681"/>
  <c r="U23" i="4681"/>
  <c r="G23" i="4681"/>
</calcChain>
</file>

<file path=xl/sharedStrings.xml><?xml version="1.0" encoding="utf-8"?>
<sst xmlns="http://schemas.openxmlformats.org/spreadsheetml/2006/main" count="781" uniqueCount="155">
  <si>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</si>
  <si>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</si>
  <si>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</si>
  <si>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</si>
  <si>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</si>
  <si>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</si>
  <si>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</si>
  <si>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</si>
  <si>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</si>
  <si>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</si>
  <si>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</si>
  <si>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</si>
  <si>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</si>
  <si>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</si>
  <si>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</si>
  <si>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</si>
  <si>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</si>
  <si>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</si>
  <si>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</si>
  <si>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</si>
  <si>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</si>
  <si>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</si>
  <si>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</si>
  <si>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</si>
  <si>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</si>
  <si>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</si>
  <si>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</si>
  <si>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</si>
  <si>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</si>
  <si>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</si>
  <si>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</si>
  <si>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</si>
  <si>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</si>
  <si>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</si>
  <si>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</si>
  <si>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</si>
  <si>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</si>
  <si>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</si>
  <si>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</si>
  <si>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</si>
  <si>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</si>
  <si>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</si>
  <si>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</si>
  <si>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</si>
  <si>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</si>
  <si>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</si>
  <si>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</si>
  <si>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</si>
  <si>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</si>
  <si>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</si>
  <si>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</si>
  <si>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</si>
  <si>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</si>
  <si>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</si>
  <si>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</si>
  <si>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</si>
  <si>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</si>
  <si>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</si>
  <si>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</si>
  <si>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</si>
  <si>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</si>
  <si>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</si>
  <si>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</si>
  <si>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</si>
  <si>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</si>
  <si>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</si>
  <si>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</si>
  <si>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</si>
  <si>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</si>
  <si>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</si>
  <si>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</si>
  <si>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</si>
  <si>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</si>
  <si>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</si>
  <si>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</si>
  <si>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</si>
  <si>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</si>
  <si>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</si>
  <si>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</si>
  <si>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</si>
  <si>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</si>
  <si>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</si>
  <si>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</si>
  <si>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</si>
  <si>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</si>
  <si>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</si>
  <si>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</si>
  <si>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</si>
  <si>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</si>
  <si>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</si>
  <si>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</si>
  <si>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</si>
  <si>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</si>
  <si>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</si>
  <si>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</si>
  <si>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</si>
  <si>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</si>
  <si>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</si>
  <si>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</si>
  <si>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</si>
  <si>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</si>
  <si>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</si>
  <si>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</si>
  <si>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</si>
  <si>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</si>
  <si>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</si>
  <si>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</si>
  <si>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</si>
  <si>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</si>
  <si>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</si>
  <si>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</si>
  <si>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</si>
  <si>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</si>
  <si>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</si>
  <si>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</si>
  <si>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</si>
  <si>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</si>
  <si>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</si>
  <si>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</si>
  <si>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</si>
  <si>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</si>
  <si>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</si>
  <si>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</si>
  <si>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</si>
  <si>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</si>
  <si>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</si>
  <si>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</si>
  <si>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</si>
  <si>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</si>
  <si>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</si>
  <si>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</si>
  <si>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</si>
  <si>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</si>
  <si>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</si>
  <si>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</si>
  <si>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</si>
  <si>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</si>
  <si>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</si>
  <si>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</si>
  <si>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</si>
  <si>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</si>
  <si>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</si>
  <si>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</si>
  <si>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</si>
  <si>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</si>
  <si>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</si>
  <si>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50- KR 46</t>
  </si>
  <si>
    <t>2(S-N)</t>
  </si>
  <si>
    <t>GIRO 3</t>
  </si>
  <si>
    <t xml:space="preserve"> </t>
  </si>
  <si>
    <t>GEOVANNIS GONZALEZ</t>
  </si>
  <si>
    <t>IVAN FONSECA</t>
  </si>
  <si>
    <t xml:space="preserve">VOL MAX 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</si>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</sst>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8" fillId="0" borderId="0" xfId="0" applyFon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2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22.5</c:v>
                </c:pt>
                <c:pt idx="1">
                  <c:v>16</c:v>
                </c:pt>
                <c:pt idx="2">
                  <c:v>12</c:v>
                </c:pt>
                <c:pt idx="3">
                  <c:v>12.5</c:v>
                </c:pt>
                <c:pt idx="4">
                  <c:v>15</c:v>
                </c:pt>
                <c:pt idx="5">
                  <c:v>11</c:v>
                </c:pt>
                <c:pt idx="6">
                  <c:v>8.5</c:v>
                </c:pt>
                <c:pt idx="7">
                  <c:v>15.5</c:v>
                </c:pt>
                <c:pt idx="8">
                  <c:v>8.5</c:v>
                </c:pt>
                <c:pt idx="9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422040"/>
        <c:axId val="157753264"/>
      </c:barChart>
      <c:catAx>
        <c:axId val="105422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5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5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422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GIRO!$A$10:$A$19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GIRO!$F$10:$F$19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46696"/>
        <c:axId val="158547088"/>
      </c:barChart>
      <c:catAx>
        <c:axId val="158546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4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4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46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GIRO!$O$10:$O$21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GIRO!$T$10:$T$21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47872"/>
        <c:axId val="159299024"/>
      </c:barChart>
      <c:catAx>
        <c:axId val="15854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9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99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4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(GIRO!$F$20:$F$22,GIRO!$M$10:$M$22)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299808"/>
        <c:axId val="159300200"/>
      </c:barChart>
      <c:catAx>
        <c:axId val="15929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0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00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9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289.5</c:v>
                </c:pt>
                <c:pt idx="1">
                  <c:v>258.5</c:v>
                </c:pt>
                <c:pt idx="2">
                  <c:v>315.5</c:v>
                </c:pt>
                <c:pt idx="3">
                  <c:v>295</c:v>
                </c:pt>
                <c:pt idx="4">
                  <c:v>303.5</c:v>
                </c:pt>
                <c:pt idx="5">
                  <c:v>279.5</c:v>
                </c:pt>
                <c:pt idx="6">
                  <c:v>285.5</c:v>
                </c:pt>
                <c:pt idx="7">
                  <c:v>276</c:v>
                </c:pt>
                <c:pt idx="8">
                  <c:v>285</c:v>
                </c:pt>
                <c:pt idx="9">
                  <c:v>272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300984"/>
        <c:axId val="159301376"/>
      </c:barChart>
      <c:catAx>
        <c:axId val="15930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0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01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00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271.5</c:v>
                </c:pt>
                <c:pt idx="1">
                  <c:v>271.5</c:v>
                </c:pt>
                <c:pt idx="2">
                  <c:v>280</c:v>
                </c:pt>
                <c:pt idx="3">
                  <c:v>270.5</c:v>
                </c:pt>
                <c:pt idx="4">
                  <c:v>284</c:v>
                </c:pt>
                <c:pt idx="5">
                  <c:v>288</c:v>
                </c:pt>
                <c:pt idx="6">
                  <c:v>270.5</c:v>
                </c:pt>
                <c:pt idx="7">
                  <c:v>300.5</c:v>
                </c:pt>
                <c:pt idx="8">
                  <c:v>301.5</c:v>
                </c:pt>
                <c:pt idx="9">
                  <c:v>312.5</c:v>
                </c:pt>
                <c:pt idx="10">
                  <c:v>303</c:v>
                </c:pt>
                <c:pt idx="11">
                  <c:v>290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302160"/>
        <c:axId val="159302552"/>
      </c:barChart>
      <c:catAx>
        <c:axId val="15930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02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02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02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296.5</c:v>
                </c:pt>
                <c:pt idx="1">
                  <c:v>298</c:v>
                </c:pt>
                <c:pt idx="2">
                  <c:v>273.5</c:v>
                </c:pt>
                <c:pt idx="3">
                  <c:v>287.5</c:v>
                </c:pt>
                <c:pt idx="4">
                  <c:v>255.5</c:v>
                </c:pt>
                <c:pt idx="5">
                  <c:v>290</c:v>
                </c:pt>
                <c:pt idx="6">
                  <c:v>274</c:v>
                </c:pt>
                <c:pt idx="7">
                  <c:v>275</c:v>
                </c:pt>
                <c:pt idx="8">
                  <c:v>235.5</c:v>
                </c:pt>
                <c:pt idx="9">
                  <c:v>212.5</c:v>
                </c:pt>
                <c:pt idx="10">
                  <c:v>243</c:v>
                </c:pt>
                <c:pt idx="11">
                  <c:v>268</c:v>
                </c:pt>
                <c:pt idx="12">
                  <c:v>267.5</c:v>
                </c:pt>
                <c:pt idx="13">
                  <c:v>274</c:v>
                </c:pt>
                <c:pt idx="14">
                  <c:v>285</c:v>
                </c:pt>
                <c:pt idx="15">
                  <c:v>289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363040"/>
        <c:axId val="157363432"/>
      </c:barChart>
      <c:catAx>
        <c:axId val="15736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63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363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6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63</c:v>
                </c:pt>
                <c:pt idx="4">
                  <c:v>55.5</c:v>
                </c:pt>
                <c:pt idx="5">
                  <c:v>50.5</c:v>
                </c:pt>
                <c:pt idx="6">
                  <c:v>47</c:v>
                </c:pt>
                <c:pt idx="7">
                  <c:v>50</c:v>
                </c:pt>
                <c:pt idx="8">
                  <c:v>43.5</c:v>
                </c:pt>
                <c:pt idx="9">
                  <c:v>39</c:v>
                </c:pt>
                <c:pt idx="13">
                  <c:v>69.5</c:v>
                </c:pt>
                <c:pt idx="14">
                  <c:v>66.5</c:v>
                </c:pt>
                <c:pt idx="15">
                  <c:v>67.5</c:v>
                </c:pt>
                <c:pt idx="16">
                  <c:v>67.5</c:v>
                </c:pt>
                <c:pt idx="17">
                  <c:v>57</c:v>
                </c:pt>
                <c:pt idx="18">
                  <c:v>51</c:v>
                </c:pt>
                <c:pt idx="19">
                  <c:v>44</c:v>
                </c:pt>
                <c:pt idx="20">
                  <c:v>45.5</c:v>
                </c:pt>
                <c:pt idx="21">
                  <c:v>45</c:v>
                </c:pt>
                <c:pt idx="22">
                  <c:v>43.5</c:v>
                </c:pt>
                <c:pt idx="23">
                  <c:v>43.5</c:v>
                </c:pt>
                <c:pt idx="24">
                  <c:v>45</c:v>
                </c:pt>
                <c:pt idx="25">
                  <c:v>48</c:v>
                </c:pt>
                <c:pt idx="29">
                  <c:v>60.5</c:v>
                </c:pt>
                <c:pt idx="30">
                  <c:v>59.5</c:v>
                </c:pt>
                <c:pt idx="31">
                  <c:v>62.5</c:v>
                </c:pt>
                <c:pt idx="32">
                  <c:v>63.5</c:v>
                </c:pt>
                <c:pt idx="33">
                  <c:v>76</c:v>
                </c:pt>
                <c:pt idx="34">
                  <c:v>100</c:v>
                </c:pt>
                <c:pt idx="35">
                  <c:v>112</c:v>
                </c:pt>
                <c:pt idx="36">
                  <c:v>118</c:v>
                </c:pt>
                <c:pt idx="37">
                  <c:v>113.5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556.5</c:v>
                </c:pt>
                <c:pt idx="4">
                  <c:v>537.5</c:v>
                </c:pt>
                <c:pt idx="5">
                  <c:v>554</c:v>
                </c:pt>
                <c:pt idx="6">
                  <c:v>534.5</c:v>
                </c:pt>
                <c:pt idx="7">
                  <c:v>539.5</c:v>
                </c:pt>
                <c:pt idx="8">
                  <c:v>549.5</c:v>
                </c:pt>
                <c:pt idx="9">
                  <c:v>537</c:v>
                </c:pt>
                <c:pt idx="13">
                  <c:v>518.5</c:v>
                </c:pt>
                <c:pt idx="14">
                  <c:v>494.5</c:v>
                </c:pt>
                <c:pt idx="15">
                  <c:v>476.5</c:v>
                </c:pt>
                <c:pt idx="16">
                  <c:v>471</c:v>
                </c:pt>
                <c:pt idx="17">
                  <c:v>464.5</c:v>
                </c:pt>
                <c:pt idx="18">
                  <c:v>469</c:v>
                </c:pt>
                <c:pt idx="19">
                  <c:v>457</c:v>
                </c:pt>
                <c:pt idx="20">
                  <c:v>450.5</c:v>
                </c:pt>
                <c:pt idx="21">
                  <c:v>454.5</c:v>
                </c:pt>
                <c:pt idx="22">
                  <c:v>474.5</c:v>
                </c:pt>
                <c:pt idx="23">
                  <c:v>496.5</c:v>
                </c:pt>
                <c:pt idx="24">
                  <c:v>519</c:v>
                </c:pt>
                <c:pt idx="25">
                  <c:v>522</c:v>
                </c:pt>
                <c:pt idx="29">
                  <c:v>484.5</c:v>
                </c:pt>
                <c:pt idx="30">
                  <c:v>482</c:v>
                </c:pt>
                <c:pt idx="31">
                  <c:v>475</c:v>
                </c:pt>
                <c:pt idx="32">
                  <c:v>443.5</c:v>
                </c:pt>
                <c:pt idx="33">
                  <c:v>464.5</c:v>
                </c:pt>
                <c:pt idx="34">
                  <c:v>467.5</c:v>
                </c:pt>
                <c:pt idx="35">
                  <c:v>486.5</c:v>
                </c:pt>
                <c:pt idx="36">
                  <c:v>518</c:v>
                </c:pt>
                <c:pt idx="37">
                  <c:v>527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539</c:v>
                </c:pt>
                <c:pt idx="4">
                  <c:v>579.5</c:v>
                </c:pt>
                <c:pt idx="5">
                  <c:v>589</c:v>
                </c:pt>
                <c:pt idx="6">
                  <c:v>582</c:v>
                </c:pt>
                <c:pt idx="7">
                  <c:v>555</c:v>
                </c:pt>
                <c:pt idx="8">
                  <c:v>533</c:v>
                </c:pt>
                <c:pt idx="9">
                  <c:v>542.5</c:v>
                </c:pt>
                <c:pt idx="13">
                  <c:v>567.5</c:v>
                </c:pt>
                <c:pt idx="14">
                  <c:v>553.5</c:v>
                </c:pt>
                <c:pt idx="15">
                  <c:v>562.5</c:v>
                </c:pt>
                <c:pt idx="16">
                  <c:v>568.5</c:v>
                </c:pt>
                <c:pt idx="17">
                  <c:v>573</c:v>
                </c:pt>
                <c:pt idx="18">
                  <c:v>554.5</c:v>
                </c:pt>
                <c:pt idx="19">
                  <c:v>496</c:v>
                </c:pt>
                <c:pt idx="20">
                  <c:v>470</c:v>
                </c:pt>
                <c:pt idx="21">
                  <c:v>459.5</c:v>
                </c:pt>
                <c:pt idx="22">
                  <c:v>473</c:v>
                </c:pt>
                <c:pt idx="23">
                  <c:v>512.5</c:v>
                </c:pt>
                <c:pt idx="24">
                  <c:v>530.5</c:v>
                </c:pt>
                <c:pt idx="25">
                  <c:v>545.5</c:v>
                </c:pt>
                <c:pt idx="29">
                  <c:v>548.5</c:v>
                </c:pt>
                <c:pt idx="30">
                  <c:v>564.5</c:v>
                </c:pt>
                <c:pt idx="31">
                  <c:v>585</c:v>
                </c:pt>
                <c:pt idx="32">
                  <c:v>606</c:v>
                </c:pt>
                <c:pt idx="33">
                  <c:v>602.5</c:v>
                </c:pt>
                <c:pt idx="34">
                  <c:v>593</c:v>
                </c:pt>
                <c:pt idx="35">
                  <c:v>586.5</c:v>
                </c:pt>
                <c:pt idx="36">
                  <c:v>581.5</c:v>
                </c:pt>
                <c:pt idx="37">
                  <c:v>566.5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1158.5</c:v>
                </c:pt>
                <c:pt idx="4">
                  <c:v>1172.5</c:v>
                </c:pt>
                <c:pt idx="5">
                  <c:v>1193.5</c:v>
                </c:pt>
                <c:pt idx="6">
                  <c:v>1163.5</c:v>
                </c:pt>
                <c:pt idx="7">
                  <c:v>1144.5</c:v>
                </c:pt>
                <c:pt idx="8">
                  <c:v>1126</c:v>
                </c:pt>
                <c:pt idx="9">
                  <c:v>1118.5</c:v>
                </c:pt>
                <c:pt idx="13">
                  <c:v>1155.5</c:v>
                </c:pt>
                <c:pt idx="14">
                  <c:v>1114.5</c:v>
                </c:pt>
                <c:pt idx="15">
                  <c:v>1106.5</c:v>
                </c:pt>
                <c:pt idx="16">
                  <c:v>1107</c:v>
                </c:pt>
                <c:pt idx="17">
                  <c:v>1094.5</c:v>
                </c:pt>
                <c:pt idx="18">
                  <c:v>1074.5</c:v>
                </c:pt>
                <c:pt idx="19">
                  <c:v>997</c:v>
                </c:pt>
                <c:pt idx="20">
                  <c:v>966</c:v>
                </c:pt>
                <c:pt idx="21">
                  <c:v>959</c:v>
                </c:pt>
                <c:pt idx="22">
                  <c:v>991</c:v>
                </c:pt>
                <c:pt idx="23">
                  <c:v>1052.5</c:v>
                </c:pt>
                <c:pt idx="24">
                  <c:v>1094.5</c:v>
                </c:pt>
                <c:pt idx="25">
                  <c:v>1115.5</c:v>
                </c:pt>
                <c:pt idx="29">
                  <c:v>1093.5</c:v>
                </c:pt>
                <c:pt idx="30">
                  <c:v>1106</c:v>
                </c:pt>
                <c:pt idx="31">
                  <c:v>1122.5</c:v>
                </c:pt>
                <c:pt idx="32">
                  <c:v>1113</c:v>
                </c:pt>
                <c:pt idx="33">
                  <c:v>1143</c:v>
                </c:pt>
                <c:pt idx="34">
                  <c:v>1160.5</c:v>
                </c:pt>
                <c:pt idx="35">
                  <c:v>1185</c:v>
                </c:pt>
                <c:pt idx="36">
                  <c:v>1217.5</c:v>
                </c:pt>
                <c:pt idx="37">
                  <c:v>1207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364216"/>
        <c:axId val="157364608"/>
      </c:lineChart>
      <c:catAx>
        <c:axId val="1573642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3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3646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3642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18.5</c:v>
                </c:pt>
                <c:pt idx="1">
                  <c:v>16</c:v>
                </c:pt>
                <c:pt idx="2">
                  <c:v>13.5</c:v>
                </c:pt>
                <c:pt idx="3">
                  <c:v>21.5</c:v>
                </c:pt>
                <c:pt idx="4">
                  <c:v>15.5</c:v>
                </c:pt>
                <c:pt idx="5">
                  <c:v>17</c:v>
                </c:pt>
                <c:pt idx="6">
                  <c:v>13.5</c:v>
                </c:pt>
                <c:pt idx="7">
                  <c:v>11</c:v>
                </c:pt>
                <c:pt idx="8">
                  <c:v>9.5</c:v>
                </c:pt>
                <c:pt idx="9">
                  <c:v>10</c:v>
                </c:pt>
                <c:pt idx="10">
                  <c:v>15</c:v>
                </c:pt>
                <c:pt idx="11">
                  <c:v>10.5</c:v>
                </c:pt>
                <c:pt idx="12">
                  <c:v>8</c:v>
                </c:pt>
                <c:pt idx="13">
                  <c:v>10</c:v>
                </c:pt>
                <c:pt idx="14">
                  <c:v>16.5</c:v>
                </c:pt>
                <c:pt idx="15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754048"/>
        <c:axId val="157754440"/>
      </c:barChart>
      <c:catAx>
        <c:axId val="15775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54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54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5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15.5</c:v>
                </c:pt>
                <c:pt idx="1">
                  <c:v>13.5</c:v>
                </c:pt>
                <c:pt idx="2">
                  <c:v>19.5</c:v>
                </c:pt>
                <c:pt idx="3">
                  <c:v>12</c:v>
                </c:pt>
                <c:pt idx="4">
                  <c:v>14.5</c:v>
                </c:pt>
                <c:pt idx="5">
                  <c:v>16.5</c:v>
                </c:pt>
                <c:pt idx="6">
                  <c:v>20.5</c:v>
                </c:pt>
                <c:pt idx="7">
                  <c:v>24.5</c:v>
                </c:pt>
                <c:pt idx="8">
                  <c:v>38.5</c:v>
                </c:pt>
                <c:pt idx="9">
                  <c:v>28.5</c:v>
                </c:pt>
                <c:pt idx="10">
                  <c:v>26.5</c:v>
                </c:pt>
                <c:pt idx="11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755224"/>
        <c:axId val="157755616"/>
      </c:barChart>
      <c:catAx>
        <c:axId val="157755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5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55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55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147.5</c:v>
                </c:pt>
                <c:pt idx="1">
                  <c:v>116</c:v>
                </c:pt>
                <c:pt idx="2">
                  <c:v>162</c:v>
                </c:pt>
                <c:pt idx="3">
                  <c:v>131</c:v>
                </c:pt>
                <c:pt idx="4">
                  <c:v>128.5</c:v>
                </c:pt>
                <c:pt idx="5">
                  <c:v>132.5</c:v>
                </c:pt>
                <c:pt idx="6">
                  <c:v>142.5</c:v>
                </c:pt>
                <c:pt idx="7">
                  <c:v>136</c:v>
                </c:pt>
                <c:pt idx="8">
                  <c:v>138.5</c:v>
                </c:pt>
                <c:pt idx="9">
                  <c:v>120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756400"/>
        <c:axId val="157756792"/>
      </c:barChart>
      <c:catAx>
        <c:axId val="15775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56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56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5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125</c:v>
                </c:pt>
                <c:pt idx="1">
                  <c:v>127</c:v>
                </c:pt>
                <c:pt idx="2">
                  <c:v>127</c:v>
                </c:pt>
                <c:pt idx="3">
                  <c:v>105.5</c:v>
                </c:pt>
                <c:pt idx="4">
                  <c:v>122.5</c:v>
                </c:pt>
                <c:pt idx="5">
                  <c:v>120</c:v>
                </c:pt>
                <c:pt idx="6">
                  <c:v>95.5</c:v>
                </c:pt>
                <c:pt idx="7">
                  <c:v>126.5</c:v>
                </c:pt>
                <c:pt idx="8">
                  <c:v>125.5</c:v>
                </c:pt>
                <c:pt idx="9">
                  <c:v>139</c:v>
                </c:pt>
                <c:pt idx="10">
                  <c:v>127</c:v>
                </c:pt>
                <c:pt idx="11">
                  <c:v>135.5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66328"/>
        <c:axId val="158566720"/>
      </c:barChart>
      <c:catAx>
        <c:axId val="158566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6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66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66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131</c:v>
                </c:pt>
                <c:pt idx="1">
                  <c:v>132.5</c:v>
                </c:pt>
                <c:pt idx="2">
                  <c:v>122.5</c:v>
                </c:pt>
                <c:pt idx="3">
                  <c:v>132.5</c:v>
                </c:pt>
                <c:pt idx="4">
                  <c:v>107</c:v>
                </c:pt>
                <c:pt idx="5">
                  <c:v>114.5</c:v>
                </c:pt>
                <c:pt idx="6">
                  <c:v>117</c:v>
                </c:pt>
                <c:pt idx="7">
                  <c:v>126</c:v>
                </c:pt>
                <c:pt idx="8">
                  <c:v>111.5</c:v>
                </c:pt>
                <c:pt idx="9">
                  <c:v>102.5</c:v>
                </c:pt>
                <c:pt idx="10">
                  <c:v>110.5</c:v>
                </c:pt>
                <c:pt idx="11">
                  <c:v>130</c:v>
                </c:pt>
                <c:pt idx="12">
                  <c:v>131.5</c:v>
                </c:pt>
                <c:pt idx="13">
                  <c:v>124.5</c:v>
                </c:pt>
                <c:pt idx="14">
                  <c:v>133</c:v>
                </c:pt>
                <c:pt idx="15">
                  <c:v>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65936"/>
        <c:axId val="158565544"/>
      </c:barChart>
      <c:catAx>
        <c:axId val="15856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65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65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65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119.5</c:v>
                </c:pt>
                <c:pt idx="1">
                  <c:v>126.5</c:v>
                </c:pt>
                <c:pt idx="2">
                  <c:v>141.5</c:v>
                </c:pt>
                <c:pt idx="3">
                  <c:v>151.5</c:v>
                </c:pt>
                <c:pt idx="4">
                  <c:v>160</c:v>
                </c:pt>
                <c:pt idx="5">
                  <c:v>136</c:v>
                </c:pt>
                <c:pt idx="6">
                  <c:v>134.5</c:v>
                </c:pt>
                <c:pt idx="7">
                  <c:v>124.5</c:v>
                </c:pt>
                <c:pt idx="8">
                  <c:v>138</c:v>
                </c:pt>
                <c:pt idx="9">
                  <c:v>145.5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64760"/>
        <c:axId val="158567504"/>
      </c:barChart>
      <c:catAx>
        <c:axId val="158564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6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67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64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131</c:v>
                </c:pt>
                <c:pt idx="1">
                  <c:v>131</c:v>
                </c:pt>
                <c:pt idx="2">
                  <c:v>133.5</c:v>
                </c:pt>
                <c:pt idx="3">
                  <c:v>153</c:v>
                </c:pt>
                <c:pt idx="4">
                  <c:v>147</c:v>
                </c:pt>
                <c:pt idx="5">
                  <c:v>151.5</c:v>
                </c:pt>
                <c:pt idx="6">
                  <c:v>154.5</c:v>
                </c:pt>
                <c:pt idx="7">
                  <c:v>149.5</c:v>
                </c:pt>
                <c:pt idx="8">
                  <c:v>137.5</c:v>
                </c:pt>
                <c:pt idx="9">
                  <c:v>145</c:v>
                </c:pt>
                <c:pt idx="10">
                  <c:v>149.5</c:v>
                </c:pt>
                <c:pt idx="11">
                  <c:v>134.5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44344"/>
        <c:axId val="158544736"/>
      </c:barChart>
      <c:catAx>
        <c:axId val="158544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4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4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44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147</c:v>
                </c:pt>
                <c:pt idx="1">
                  <c:v>149.5</c:v>
                </c:pt>
                <c:pt idx="2">
                  <c:v>137.5</c:v>
                </c:pt>
                <c:pt idx="3">
                  <c:v>133.5</c:v>
                </c:pt>
                <c:pt idx="4">
                  <c:v>133</c:v>
                </c:pt>
                <c:pt idx="5">
                  <c:v>158.5</c:v>
                </c:pt>
                <c:pt idx="6">
                  <c:v>143.5</c:v>
                </c:pt>
                <c:pt idx="7">
                  <c:v>138</c:v>
                </c:pt>
                <c:pt idx="8">
                  <c:v>114.5</c:v>
                </c:pt>
                <c:pt idx="9">
                  <c:v>100</c:v>
                </c:pt>
                <c:pt idx="10">
                  <c:v>117.5</c:v>
                </c:pt>
                <c:pt idx="11">
                  <c:v>127.5</c:v>
                </c:pt>
                <c:pt idx="12">
                  <c:v>128</c:v>
                </c:pt>
                <c:pt idx="13">
                  <c:v>139.5</c:v>
                </c:pt>
                <c:pt idx="14">
                  <c:v>135.5</c:v>
                </c:pt>
                <c:pt idx="15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45520"/>
        <c:axId val="158545912"/>
      </c:barChart>
      <c:catAx>
        <c:axId val="15854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4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45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4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1"/>
          <a:ext cx="2354873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5" zoomScaleNormal="100" workbookViewId="0">
      <selection activeCell="Y18" sqref="Y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81" t="s">
        <v>54</v>
      </c>
      <c r="B4" s="181"/>
      <c r="C4" s="181"/>
      <c r="D4" s="26"/>
      <c r="E4" s="186" t="s">
        <v>60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82" t="s">
        <v>56</v>
      </c>
      <c r="B5" s="182"/>
      <c r="C5" s="182"/>
      <c r="D5" s="186" t="s">
        <v>146</v>
      </c>
      <c r="E5" s="186"/>
      <c r="F5" s="186"/>
      <c r="G5" s="186"/>
      <c r="H5" s="186"/>
      <c r="I5" s="182" t="s">
        <v>53</v>
      </c>
      <c r="J5" s="182"/>
      <c r="K5" s="182"/>
      <c r="L5" s="187">
        <v>2156</v>
      </c>
      <c r="M5" s="187"/>
      <c r="N5" s="187"/>
      <c r="O5" s="12"/>
      <c r="P5" s="182" t="s">
        <v>57</v>
      </c>
      <c r="Q5" s="182"/>
      <c r="R5" s="182"/>
      <c r="S5" s="185" t="s">
        <v>147</v>
      </c>
      <c r="T5" s="185"/>
      <c r="U5" s="185"/>
    </row>
    <row r="6" spans="1:21" ht="12.75" customHeight="1" x14ac:dyDescent="0.2">
      <c r="A6" s="182" t="s">
        <v>55</v>
      </c>
      <c r="B6" s="182"/>
      <c r="C6" s="182"/>
      <c r="D6" s="183" t="s">
        <v>153</v>
      </c>
      <c r="E6" s="183"/>
      <c r="F6" s="183"/>
      <c r="G6" s="183"/>
      <c r="H6" s="183"/>
      <c r="I6" s="182" t="s">
        <v>59</v>
      </c>
      <c r="J6" s="182"/>
      <c r="K6" s="182"/>
      <c r="L6" s="188">
        <v>2</v>
      </c>
      <c r="M6" s="188"/>
      <c r="N6" s="188"/>
      <c r="O6" s="42"/>
      <c r="P6" s="182" t="s">
        <v>58</v>
      </c>
      <c r="Q6" s="182"/>
      <c r="R6" s="182"/>
      <c r="S6" s="196">
        <v>42828</v>
      </c>
      <c r="T6" s="196"/>
      <c r="U6" s="196"/>
    </row>
    <row r="7" spans="1:21" ht="11.25" customHeight="1" x14ac:dyDescent="0.2">
      <c r="A7" s="13"/>
      <c r="B7" s="11"/>
      <c r="C7" s="11"/>
      <c r="D7" s="11"/>
      <c r="E7" s="195"/>
      <c r="F7" s="195"/>
      <c r="G7" s="195"/>
      <c r="H7" s="195"/>
      <c r="I7" s="195"/>
      <c r="J7" s="195"/>
      <c r="K7" s="19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9" t="s">
        <v>36</v>
      </c>
      <c r="B8" s="192" t="s">
        <v>34</v>
      </c>
      <c r="C8" s="193"/>
      <c r="D8" s="193"/>
      <c r="E8" s="194"/>
      <c r="F8" s="189" t="s">
        <v>35</v>
      </c>
      <c r="G8" s="189" t="s">
        <v>37</v>
      </c>
      <c r="H8" s="189" t="s">
        <v>36</v>
      </c>
      <c r="I8" s="192" t="s">
        <v>34</v>
      </c>
      <c r="J8" s="193"/>
      <c r="K8" s="193"/>
      <c r="L8" s="194"/>
      <c r="M8" s="189" t="s">
        <v>35</v>
      </c>
      <c r="N8" s="189" t="s">
        <v>37</v>
      </c>
      <c r="O8" s="189" t="s">
        <v>36</v>
      </c>
      <c r="P8" s="192" t="s">
        <v>34</v>
      </c>
      <c r="Q8" s="193"/>
      <c r="R8" s="193"/>
      <c r="S8" s="194"/>
      <c r="T8" s="189" t="s">
        <v>35</v>
      </c>
      <c r="U8" s="189" t="s">
        <v>37</v>
      </c>
    </row>
    <row r="9" spans="1:21" ht="12" customHeight="1" x14ac:dyDescent="0.2">
      <c r="A9" s="191"/>
      <c r="B9" s="15" t="s">
        <v>52</v>
      </c>
      <c r="C9" s="15" t="s">
        <v>0</v>
      </c>
      <c r="D9" s="15" t="s">
        <v>2</v>
      </c>
      <c r="E9" s="16" t="s">
        <v>3</v>
      </c>
      <c r="F9" s="191"/>
      <c r="G9" s="191"/>
      <c r="H9" s="191"/>
      <c r="I9" s="17" t="s">
        <v>52</v>
      </c>
      <c r="J9" s="17" t="s">
        <v>0</v>
      </c>
      <c r="K9" s="15" t="s">
        <v>2</v>
      </c>
      <c r="L9" s="16" t="s">
        <v>3</v>
      </c>
      <c r="M9" s="191"/>
      <c r="N9" s="191"/>
      <c r="O9" s="191"/>
      <c r="P9" s="17" t="s">
        <v>52</v>
      </c>
      <c r="Q9" s="17" t="s">
        <v>0</v>
      </c>
      <c r="R9" s="15" t="s">
        <v>2</v>
      </c>
      <c r="S9" s="16" t="s">
        <v>3</v>
      </c>
      <c r="T9" s="191"/>
      <c r="U9" s="190"/>
    </row>
    <row r="10" spans="1:21" ht="24" customHeight="1" x14ac:dyDescent="0.2">
      <c r="A10" s="18" t="s">
        <v>11</v>
      </c>
      <c r="B10" s="46">
        <v>3</v>
      </c>
      <c r="C10" s="46">
        <v>16</v>
      </c>
      <c r="D10" s="46">
        <v>0</v>
      </c>
      <c r="E10" s="46">
        <v>2</v>
      </c>
      <c r="F10" s="6">
        <f t="shared" ref="F10:F22" si="0">B10*0.5+C10*1+D10*2+E10*2.5</f>
        <v>22.5</v>
      </c>
      <c r="G10" s="2"/>
      <c r="H10" s="19" t="s">
        <v>4</v>
      </c>
      <c r="I10" s="46">
        <v>3</v>
      </c>
      <c r="J10" s="46">
        <v>20</v>
      </c>
      <c r="K10" s="46">
        <v>0</v>
      </c>
      <c r="L10" s="46">
        <v>0</v>
      </c>
      <c r="M10" s="6">
        <f t="shared" ref="M10:M22" si="1">I10*0.5+J10*1+K10*2+L10*2.5</f>
        <v>21.5</v>
      </c>
      <c r="N10" s="9">
        <f>F20+F21+F22+M10</f>
        <v>69.5</v>
      </c>
      <c r="O10" s="19" t="s">
        <v>43</v>
      </c>
      <c r="P10" s="46">
        <v>3</v>
      </c>
      <c r="Q10" s="46">
        <v>14</v>
      </c>
      <c r="R10" s="46">
        <v>0</v>
      </c>
      <c r="S10" s="46">
        <v>0</v>
      </c>
      <c r="T10" s="6">
        <f t="shared" ref="T10:T21" si="2">P10*0.5+Q10*1+R10*2+S10*2.5</f>
        <v>15.5</v>
      </c>
      <c r="U10" s="36"/>
    </row>
    <row r="11" spans="1:21" ht="24" customHeight="1" x14ac:dyDescent="0.2">
      <c r="A11" s="18" t="s">
        <v>14</v>
      </c>
      <c r="B11" s="46">
        <v>3</v>
      </c>
      <c r="C11" s="46">
        <v>12</v>
      </c>
      <c r="D11" s="46">
        <v>0</v>
      </c>
      <c r="E11" s="46">
        <v>1</v>
      </c>
      <c r="F11" s="6">
        <f t="shared" si="0"/>
        <v>16</v>
      </c>
      <c r="G11" s="2"/>
      <c r="H11" s="19" t="s">
        <v>5</v>
      </c>
      <c r="I11" s="46">
        <v>3</v>
      </c>
      <c r="J11" s="46">
        <v>14</v>
      </c>
      <c r="K11" s="46">
        <v>0</v>
      </c>
      <c r="L11" s="46">
        <v>0</v>
      </c>
      <c r="M11" s="6">
        <f t="shared" si="1"/>
        <v>15.5</v>
      </c>
      <c r="N11" s="9">
        <f>F21+F22+M10+M11</f>
        <v>66.5</v>
      </c>
      <c r="O11" s="19" t="s">
        <v>44</v>
      </c>
      <c r="P11" s="46">
        <v>5</v>
      </c>
      <c r="Q11" s="46">
        <v>11</v>
      </c>
      <c r="R11" s="46">
        <v>0</v>
      </c>
      <c r="S11" s="46">
        <v>0</v>
      </c>
      <c r="T11" s="6">
        <f t="shared" si="2"/>
        <v>13.5</v>
      </c>
      <c r="U11" s="2"/>
    </row>
    <row r="12" spans="1:21" ht="24" customHeight="1" x14ac:dyDescent="0.2">
      <c r="A12" s="18" t="s">
        <v>17</v>
      </c>
      <c r="B12" s="46">
        <v>2</v>
      </c>
      <c r="C12" s="46">
        <v>11</v>
      </c>
      <c r="D12" s="46">
        <v>0</v>
      </c>
      <c r="E12" s="46">
        <v>0</v>
      </c>
      <c r="F12" s="6">
        <f t="shared" si="0"/>
        <v>12</v>
      </c>
      <c r="G12" s="2"/>
      <c r="H12" s="19" t="s">
        <v>6</v>
      </c>
      <c r="I12" s="46">
        <v>2</v>
      </c>
      <c r="J12" s="46">
        <v>16</v>
      </c>
      <c r="K12" s="46">
        <v>0</v>
      </c>
      <c r="L12" s="46">
        <v>0</v>
      </c>
      <c r="M12" s="6">
        <f t="shared" si="1"/>
        <v>17</v>
      </c>
      <c r="N12" s="2">
        <f>F22+M10+M11+M12</f>
        <v>67.5</v>
      </c>
      <c r="O12" s="19" t="s">
        <v>32</v>
      </c>
      <c r="P12" s="46">
        <v>1</v>
      </c>
      <c r="Q12" s="46">
        <v>19</v>
      </c>
      <c r="R12" s="46">
        <v>0</v>
      </c>
      <c r="S12" s="46">
        <v>0</v>
      </c>
      <c r="T12" s="6">
        <f t="shared" si="2"/>
        <v>19.5</v>
      </c>
      <c r="U12" s="2"/>
    </row>
    <row r="13" spans="1:21" ht="24" customHeight="1" x14ac:dyDescent="0.2">
      <c r="A13" s="18" t="s">
        <v>19</v>
      </c>
      <c r="B13" s="46">
        <v>1</v>
      </c>
      <c r="C13" s="46">
        <v>12</v>
      </c>
      <c r="D13" s="46">
        <v>0</v>
      </c>
      <c r="E13" s="46">
        <v>0</v>
      </c>
      <c r="F13" s="6">
        <f t="shared" si="0"/>
        <v>12.5</v>
      </c>
      <c r="G13" s="2">
        <f t="shared" ref="G13:G19" si="3">F10+F11+F12+F13</f>
        <v>63</v>
      </c>
      <c r="H13" s="19" t="s">
        <v>7</v>
      </c>
      <c r="I13" s="46">
        <v>0</v>
      </c>
      <c r="J13" s="46">
        <v>11</v>
      </c>
      <c r="K13" s="46">
        <v>0</v>
      </c>
      <c r="L13" s="46">
        <v>1</v>
      </c>
      <c r="M13" s="6">
        <f t="shared" si="1"/>
        <v>13.5</v>
      </c>
      <c r="N13" s="2">
        <f t="shared" ref="N13:N18" si="4">M10+M11+M12+M13</f>
        <v>67.5</v>
      </c>
      <c r="O13" s="19" t="s">
        <v>33</v>
      </c>
      <c r="P13" s="46">
        <v>2</v>
      </c>
      <c r="Q13" s="46">
        <v>11</v>
      </c>
      <c r="R13" s="46">
        <v>0</v>
      </c>
      <c r="S13" s="46">
        <v>0</v>
      </c>
      <c r="T13" s="6">
        <f t="shared" si="2"/>
        <v>12</v>
      </c>
      <c r="U13" s="2">
        <f t="shared" ref="U13:U21" si="5">T10+T11+T12+T13</f>
        <v>60.5</v>
      </c>
    </row>
    <row r="14" spans="1:21" ht="24" customHeight="1" x14ac:dyDescent="0.2">
      <c r="A14" s="18" t="s">
        <v>21</v>
      </c>
      <c r="B14" s="46">
        <v>0</v>
      </c>
      <c r="C14" s="46">
        <v>15</v>
      </c>
      <c r="D14" s="46">
        <v>0</v>
      </c>
      <c r="E14" s="46">
        <v>0</v>
      </c>
      <c r="F14" s="6">
        <f t="shared" si="0"/>
        <v>15</v>
      </c>
      <c r="G14" s="2">
        <f t="shared" si="3"/>
        <v>55.5</v>
      </c>
      <c r="H14" s="19" t="s">
        <v>9</v>
      </c>
      <c r="I14" s="46">
        <v>4</v>
      </c>
      <c r="J14" s="46">
        <v>9</v>
      </c>
      <c r="K14" s="46">
        <v>0</v>
      </c>
      <c r="L14" s="46">
        <v>0</v>
      </c>
      <c r="M14" s="6">
        <f t="shared" si="1"/>
        <v>11</v>
      </c>
      <c r="N14" s="2">
        <f t="shared" si="4"/>
        <v>57</v>
      </c>
      <c r="O14" s="19" t="s">
        <v>29</v>
      </c>
      <c r="P14" s="45">
        <v>3</v>
      </c>
      <c r="Q14" s="45">
        <v>13</v>
      </c>
      <c r="R14" s="45">
        <v>0</v>
      </c>
      <c r="S14" s="45">
        <v>0</v>
      </c>
      <c r="T14" s="6">
        <f t="shared" si="2"/>
        <v>14.5</v>
      </c>
      <c r="U14" s="2">
        <f t="shared" si="5"/>
        <v>59.5</v>
      </c>
    </row>
    <row r="15" spans="1:21" ht="24" customHeight="1" x14ac:dyDescent="0.2">
      <c r="A15" s="18" t="s">
        <v>23</v>
      </c>
      <c r="B15" s="46">
        <v>0</v>
      </c>
      <c r="C15" s="46">
        <v>11</v>
      </c>
      <c r="D15" s="46">
        <v>0</v>
      </c>
      <c r="E15" s="46">
        <v>0</v>
      </c>
      <c r="F15" s="6">
        <f t="shared" si="0"/>
        <v>11</v>
      </c>
      <c r="G15" s="2">
        <f t="shared" si="3"/>
        <v>50.5</v>
      </c>
      <c r="H15" s="19" t="s">
        <v>12</v>
      </c>
      <c r="I15" s="46">
        <v>5</v>
      </c>
      <c r="J15" s="46">
        <v>7</v>
      </c>
      <c r="K15" s="46">
        <v>0</v>
      </c>
      <c r="L15" s="46">
        <v>0</v>
      </c>
      <c r="M15" s="6">
        <f t="shared" si="1"/>
        <v>9.5</v>
      </c>
      <c r="N15" s="2">
        <f t="shared" si="4"/>
        <v>51</v>
      </c>
      <c r="O15" s="18" t="s">
        <v>30</v>
      </c>
      <c r="P15" s="46">
        <v>3</v>
      </c>
      <c r="Q15" s="46">
        <v>15</v>
      </c>
      <c r="R15" s="45">
        <v>0</v>
      </c>
      <c r="S15" s="46">
        <v>0</v>
      </c>
      <c r="T15" s="6">
        <f t="shared" si="2"/>
        <v>16.5</v>
      </c>
      <c r="U15" s="2">
        <f t="shared" si="5"/>
        <v>62.5</v>
      </c>
    </row>
    <row r="16" spans="1:21" ht="24" customHeight="1" x14ac:dyDescent="0.2">
      <c r="A16" s="18" t="s">
        <v>39</v>
      </c>
      <c r="B16" s="46">
        <v>5</v>
      </c>
      <c r="C16" s="46">
        <v>6</v>
      </c>
      <c r="D16" s="46">
        <v>0</v>
      </c>
      <c r="E16" s="46">
        <v>0</v>
      </c>
      <c r="F16" s="6">
        <f t="shared" si="0"/>
        <v>8.5</v>
      </c>
      <c r="G16" s="2">
        <f t="shared" si="3"/>
        <v>47</v>
      </c>
      <c r="H16" s="19" t="s">
        <v>15</v>
      </c>
      <c r="I16" s="46">
        <v>4</v>
      </c>
      <c r="J16" s="46">
        <v>8</v>
      </c>
      <c r="K16" s="46">
        <v>0</v>
      </c>
      <c r="L16" s="46">
        <v>0</v>
      </c>
      <c r="M16" s="6">
        <f t="shared" si="1"/>
        <v>10</v>
      </c>
      <c r="N16" s="2">
        <f t="shared" si="4"/>
        <v>44</v>
      </c>
      <c r="O16" s="19" t="s">
        <v>8</v>
      </c>
      <c r="P16" s="46">
        <v>5</v>
      </c>
      <c r="Q16" s="46">
        <v>18</v>
      </c>
      <c r="R16" s="46">
        <v>0</v>
      </c>
      <c r="S16" s="46">
        <v>0</v>
      </c>
      <c r="T16" s="6">
        <f t="shared" si="2"/>
        <v>20.5</v>
      </c>
      <c r="U16" s="2">
        <f t="shared" si="5"/>
        <v>63.5</v>
      </c>
    </row>
    <row r="17" spans="1:21" ht="24" customHeight="1" x14ac:dyDescent="0.2">
      <c r="A17" s="18" t="s">
        <v>40</v>
      </c>
      <c r="B17" s="46">
        <v>1</v>
      </c>
      <c r="C17" s="46">
        <v>15</v>
      </c>
      <c r="D17" s="46">
        <v>0</v>
      </c>
      <c r="E17" s="46">
        <v>0</v>
      </c>
      <c r="F17" s="6">
        <f t="shared" si="0"/>
        <v>15.5</v>
      </c>
      <c r="G17" s="2">
        <f t="shared" si="3"/>
        <v>50</v>
      </c>
      <c r="H17" s="19" t="s">
        <v>18</v>
      </c>
      <c r="I17" s="46">
        <v>6</v>
      </c>
      <c r="J17" s="46">
        <v>12</v>
      </c>
      <c r="K17" s="46">
        <v>0</v>
      </c>
      <c r="L17" s="46">
        <v>0</v>
      </c>
      <c r="M17" s="6">
        <f t="shared" si="1"/>
        <v>15</v>
      </c>
      <c r="N17" s="2">
        <f t="shared" si="4"/>
        <v>45.5</v>
      </c>
      <c r="O17" s="19" t="s">
        <v>10</v>
      </c>
      <c r="P17" s="46">
        <v>7</v>
      </c>
      <c r="Q17" s="46">
        <v>21</v>
      </c>
      <c r="R17" s="46">
        <v>0</v>
      </c>
      <c r="S17" s="46">
        <v>0</v>
      </c>
      <c r="T17" s="6">
        <f t="shared" si="2"/>
        <v>24.5</v>
      </c>
      <c r="U17" s="2">
        <f t="shared" si="5"/>
        <v>76</v>
      </c>
    </row>
    <row r="18" spans="1:21" ht="24" customHeight="1" x14ac:dyDescent="0.2">
      <c r="A18" s="18" t="s">
        <v>41</v>
      </c>
      <c r="B18" s="46">
        <v>3</v>
      </c>
      <c r="C18" s="46">
        <v>7</v>
      </c>
      <c r="D18" s="46">
        <v>0</v>
      </c>
      <c r="E18" s="46">
        <v>0</v>
      </c>
      <c r="F18" s="6">
        <f t="shared" si="0"/>
        <v>8.5</v>
      </c>
      <c r="G18" s="2">
        <f t="shared" si="3"/>
        <v>43.5</v>
      </c>
      <c r="H18" s="19" t="s">
        <v>20</v>
      </c>
      <c r="I18" s="46">
        <v>5</v>
      </c>
      <c r="J18" s="46">
        <v>8</v>
      </c>
      <c r="K18" s="46">
        <v>0</v>
      </c>
      <c r="L18" s="46">
        <v>0</v>
      </c>
      <c r="M18" s="6">
        <f t="shared" si="1"/>
        <v>10.5</v>
      </c>
      <c r="N18" s="2">
        <f t="shared" si="4"/>
        <v>45</v>
      </c>
      <c r="O18" s="19" t="s">
        <v>13</v>
      </c>
      <c r="P18" s="46">
        <v>16</v>
      </c>
      <c r="Q18" s="46">
        <v>28</v>
      </c>
      <c r="R18" s="46">
        <v>0</v>
      </c>
      <c r="S18" s="46">
        <v>1</v>
      </c>
      <c r="T18" s="6">
        <f t="shared" si="2"/>
        <v>38.5</v>
      </c>
      <c r="U18" s="2">
        <f t="shared" si="5"/>
        <v>100</v>
      </c>
    </row>
    <row r="19" spans="1:21" ht="24" customHeight="1" thickBot="1" x14ac:dyDescent="0.25">
      <c r="A19" s="21" t="s">
        <v>42</v>
      </c>
      <c r="B19" s="47">
        <v>0</v>
      </c>
      <c r="C19" s="47">
        <v>4</v>
      </c>
      <c r="D19" s="47">
        <v>0</v>
      </c>
      <c r="E19" s="47">
        <v>1</v>
      </c>
      <c r="F19" s="7">
        <f t="shared" si="0"/>
        <v>6.5</v>
      </c>
      <c r="G19" s="3">
        <f t="shared" si="3"/>
        <v>39</v>
      </c>
      <c r="H19" s="20" t="s">
        <v>22</v>
      </c>
      <c r="I19" s="45">
        <v>4</v>
      </c>
      <c r="J19" s="45">
        <v>6</v>
      </c>
      <c r="K19" s="45">
        <v>0</v>
      </c>
      <c r="L19" s="45">
        <v>0</v>
      </c>
      <c r="M19" s="6">
        <f t="shared" si="1"/>
        <v>8</v>
      </c>
      <c r="N19" s="2">
        <f>M16+M17+M18+M19</f>
        <v>43.5</v>
      </c>
      <c r="O19" s="19" t="s">
        <v>16</v>
      </c>
      <c r="P19" s="46">
        <v>9</v>
      </c>
      <c r="Q19" s="46">
        <v>24</v>
      </c>
      <c r="R19" s="46">
        <v>0</v>
      </c>
      <c r="S19" s="46">
        <v>0</v>
      </c>
      <c r="T19" s="6">
        <f t="shared" si="2"/>
        <v>28.5</v>
      </c>
      <c r="U19" s="2">
        <f t="shared" si="5"/>
        <v>112</v>
      </c>
    </row>
    <row r="20" spans="1:21" ht="24" customHeight="1" x14ac:dyDescent="0.2">
      <c r="A20" s="19" t="s">
        <v>27</v>
      </c>
      <c r="B20" s="45">
        <v>4</v>
      </c>
      <c r="C20" s="45">
        <v>14</v>
      </c>
      <c r="D20" s="45">
        <v>0</v>
      </c>
      <c r="E20" s="45">
        <v>1</v>
      </c>
      <c r="F20" s="8">
        <f t="shared" si="0"/>
        <v>18.5</v>
      </c>
      <c r="G20" s="35"/>
      <c r="H20" s="19" t="s">
        <v>24</v>
      </c>
      <c r="I20" s="46">
        <v>0</v>
      </c>
      <c r="J20" s="46">
        <v>10</v>
      </c>
      <c r="K20" s="46">
        <v>0</v>
      </c>
      <c r="L20" s="46">
        <v>0</v>
      </c>
      <c r="M20" s="8">
        <f t="shared" si="1"/>
        <v>10</v>
      </c>
      <c r="N20" s="2">
        <f>M17+M18+M19+M20</f>
        <v>43.5</v>
      </c>
      <c r="O20" s="19" t="s">
        <v>45</v>
      </c>
      <c r="P20" s="45">
        <v>11</v>
      </c>
      <c r="Q20" s="45">
        <v>21</v>
      </c>
      <c r="R20" s="46">
        <v>0</v>
      </c>
      <c r="S20" s="45">
        <v>0</v>
      </c>
      <c r="T20" s="8">
        <f t="shared" si="2"/>
        <v>26.5</v>
      </c>
      <c r="U20" s="2">
        <f t="shared" si="5"/>
        <v>118</v>
      </c>
    </row>
    <row r="21" spans="1:21" ht="24" customHeight="1" thickBot="1" x14ac:dyDescent="0.25">
      <c r="A21" s="19" t="s">
        <v>28</v>
      </c>
      <c r="B21" s="46">
        <v>2</v>
      </c>
      <c r="C21" s="46">
        <v>10</v>
      </c>
      <c r="D21" s="46">
        <v>0</v>
      </c>
      <c r="E21" s="46">
        <v>2</v>
      </c>
      <c r="F21" s="6">
        <f t="shared" si="0"/>
        <v>16</v>
      </c>
      <c r="G21" s="36"/>
      <c r="H21" s="20" t="s">
        <v>25</v>
      </c>
      <c r="I21" s="46">
        <v>1</v>
      </c>
      <c r="J21" s="46">
        <v>16</v>
      </c>
      <c r="K21" s="46">
        <v>0</v>
      </c>
      <c r="L21" s="46">
        <v>0</v>
      </c>
      <c r="M21" s="6">
        <f t="shared" si="1"/>
        <v>16.5</v>
      </c>
      <c r="N21" s="2">
        <f>M18+M19+M20+M21</f>
        <v>45</v>
      </c>
      <c r="O21" s="21" t="s">
        <v>46</v>
      </c>
      <c r="P21" s="47">
        <v>8</v>
      </c>
      <c r="Q21" s="47">
        <v>16</v>
      </c>
      <c r="R21" s="47">
        <v>0</v>
      </c>
      <c r="S21" s="47">
        <v>0</v>
      </c>
      <c r="T21" s="7">
        <f t="shared" si="2"/>
        <v>20</v>
      </c>
      <c r="U21" s="3">
        <f t="shared" si="5"/>
        <v>113.5</v>
      </c>
    </row>
    <row r="22" spans="1:21" ht="24" customHeight="1" thickBot="1" x14ac:dyDescent="0.25">
      <c r="A22" s="19" t="s">
        <v>1</v>
      </c>
      <c r="B22" s="46">
        <v>3</v>
      </c>
      <c r="C22" s="46">
        <v>12</v>
      </c>
      <c r="D22" s="46">
        <v>0</v>
      </c>
      <c r="E22" s="46">
        <v>0</v>
      </c>
      <c r="F22" s="6">
        <f t="shared" si="0"/>
        <v>13.5</v>
      </c>
      <c r="G22" s="2"/>
      <c r="H22" s="21" t="s">
        <v>26</v>
      </c>
      <c r="I22" s="47">
        <v>9</v>
      </c>
      <c r="J22" s="47">
        <v>9</v>
      </c>
      <c r="K22" s="47">
        <v>0</v>
      </c>
      <c r="L22" s="47">
        <v>0</v>
      </c>
      <c r="M22" s="6">
        <f t="shared" si="1"/>
        <v>13.5</v>
      </c>
      <c r="N22" s="3">
        <f>M19+M20+M21+M22</f>
        <v>48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63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69.5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118</v>
      </c>
    </row>
    <row r="24" spans="1:21" ht="15" customHeight="1" x14ac:dyDescent="0.2">
      <c r="A24" s="173"/>
      <c r="B24" s="174"/>
      <c r="C24" s="82" t="s">
        <v>71</v>
      </c>
      <c r="D24" s="86"/>
      <c r="E24" s="86"/>
      <c r="F24" s="87" t="s">
        <v>63</v>
      </c>
      <c r="G24" s="88"/>
      <c r="H24" s="173"/>
      <c r="I24" s="174"/>
      <c r="J24" s="82" t="s">
        <v>71</v>
      </c>
      <c r="K24" s="86"/>
      <c r="L24" s="86"/>
      <c r="M24" s="87" t="s">
        <v>72</v>
      </c>
      <c r="N24" s="88"/>
      <c r="O24" s="173"/>
      <c r="P24" s="174"/>
      <c r="Q24" s="82" t="s">
        <v>71</v>
      </c>
      <c r="R24" s="86"/>
      <c r="S24" s="86"/>
      <c r="T24" s="87" t="s">
        <v>68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1" t="s">
        <v>54</v>
      </c>
      <c r="B4" s="181"/>
      <c r="C4" s="181"/>
      <c r="D4" s="26"/>
      <c r="E4" s="186" t="str">
        <f>'G-2'!E4:H4</f>
        <v>DE OBRA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6" t="str">
        <f>'G-2'!D5:H5</f>
        <v>CALLE 50- KR 46</v>
      </c>
      <c r="E5" s="186"/>
      <c r="F5" s="186"/>
      <c r="G5" s="186"/>
      <c r="H5" s="186"/>
      <c r="I5" s="182" t="s">
        <v>53</v>
      </c>
      <c r="J5" s="182"/>
      <c r="K5" s="182"/>
      <c r="L5" s="187">
        <f>'G-2'!L5:N5</f>
        <v>2156</v>
      </c>
      <c r="M5" s="187"/>
      <c r="N5" s="187"/>
      <c r="O5" s="12"/>
      <c r="P5" s="182" t="s">
        <v>57</v>
      </c>
      <c r="Q5" s="182"/>
      <c r="R5" s="182"/>
      <c r="S5" s="187" t="s">
        <v>132</v>
      </c>
      <c r="T5" s="187"/>
      <c r="U5" s="187"/>
    </row>
    <row r="6" spans="1:28" ht="12.75" customHeight="1" x14ac:dyDescent="0.2">
      <c r="A6" s="182" t="s">
        <v>55</v>
      </c>
      <c r="B6" s="182"/>
      <c r="C6" s="182"/>
      <c r="D6" s="197" t="s">
        <v>150</v>
      </c>
      <c r="E6" s="197"/>
      <c r="F6" s="197"/>
      <c r="G6" s="197"/>
      <c r="H6" s="197"/>
      <c r="I6" s="182" t="s">
        <v>59</v>
      </c>
      <c r="J6" s="182"/>
      <c r="K6" s="182"/>
      <c r="L6" s="188">
        <v>3</v>
      </c>
      <c r="M6" s="188"/>
      <c r="N6" s="188"/>
      <c r="O6" s="42"/>
      <c r="P6" s="182" t="s">
        <v>58</v>
      </c>
      <c r="Q6" s="182"/>
      <c r="R6" s="182"/>
      <c r="S6" s="196">
        <f>'G-2'!S6:U6</f>
        <v>42828</v>
      </c>
      <c r="T6" s="196"/>
      <c r="U6" s="196"/>
    </row>
    <row r="7" spans="1:28" ht="7.5" customHeight="1" x14ac:dyDescent="0.2">
      <c r="A7" s="13"/>
      <c r="B7" s="11"/>
      <c r="C7" s="11"/>
      <c r="D7" s="11"/>
      <c r="E7" s="195"/>
      <c r="F7" s="195"/>
      <c r="G7" s="195"/>
      <c r="H7" s="195"/>
      <c r="I7" s="195"/>
      <c r="J7" s="195"/>
      <c r="K7" s="19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2" t="s">
        <v>34</v>
      </c>
      <c r="C8" s="193"/>
      <c r="D8" s="193"/>
      <c r="E8" s="194"/>
      <c r="F8" s="189" t="s">
        <v>35</v>
      </c>
      <c r="G8" s="189" t="s">
        <v>37</v>
      </c>
      <c r="H8" s="189" t="s">
        <v>36</v>
      </c>
      <c r="I8" s="192" t="s">
        <v>34</v>
      </c>
      <c r="J8" s="193"/>
      <c r="K8" s="193"/>
      <c r="L8" s="194"/>
      <c r="M8" s="189" t="s">
        <v>35</v>
      </c>
      <c r="N8" s="189" t="s">
        <v>37</v>
      </c>
      <c r="O8" s="189" t="s">
        <v>36</v>
      </c>
      <c r="P8" s="192" t="s">
        <v>34</v>
      </c>
      <c r="Q8" s="193"/>
      <c r="R8" s="193"/>
      <c r="S8" s="194"/>
      <c r="T8" s="189" t="s">
        <v>35</v>
      </c>
      <c r="U8" s="189" t="s">
        <v>37</v>
      </c>
    </row>
    <row r="9" spans="1:28" ht="12" customHeight="1" x14ac:dyDescent="0.2">
      <c r="A9" s="191"/>
      <c r="B9" s="15" t="s">
        <v>52</v>
      </c>
      <c r="C9" s="15" t="s">
        <v>0</v>
      </c>
      <c r="D9" s="15" t="s">
        <v>2</v>
      </c>
      <c r="E9" s="16" t="s">
        <v>3</v>
      </c>
      <c r="F9" s="191"/>
      <c r="G9" s="191"/>
      <c r="H9" s="191"/>
      <c r="I9" s="17">
        <v>2</v>
      </c>
      <c r="J9" s="17" t="s">
        <v>0</v>
      </c>
      <c r="K9" s="15" t="s">
        <v>2</v>
      </c>
      <c r="L9" s="16" t="s">
        <v>3</v>
      </c>
      <c r="M9" s="191"/>
      <c r="N9" s="191"/>
      <c r="O9" s="191"/>
      <c r="P9" s="17" t="s">
        <v>52</v>
      </c>
      <c r="Q9" s="17" t="s">
        <v>0</v>
      </c>
      <c r="R9" s="15" t="s">
        <v>2</v>
      </c>
      <c r="S9" s="16" t="s">
        <v>3</v>
      </c>
      <c r="T9" s="191"/>
      <c r="U9" s="191"/>
    </row>
    <row r="10" spans="1:28" ht="24" customHeight="1" x14ac:dyDescent="0.2">
      <c r="A10" s="18" t="s">
        <v>11</v>
      </c>
      <c r="B10" s="46">
        <v>4</v>
      </c>
      <c r="C10" s="46">
        <v>107</v>
      </c>
      <c r="D10" s="46">
        <v>18</v>
      </c>
      <c r="E10" s="46">
        <v>1</v>
      </c>
      <c r="F10" s="6">
        <f t="shared" ref="F10:F22" si="0">B10*0.5+C10*1+D10*2+E10*2.5</f>
        <v>147.5</v>
      </c>
      <c r="G10" s="2"/>
      <c r="H10" s="19" t="s">
        <v>4</v>
      </c>
      <c r="I10" s="46">
        <v>8</v>
      </c>
      <c r="J10" s="46">
        <v>106</v>
      </c>
      <c r="K10" s="46">
        <v>10</v>
      </c>
      <c r="L10" s="46">
        <v>1</v>
      </c>
      <c r="M10" s="6">
        <f t="shared" ref="M10:M22" si="1">I10*0.5+J10*1+K10*2+L10*2.5</f>
        <v>132.5</v>
      </c>
      <c r="N10" s="9">
        <f>F20+F21+F22+M10</f>
        <v>518.5</v>
      </c>
      <c r="O10" s="19" t="s">
        <v>43</v>
      </c>
      <c r="P10" s="46">
        <v>4</v>
      </c>
      <c r="Q10" s="46">
        <v>100</v>
      </c>
      <c r="R10" s="46">
        <v>9</v>
      </c>
      <c r="S10" s="46">
        <v>2</v>
      </c>
      <c r="T10" s="6">
        <f t="shared" ref="T10:T21" si="2">P10*0.5+Q10*1+R10*2+S10*2.5</f>
        <v>125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84</v>
      </c>
      <c r="D11" s="46">
        <v>15</v>
      </c>
      <c r="E11" s="46">
        <v>0</v>
      </c>
      <c r="F11" s="6">
        <f t="shared" si="0"/>
        <v>116</v>
      </c>
      <c r="G11" s="2"/>
      <c r="H11" s="19" t="s">
        <v>5</v>
      </c>
      <c r="I11" s="46">
        <v>2</v>
      </c>
      <c r="J11" s="46">
        <v>90</v>
      </c>
      <c r="K11" s="46">
        <v>8</v>
      </c>
      <c r="L11" s="46">
        <v>0</v>
      </c>
      <c r="M11" s="6">
        <f t="shared" si="1"/>
        <v>107</v>
      </c>
      <c r="N11" s="9">
        <f>F21+F22+M10+M11</f>
        <v>494.5</v>
      </c>
      <c r="O11" s="19" t="s">
        <v>44</v>
      </c>
      <c r="P11" s="46">
        <v>10</v>
      </c>
      <c r="Q11" s="46">
        <v>96</v>
      </c>
      <c r="R11" s="46">
        <v>8</v>
      </c>
      <c r="S11" s="46">
        <v>4</v>
      </c>
      <c r="T11" s="6">
        <f t="shared" si="2"/>
        <v>127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>
        <v>107</v>
      </c>
      <c r="D12" s="46">
        <v>26</v>
      </c>
      <c r="E12" s="46">
        <v>1</v>
      </c>
      <c r="F12" s="6">
        <f t="shared" si="0"/>
        <v>162</v>
      </c>
      <c r="G12" s="2"/>
      <c r="H12" s="19" t="s">
        <v>6</v>
      </c>
      <c r="I12" s="46">
        <v>2</v>
      </c>
      <c r="J12" s="46">
        <v>90</v>
      </c>
      <c r="K12" s="46">
        <v>8</v>
      </c>
      <c r="L12" s="46">
        <v>3</v>
      </c>
      <c r="M12" s="6">
        <f t="shared" si="1"/>
        <v>114.5</v>
      </c>
      <c r="N12" s="2">
        <f>F22+M10+M11+M12</f>
        <v>476.5</v>
      </c>
      <c r="O12" s="19" t="s">
        <v>32</v>
      </c>
      <c r="P12" s="46">
        <v>1</v>
      </c>
      <c r="Q12" s="46">
        <v>104</v>
      </c>
      <c r="R12" s="46">
        <v>10</v>
      </c>
      <c r="S12" s="46">
        <v>1</v>
      </c>
      <c r="T12" s="6">
        <f t="shared" si="2"/>
        <v>127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>
        <v>96</v>
      </c>
      <c r="D13" s="46">
        <v>16</v>
      </c>
      <c r="E13" s="46">
        <v>1</v>
      </c>
      <c r="F13" s="6">
        <f t="shared" si="0"/>
        <v>131</v>
      </c>
      <c r="G13" s="2">
        <f t="shared" ref="G13:G19" si="3">F10+F11+F12+F13</f>
        <v>556.5</v>
      </c>
      <c r="H13" s="19" t="s">
        <v>7</v>
      </c>
      <c r="I13" s="46">
        <v>4</v>
      </c>
      <c r="J13" s="46">
        <v>90</v>
      </c>
      <c r="K13" s="46">
        <v>10</v>
      </c>
      <c r="L13" s="46">
        <v>2</v>
      </c>
      <c r="M13" s="6">
        <f t="shared" si="1"/>
        <v>117</v>
      </c>
      <c r="N13" s="2">
        <f t="shared" ref="N13:N18" si="4">M10+M11+M12+M13</f>
        <v>471</v>
      </c>
      <c r="O13" s="19" t="s">
        <v>33</v>
      </c>
      <c r="P13" s="46">
        <v>0</v>
      </c>
      <c r="Q13" s="46">
        <v>83</v>
      </c>
      <c r="R13" s="46">
        <v>10</v>
      </c>
      <c r="S13" s="46">
        <v>1</v>
      </c>
      <c r="T13" s="6">
        <f t="shared" si="2"/>
        <v>105.5</v>
      </c>
      <c r="U13" s="2">
        <f t="shared" ref="U13:U21" si="5">T10+T11+T12+T13</f>
        <v>484.5</v>
      </c>
      <c r="AB13" s="81">
        <v>212.5</v>
      </c>
    </row>
    <row r="14" spans="1:28" ht="24" customHeight="1" x14ac:dyDescent="0.2">
      <c r="A14" s="18" t="s">
        <v>21</v>
      </c>
      <c r="B14" s="46">
        <v>3</v>
      </c>
      <c r="C14" s="46">
        <v>95</v>
      </c>
      <c r="D14" s="46">
        <v>16</v>
      </c>
      <c r="E14" s="46">
        <v>0</v>
      </c>
      <c r="F14" s="6">
        <f t="shared" si="0"/>
        <v>128.5</v>
      </c>
      <c r="G14" s="2">
        <f t="shared" si="3"/>
        <v>537.5</v>
      </c>
      <c r="H14" s="19" t="s">
        <v>9</v>
      </c>
      <c r="I14" s="46">
        <v>4</v>
      </c>
      <c r="J14" s="46">
        <v>93</v>
      </c>
      <c r="K14" s="46">
        <v>13</v>
      </c>
      <c r="L14" s="46">
        <v>2</v>
      </c>
      <c r="M14" s="6">
        <f t="shared" si="1"/>
        <v>126</v>
      </c>
      <c r="N14" s="2">
        <f t="shared" si="4"/>
        <v>464.5</v>
      </c>
      <c r="O14" s="19" t="s">
        <v>29</v>
      </c>
      <c r="P14" s="45">
        <v>4</v>
      </c>
      <c r="Q14" s="45">
        <v>92</v>
      </c>
      <c r="R14" s="45">
        <v>13</v>
      </c>
      <c r="S14" s="45">
        <v>1</v>
      </c>
      <c r="T14" s="6">
        <f t="shared" si="2"/>
        <v>122.5</v>
      </c>
      <c r="U14" s="2">
        <f t="shared" si="5"/>
        <v>482</v>
      </c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99</v>
      </c>
      <c r="D15" s="46">
        <v>15</v>
      </c>
      <c r="E15" s="46">
        <v>1</v>
      </c>
      <c r="F15" s="6">
        <f t="shared" si="0"/>
        <v>132.5</v>
      </c>
      <c r="G15" s="2">
        <f t="shared" si="3"/>
        <v>554</v>
      </c>
      <c r="H15" s="19" t="s">
        <v>12</v>
      </c>
      <c r="I15" s="46">
        <v>1</v>
      </c>
      <c r="J15" s="46">
        <v>84</v>
      </c>
      <c r="K15" s="46">
        <v>11</v>
      </c>
      <c r="L15" s="46">
        <v>2</v>
      </c>
      <c r="M15" s="6">
        <f t="shared" si="1"/>
        <v>111.5</v>
      </c>
      <c r="N15" s="2">
        <f t="shared" si="4"/>
        <v>469</v>
      </c>
      <c r="O15" s="18" t="s">
        <v>30</v>
      </c>
      <c r="P15" s="46">
        <v>5</v>
      </c>
      <c r="Q15" s="46">
        <v>89</v>
      </c>
      <c r="R15" s="46">
        <v>13</v>
      </c>
      <c r="S15" s="46">
        <v>1</v>
      </c>
      <c r="T15" s="6">
        <f t="shared" si="2"/>
        <v>120</v>
      </c>
      <c r="U15" s="2">
        <f t="shared" si="5"/>
        <v>475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114</v>
      </c>
      <c r="D16" s="46">
        <v>11</v>
      </c>
      <c r="E16" s="46">
        <v>2</v>
      </c>
      <c r="F16" s="6">
        <f t="shared" si="0"/>
        <v>142.5</v>
      </c>
      <c r="G16" s="2">
        <f t="shared" si="3"/>
        <v>534.5</v>
      </c>
      <c r="H16" s="19" t="s">
        <v>15</v>
      </c>
      <c r="I16" s="46">
        <v>4</v>
      </c>
      <c r="J16" s="46">
        <v>78</v>
      </c>
      <c r="K16" s="46">
        <v>10</v>
      </c>
      <c r="L16" s="46">
        <v>1</v>
      </c>
      <c r="M16" s="6">
        <f t="shared" si="1"/>
        <v>102.5</v>
      </c>
      <c r="N16" s="2">
        <f t="shared" si="4"/>
        <v>457</v>
      </c>
      <c r="O16" s="19" t="s">
        <v>8</v>
      </c>
      <c r="P16" s="46">
        <v>0</v>
      </c>
      <c r="Q16" s="46">
        <v>73</v>
      </c>
      <c r="R16" s="46">
        <v>10</v>
      </c>
      <c r="S16" s="46">
        <v>1</v>
      </c>
      <c r="T16" s="6">
        <f t="shared" si="2"/>
        <v>95.5</v>
      </c>
      <c r="U16" s="2">
        <f t="shared" si="5"/>
        <v>443.5</v>
      </c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111</v>
      </c>
      <c r="D17" s="46">
        <v>11</v>
      </c>
      <c r="E17" s="46">
        <v>1</v>
      </c>
      <c r="F17" s="6">
        <f t="shared" si="0"/>
        <v>136</v>
      </c>
      <c r="G17" s="2">
        <f t="shared" si="3"/>
        <v>539.5</v>
      </c>
      <c r="H17" s="19" t="s">
        <v>18</v>
      </c>
      <c r="I17" s="46">
        <v>2</v>
      </c>
      <c r="J17" s="46">
        <v>81</v>
      </c>
      <c r="K17" s="46">
        <v>13</v>
      </c>
      <c r="L17" s="46">
        <v>1</v>
      </c>
      <c r="M17" s="6">
        <f t="shared" si="1"/>
        <v>110.5</v>
      </c>
      <c r="N17" s="2">
        <f t="shared" si="4"/>
        <v>450.5</v>
      </c>
      <c r="O17" s="19" t="s">
        <v>10</v>
      </c>
      <c r="P17" s="46">
        <v>6</v>
      </c>
      <c r="Q17" s="46">
        <v>93</v>
      </c>
      <c r="R17" s="46">
        <v>14</v>
      </c>
      <c r="S17" s="46">
        <v>1</v>
      </c>
      <c r="T17" s="6">
        <f t="shared" si="2"/>
        <v>126.5</v>
      </c>
      <c r="U17" s="2">
        <f t="shared" si="5"/>
        <v>464.5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111</v>
      </c>
      <c r="D18" s="46">
        <v>13</v>
      </c>
      <c r="E18" s="46">
        <v>0</v>
      </c>
      <c r="F18" s="6">
        <f t="shared" si="0"/>
        <v>138.5</v>
      </c>
      <c r="G18" s="2">
        <f t="shared" si="3"/>
        <v>549.5</v>
      </c>
      <c r="H18" s="19" t="s">
        <v>20</v>
      </c>
      <c r="I18" s="46">
        <v>3</v>
      </c>
      <c r="J18" s="46">
        <v>108</v>
      </c>
      <c r="K18" s="46">
        <v>9</v>
      </c>
      <c r="L18" s="46">
        <v>1</v>
      </c>
      <c r="M18" s="6">
        <f t="shared" si="1"/>
        <v>130</v>
      </c>
      <c r="N18" s="2">
        <f t="shared" si="4"/>
        <v>454.5</v>
      </c>
      <c r="O18" s="19" t="s">
        <v>13</v>
      </c>
      <c r="P18" s="46">
        <v>3</v>
      </c>
      <c r="Q18" s="46">
        <v>89</v>
      </c>
      <c r="R18" s="46">
        <v>15</v>
      </c>
      <c r="S18" s="46">
        <v>2</v>
      </c>
      <c r="T18" s="6">
        <f t="shared" si="2"/>
        <v>125.5</v>
      </c>
      <c r="U18" s="2">
        <f t="shared" si="5"/>
        <v>467.5</v>
      </c>
      <c r="AB18" s="81">
        <v>248</v>
      </c>
    </row>
    <row r="19" spans="1:28" ht="24" customHeight="1" thickBot="1" x14ac:dyDescent="0.25">
      <c r="A19" s="21" t="s">
        <v>42</v>
      </c>
      <c r="B19" s="47">
        <v>0</v>
      </c>
      <c r="C19" s="47">
        <v>104</v>
      </c>
      <c r="D19" s="47">
        <v>8</v>
      </c>
      <c r="E19" s="47">
        <v>0</v>
      </c>
      <c r="F19" s="7">
        <f t="shared" si="0"/>
        <v>120</v>
      </c>
      <c r="G19" s="3">
        <f t="shared" si="3"/>
        <v>537</v>
      </c>
      <c r="H19" s="20" t="s">
        <v>22</v>
      </c>
      <c r="I19" s="45">
        <v>2</v>
      </c>
      <c r="J19" s="45">
        <v>116</v>
      </c>
      <c r="K19" s="45">
        <v>6</v>
      </c>
      <c r="L19" s="45">
        <v>1</v>
      </c>
      <c r="M19" s="6">
        <f t="shared" si="1"/>
        <v>131.5</v>
      </c>
      <c r="N19" s="2">
        <f>M16+M17+M18+M19</f>
        <v>474.5</v>
      </c>
      <c r="O19" s="19" t="s">
        <v>16</v>
      </c>
      <c r="P19" s="46">
        <v>5</v>
      </c>
      <c r="Q19" s="46">
        <v>102</v>
      </c>
      <c r="R19" s="46">
        <v>16</v>
      </c>
      <c r="S19" s="46">
        <v>1</v>
      </c>
      <c r="T19" s="6">
        <f t="shared" si="2"/>
        <v>139</v>
      </c>
      <c r="U19" s="2">
        <f t="shared" si="5"/>
        <v>486.5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106</v>
      </c>
      <c r="D20" s="45">
        <v>9</v>
      </c>
      <c r="E20" s="45">
        <v>2</v>
      </c>
      <c r="F20" s="8">
        <f t="shared" si="0"/>
        <v>131</v>
      </c>
      <c r="G20" s="35"/>
      <c r="H20" s="19" t="s">
        <v>24</v>
      </c>
      <c r="I20" s="46">
        <v>3</v>
      </c>
      <c r="J20" s="46">
        <v>100</v>
      </c>
      <c r="K20" s="46">
        <v>9</v>
      </c>
      <c r="L20" s="46">
        <v>2</v>
      </c>
      <c r="M20" s="8">
        <f t="shared" si="1"/>
        <v>124.5</v>
      </c>
      <c r="N20" s="2">
        <f>M17+M18+M19+M20</f>
        <v>496.5</v>
      </c>
      <c r="O20" s="19" t="s">
        <v>45</v>
      </c>
      <c r="P20" s="45">
        <v>3</v>
      </c>
      <c r="Q20" s="45">
        <v>81</v>
      </c>
      <c r="R20" s="45">
        <v>21</v>
      </c>
      <c r="S20" s="45">
        <v>1</v>
      </c>
      <c r="T20" s="8">
        <f t="shared" si="2"/>
        <v>127</v>
      </c>
      <c r="U20" s="2">
        <f t="shared" si="5"/>
        <v>518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110</v>
      </c>
      <c r="D21" s="46">
        <v>9</v>
      </c>
      <c r="E21" s="46">
        <v>1</v>
      </c>
      <c r="F21" s="6">
        <f t="shared" si="0"/>
        <v>132.5</v>
      </c>
      <c r="G21" s="36"/>
      <c r="H21" s="20" t="s">
        <v>25</v>
      </c>
      <c r="I21" s="46">
        <v>2</v>
      </c>
      <c r="J21" s="46">
        <v>120</v>
      </c>
      <c r="K21" s="46">
        <v>6</v>
      </c>
      <c r="L21" s="46">
        <v>0</v>
      </c>
      <c r="M21" s="6">
        <f t="shared" si="1"/>
        <v>133</v>
      </c>
      <c r="N21" s="2">
        <f>M18+M19+M20+M21</f>
        <v>519</v>
      </c>
      <c r="O21" s="21" t="s">
        <v>46</v>
      </c>
      <c r="P21" s="47">
        <v>3</v>
      </c>
      <c r="Q21" s="47">
        <v>90</v>
      </c>
      <c r="R21" s="47">
        <v>22</v>
      </c>
      <c r="S21" s="47">
        <v>0</v>
      </c>
      <c r="T21" s="7">
        <f t="shared" si="2"/>
        <v>135.5</v>
      </c>
      <c r="U21" s="3">
        <f t="shared" si="5"/>
        <v>527</v>
      </c>
      <c r="AB21" s="81">
        <v>276</v>
      </c>
    </row>
    <row r="22" spans="1:28" ht="24" customHeight="1" thickBot="1" x14ac:dyDescent="0.25">
      <c r="A22" s="19" t="s">
        <v>1</v>
      </c>
      <c r="B22" s="46">
        <v>7</v>
      </c>
      <c r="C22" s="46">
        <v>100</v>
      </c>
      <c r="D22" s="46">
        <v>7</v>
      </c>
      <c r="E22" s="46">
        <v>2</v>
      </c>
      <c r="F22" s="6">
        <f t="shared" si="0"/>
        <v>122.5</v>
      </c>
      <c r="G22" s="2"/>
      <c r="H22" s="21" t="s">
        <v>26</v>
      </c>
      <c r="I22" s="47">
        <v>1</v>
      </c>
      <c r="J22" s="47">
        <v>112</v>
      </c>
      <c r="K22" s="47">
        <v>9</v>
      </c>
      <c r="L22" s="47">
        <v>1</v>
      </c>
      <c r="M22" s="6">
        <f t="shared" si="1"/>
        <v>133</v>
      </c>
      <c r="N22" s="3">
        <f>M19+M20+M21+M22</f>
        <v>522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556.5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522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527</v>
      </c>
      <c r="AB23" s="1"/>
    </row>
    <row r="24" spans="1:28" ht="13.5" customHeight="1" x14ac:dyDescent="0.2">
      <c r="A24" s="173"/>
      <c r="B24" s="174"/>
      <c r="C24" s="82" t="s">
        <v>71</v>
      </c>
      <c r="D24" s="86"/>
      <c r="E24" s="86"/>
      <c r="F24" s="87" t="s">
        <v>63</v>
      </c>
      <c r="G24" s="88"/>
      <c r="H24" s="173"/>
      <c r="I24" s="174"/>
      <c r="J24" s="82" t="s">
        <v>71</v>
      </c>
      <c r="K24" s="86"/>
      <c r="L24" s="86"/>
      <c r="M24" s="87" t="s">
        <v>91</v>
      </c>
      <c r="N24" s="88"/>
      <c r="O24" s="173"/>
      <c r="P24" s="174"/>
      <c r="Q24" s="82" t="s">
        <v>71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R12" sqref="R1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2" t="s">
        <v>38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10" t="s">
        <v>54</v>
      </c>
      <c r="B4" s="210"/>
      <c r="C4" s="210"/>
      <c r="D4" s="51"/>
      <c r="E4" s="213" t="str">
        <f>'G-2'!E4:H4</f>
        <v>DE OBRA</v>
      </c>
      <c r="F4" s="213"/>
      <c r="G4" s="213"/>
      <c r="H4" s="21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1" t="s">
        <v>56</v>
      </c>
      <c r="B5" s="211"/>
      <c r="C5" s="211"/>
      <c r="D5" s="213" t="str">
        <f>'G-2'!D5:H5</f>
        <v>CALLE 50- KR 46</v>
      </c>
      <c r="E5" s="213"/>
      <c r="F5" s="213"/>
      <c r="G5" s="213"/>
      <c r="H5" s="213"/>
      <c r="I5" s="211" t="s">
        <v>53</v>
      </c>
      <c r="J5" s="211"/>
      <c r="K5" s="211"/>
      <c r="L5" s="187">
        <f>'G-2'!L5:N5</f>
        <v>2156</v>
      </c>
      <c r="M5" s="187"/>
      <c r="N5" s="187"/>
      <c r="O5" s="50"/>
      <c r="P5" s="211" t="s">
        <v>57</v>
      </c>
      <c r="Q5" s="211"/>
      <c r="R5" s="211"/>
      <c r="S5" s="185" t="s">
        <v>92</v>
      </c>
      <c r="T5" s="185"/>
      <c r="U5" s="185"/>
    </row>
    <row r="6" spans="1:28" ht="12.75" customHeight="1" x14ac:dyDescent="0.2">
      <c r="A6" s="211" t="s">
        <v>55</v>
      </c>
      <c r="B6" s="211"/>
      <c r="C6" s="211"/>
      <c r="D6" s="197" t="s">
        <v>154</v>
      </c>
      <c r="E6" s="197"/>
      <c r="F6" s="197"/>
      <c r="G6" s="197"/>
      <c r="H6" s="197"/>
      <c r="I6" s="211" t="s">
        <v>59</v>
      </c>
      <c r="J6" s="211"/>
      <c r="K6" s="211"/>
      <c r="L6" s="220">
        <v>2</v>
      </c>
      <c r="M6" s="220"/>
      <c r="N6" s="220"/>
      <c r="O6" s="54"/>
      <c r="P6" s="211" t="s">
        <v>58</v>
      </c>
      <c r="Q6" s="211"/>
      <c r="R6" s="211"/>
      <c r="S6" s="214">
        <f>'G-2'!S6:U6</f>
        <v>42828</v>
      </c>
      <c r="T6" s="214"/>
      <c r="U6" s="214"/>
    </row>
    <row r="7" spans="1:28" ht="7.5" customHeight="1" x14ac:dyDescent="0.2">
      <c r="A7" s="55"/>
      <c r="B7" s="49"/>
      <c r="C7" s="49"/>
      <c r="D7" s="49"/>
      <c r="E7" s="221"/>
      <c r="F7" s="221"/>
      <c r="G7" s="221"/>
      <c r="H7" s="221"/>
      <c r="I7" s="221"/>
      <c r="J7" s="221"/>
      <c r="K7" s="22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5" t="s">
        <v>36</v>
      </c>
      <c r="B8" s="217" t="s">
        <v>34</v>
      </c>
      <c r="C8" s="218"/>
      <c r="D8" s="218"/>
      <c r="E8" s="219"/>
      <c r="F8" s="215" t="s">
        <v>35</v>
      </c>
      <c r="G8" s="215" t="s">
        <v>37</v>
      </c>
      <c r="H8" s="215" t="s">
        <v>36</v>
      </c>
      <c r="I8" s="217" t="s">
        <v>34</v>
      </c>
      <c r="J8" s="218"/>
      <c r="K8" s="218"/>
      <c r="L8" s="219"/>
      <c r="M8" s="215" t="s">
        <v>35</v>
      </c>
      <c r="N8" s="215" t="s">
        <v>37</v>
      </c>
      <c r="O8" s="215" t="s">
        <v>36</v>
      </c>
      <c r="P8" s="217" t="s">
        <v>34</v>
      </c>
      <c r="Q8" s="218"/>
      <c r="R8" s="218"/>
      <c r="S8" s="219"/>
      <c r="T8" s="215" t="s">
        <v>35</v>
      </c>
      <c r="U8" s="215" t="s">
        <v>37</v>
      </c>
    </row>
    <row r="9" spans="1:28" ht="12" customHeight="1" x14ac:dyDescent="0.2">
      <c r="A9" s="216"/>
      <c r="B9" s="57" t="s">
        <v>52</v>
      </c>
      <c r="C9" s="57" t="s">
        <v>0</v>
      </c>
      <c r="D9" s="57" t="s">
        <v>2</v>
      </c>
      <c r="E9" s="58" t="s">
        <v>3</v>
      </c>
      <c r="F9" s="216"/>
      <c r="G9" s="216"/>
      <c r="H9" s="216"/>
      <c r="I9" s="59" t="s">
        <v>52</v>
      </c>
      <c r="J9" s="59" t="s">
        <v>0</v>
      </c>
      <c r="K9" s="57" t="s">
        <v>2</v>
      </c>
      <c r="L9" s="58" t="s">
        <v>3</v>
      </c>
      <c r="M9" s="216"/>
      <c r="N9" s="216"/>
      <c r="O9" s="216"/>
      <c r="P9" s="59" t="s">
        <v>52</v>
      </c>
      <c r="Q9" s="59" t="s">
        <v>0</v>
      </c>
      <c r="R9" s="57" t="s">
        <v>2</v>
      </c>
      <c r="S9" s="58" t="s">
        <v>3</v>
      </c>
      <c r="T9" s="216"/>
      <c r="U9" s="216"/>
    </row>
    <row r="10" spans="1:28" ht="24" customHeight="1" x14ac:dyDescent="0.2">
      <c r="A10" s="60" t="s">
        <v>11</v>
      </c>
      <c r="B10" s="61">
        <v>0</v>
      </c>
      <c r="C10" s="61">
        <v>89</v>
      </c>
      <c r="D10" s="61">
        <v>14</v>
      </c>
      <c r="E10" s="61">
        <v>1</v>
      </c>
      <c r="F10" s="62">
        <f t="shared" ref="F10:F22" si="0">B10*0.5+C10*1+D10*2+E10*2.5</f>
        <v>119.5</v>
      </c>
      <c r="G10" s="63"/>
      <c r="H10" s="64" t="s">
        <v>4</v>
      </c>
      <c r="I10" s="46">
        <v>5</v>
      </c>
      <c r="J10" s="46">
        <v>103</v>
      </c>
      <c r="K10" s="46">
        <v>9</v>
      </c>
      <c r="L10" s="46">
        <v>4</v>
      </c>
      <c r="M10" s="62">
        <f t="shared" ref="M10:M22" si="1">I10*0.5+J10*1+K10*2+L10*2.5</f>
        <v>133.5</v>
      </c>
      <c r="N10" s="65">
        <f>F20+F21+F22+M10</f>
        <v>567.5</v>
      </c>
      <c r="O10" s="64" t="s">
        <v>43</v>
      </c>
      <c r="P10" s="46">
        <v>5</v>
      </c>
      <c r="Q10" s="46">
        <v>110</v>
      </c>
      <c r="R10" s="46">
        <v>8</v>
      </c>
      <c r="S10" s="46">
        <v>1</v>
      </c>
      <c r="T10" s="62">
        <f t="shared" ref="T10:T21" si="2">P10*0.5+Q10*1+R10*2+S10*2.5</f>
        <v>131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94</v>
      </c>
      <c r="D11" s="61">
        <v>16</v>
      </c>
      <c r="E11" s="61">
        <v>0</v>
      </c>
      <c r="F11" s="62">
        <f t="shared" si="0"/>
        <v>126.5</v>
      </c>
      <c r="G11" s="63"/>
      <c r="H11" s="64" t="s">
        <v>5</v>
      </c>
      <c r="I11" s="46">
        <v>7</v>
      </c>
      <c r="J11" s="46">
        <v>108</v>
      </c>
      <c r="K11" s="46">
        <v>7</v>
      </c>
      <c r="L11" s="46">
        <v>3</v>
      </c>
      <c r="M11" s="62">
        <f t="shared" si="1"/>
        <v>133</v>
      </c>
      <c r="N11" s="65">
        <f>F21+F22+M10+M11</f>
        <v>553.5</v>
      </c>
      <c r="O11" s="64" t="s">
        <v>44</v>
      </c>
      <c r="P11" s="46">
        <v>7</v>
      </c>
      <c r="Q11" s="46">
        <v>104</v>
      </c>
      <c r="R11" s="46">
        <v>8</v>
      </c>
      <c r="S11" s="46">
        <v>3</v>
      </c>
      <c r="T11" s="62">
        <f t="shared" si="2"/>
        <v>131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105</v>
      </c>
      <c r="D12" s="61">
        <v>18</v>
      </c>
      <c r="E12" s="61">
        <v>0</v>
      </c>
      <c r="F12" s="62">
        <f t="shared" si="0"/>
        <v>141.5</v>
      </c>
      <c r="G12" s="63"/>
      <c r="H12" s="64" t="s">
        <v>6</v>
      </c>
      <c r="I12" s="46">
        <v>3</v>
      </c>
      <c r="J12" s="46">
        <v>125</v>
      </c>
      <c r="K12" s="46">
        <v>11</v>
      </c>
      <c r="L12" s="46">
        <v>4</v>
      </c>
      <c r="M12" s="62">
        <f t="shared" si="1"/>
        <v>158.5</v>
      </c>
      <c r="N12" s="63">
        <f>F22+M10+M11+M12</f>
        <v>562.5</v>
      </c>
      <c r="O12" s="64" t="s">
        <v>32</v>
      </c>
      <c r="P12" s="46">
        <v>5</v>
      </c>
      <c r="Q12" s="46">
        <v>103</v>
      </c>
      <c r="R12" s="46">
        <v>9</v>
      </c>
      <c r="S12" s="46">
        <v>4</v>
      </c>
      <c r="T12" s="62">
        <f t="shared" si="2"/>
        <v>133.5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112</v>
      </c>
      <c r="D13" s="61">
        <v>15</v>
      </c>
      <c r="E13" s="61">
        <v>3</v>
      </c>
      <c r="F13" s="62">
        <f t="shared" si="0"/>
        <v>151.5</v>
      </c>
      <c r="G13" s="63">
        <f t="shared" ref="G13:G19" si="3">F10+F11+F12+F13</f>
        <v>539</v>
      </c>
      <c r="H13" s="64" t="s">
        <v>7</v>
      </c>
      <c r="I13" s="46">
        <v>8</v>
      </c>
      <c r="J13" s="46">
        <v>120</v>
      </c>
      <c r="K13" s="46">
        <v>6</v>
      </c>
      <c r="L13" s="46">
        <v>3</v>
      </c>
      <c r="M13" s="62">
        <f t="shared" si="1"/>
        <v>143.5</v>
      </c>
      <c r="N13" s="63">
        <f t="shared" ref="N13:N18" si="4">M10+M11+M12+M13</f>
        <v>568.5</v>
      </c>
      <c r="O13" s="64" t="s">
        <v>33</v>
      </c>
      <c r="P13" s="46">
        <v>10</v>
      </c>
      <c r="Q13" s="46">
        <v>106</v>
      </c>
      <c r="R13" s="46">
        <v>16</v>
      </c>
      <c r="S13" s="46">
        <v>4</v>
      </c>
      <c r="T13" s="62">
        <f t="shared" si="2"/>
        <v>153</v>
      </c>
      <c r="U13" s="63">
        <f t="shared" ref="U13:U21" si="5">T10+T11+T12+T13</f>
        <v>548.5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6</v>
      </c>
      <c r="C14" s="61">
        <v>112</v>
      </c>
      <c r="D14" s="61">
        <v>15</v>
      </c>
      <c r="E14" s="61">
        <v>6</v>
      </c>
      <c r="F14" s="62">
        <f t="shared" si="0"/>
        <v>160</v>
      </c>
      <c r="G14" s="63">
        <f t="shared" si="3"/>
        <v>579.5</v>
      </c>
      <c r="H14" s="64" t="s">
        <v>9</v>
      </c>
      <c r="I14" s="46">
        <v>5</v>
      </c>
      <c r="J14" s="46">
        <v>114</v>
      </c>
      <c r="K14" s="46">
        <v>7</v>
      </c>
      <c r="L14" s="46">
        <v>3</v>
      </c>
      <c r="M14" s="62">
        <f t="shared" si="1"/>
        <v>138</v>
      </c>
      <c r="N14" s="63">
        <f t="shared" si="4"/>
        <v>573</v>
      </c>
      <c r="O14" s="64" t="s">
        <v>29</v>
      </c>
      <c r="P14" s="45">
        <v>3</v>
      </c>
      <c r="Q14" s="45">
        <v>110</v>
      </c>
      <c r="R14" s="45">
        <v>14</v>
      </c>
      <c r="S14" s="45">
        <v>3</v>
      </c>
      <c r="T14" s="62">
        <f t="shared" si="2"/>
        <v>147</v>
      </c>
      <c r="U14" s="63">
        <f t="shared" si="5"/>
        <v>564.5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</v>
      </c>
      <c r="C15" s="61">
        <v>99</v>
      </c>
      <c r="D15" s="61">
        <v>13</v>
      </c>
      <c r="E15" s="61">
        <v>4</v>
      </c>
      <c r="F15" s="62">
        <f t="shared" si="0"/>
        <v>136</v>
      </c>
      <c r="G15" s="63">
        <f t="shared" si="3"/>
        <v>589</v>
      </c>
      <c r="H15" s="64" t="s">
        <v>12</v>
      </c>
      <c r="I15" s="46">
        <v>5</v>
      </c>
      <c r="J15" s="46">
        <v>99</v>
      </c>
      <c r="K15" s="46">
        <v>4</v>
      </c>
      <c r="L15" s="46">
        <v>2</v>
      </c>
      <c r="M15" s="62">
        <f t="shared" si="1"/>
        <v>114.5</v>
      </c>
      <c r="N15" s="63">
        <f t="shared" si="4"/>
        <v>554.5</v>
      </c>
      <c r="O15" s="60" t="s">
        <v>30</v>
      </c>
      <c r="P15" s="46">
        <v>9</v>
      </c>
      <c r="Q15" s="46">
        <v>104</v>
      </c>
      <c r="R15" s="46">
        <v>19</v>
      </c>
      <c r="S15" s="46">
        <v>2</v>
      </c>
      <c r="T15" s="62">
        <f t="shared" si="2"/>
        <v>151.5</v>
      </c>
      <c r="U15" s="63">
        <f t="shared" si="5"/>
        <v>585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8</v>
      </c>
      <c r="C16" s="61">
        <v>104</v>
      </c>
      <c r="D16" s="61">
        <v>12</v>
      </c>
      <c r="E16" s="61">
        <v>1</v>
      </c>
      <c r="F16" s="62">
        <f t="shared" si="0"/>
        <v>134.5</v>
      </c>
      <c r="G16" s="63">
        <f t="shared" si="3"/>
        <v>582</v>
      </c>
      <c r="H16" s="64" t="s">
        <v>15</v>
      </c>
      <c r="I16" s="46">
        <v>4</v>
      </c>
      <c r="J16" s="46">
        <v>78</v>
      </c>
      <c r="K16" s="46">
        <v>5</v>
      </c>
      <c r="L16" s="46">
        <v>4</v>
      </c>
      <c r="M16" s="62">
        <f t="shared" si="1"/>
        <v>100</v>
      </c>
      <c r="N16" s="63">
        <f t="shared" si="4"/>
        <v>496</v>
      </c>
      <c r="O16" s="64" t="s">
        <v>8</v>
      </c>
      <c r="P16" s="46">
        <v>7</v>
      </c>
      <c r="Q16" s="46">
        <v>109</v>
      </c>
      <c r="R16" s="46">
        <v>16</v>
      </c>
      <c r="S16" s="46">
        <v>4</v>
      </c>
      <c r="T16" s="62">
        <f t="shared" si="2"/>
        <v>154.5</v>
      </c>
      <c r="U16" s="63">
        <f t="shared" si="5"/>
        <v>606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7</v>
      </c>
      <c r="C17" s="61">
        <v>101</v>
      </c>
      <c r="D17" s="61">
        <v>10</v>
      </c>
      <c r="E17" s="61">
        <v>0</v>
      </c>
      <c r="F17" s="62">
        <f t="shared" si="0"/>
        <v>124.5</v>
      </c>
      <c r="G17" s="63">
        <f t="shared" si="3"/>
        <v>555</v>
      </c>
      <c r="H17" s="64" t="s">
        <v>18</v>
      </c>
      <c r="I17" s="46">
        <v>6</v>
      </c>
      <c r="J17" s="46">
        <v>93</v>
      </c>
      <c r="K17" s="46">
        <v>7</v>
      </c>
      <c r="L17" s="46">
        <v>3</v>
      </c>
      <c r="M17" s="62">
        <f t="shared" si="1"/>
        <v>117.5</v>
      </c>
      <c r="N17" s="63">
        <f t="shared" si="4"/>
        <v>470</v>
      </c>
      <c r="O17" s="64" t="s">
        <v>10</v>
      </c>
      <c r="P17" s="46">
        <v>3</v>
      </c>
      <c r="Q17" s="46">
        <v>102</v>
      </c>
      <c r="R17" s="46">
        <v>18</v>
      </c>
      <c r="S17" s="46">
        <v>4</v>
      </c>
      <c r="T17" s="62">
        <f t="shared" si="2"/>
        <v>149.5</v>
      </c>
      <c r="U17" s="63">
        <f t="shared" si="5"/>
        <v>602.5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14</v>
      </c>
      <c r="C18" s="61">
        <v>103</v>
      </c>
      <c r="D18" s="61">
        <v>9</v>
      </c>
      <c r="E18" s="61">
        <v>4</v>
      </c>
      <c r="F18" s="62">
        <f t="shared" si="0"/>
        <v>138</v>
      </c>
      <c r="G18" s="63">
        <f t="shared" si="3"/>
        <v>533</v>
      </c>
      <c r="H18" s="64" t="s">
        <v>20</v>
      </c>
      <c r="I18" s="46">
        <v>5</v>
      </c>
      <c r="J18" s="46">
        <v>98</v>
      </c>
      <c r="K18" s="46">
        <v>6</v>
      </c>
      <c r="L18" s="46">
        <v>6</v>
      </c>
      <c r="M18" s="62">
        <f t="shared" si="1"/>
        <v>127.5</v>
      </c>
      <c r="N18" s="63">
        <f t="shared" si="4"/>
        <v>459.5</v>
      </c>
      <c r="O18" s="64" t="s">
        <v>13</v>
      </c>
      <c r="P18" s="46">
        <v>3</v>
      </c>
      <c r="Q18" s="46">
        <v>97</v>
      </c>
      <c r="R18" s="46">
        <v>17</v>
      </c>
      <c r="S18" s="46">
        <v>2</v>
      </c>
      <c r="T18" s="62">
        <f t="shared" si="2"/>
        <v>137.5</v>
      </c>
      <c r="U18" s="63">
        <f t="shared" si="5"/>
        <v>593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11</v>
      </c>
      <c r="C19" s="69">
        <v>112</v>
      </c>
      <c r="D19" s="69">
        <v>9</v>
      </c>
      <c r="E19" s="69">
        <v>4</v>
      </c>
      <c r="F19" s="70">
        <f t="shared" si="0"/>
        <v>145.5</v>
      </c>
      <c r="G19" s="71">
        <f t="shared" si="3"/>
        <v>542.5</v>
      </c>
      <c r="H19" s="72" t="s">
        <v>22</v>
      </c>
      <c r="I19" s="45">
        <v>8</v>
      </c>
      <c r="J19" s="45">
        <v>102</v>
      </c>
      <c r="K19" s="45">
        <v>6</v>
      </c>
      <c r="L19" s="45">
        <v>4</v>
      </c>
      <c r="M19" s="62">
        <f t="shared" si="1"/>
        <v>128</v>
      </c>
      <c r="N19" s="63">
        <f>M16+M17+M18+M19</f>
        <v>473</v>
      </c>
      <c r="O19" s="64" t="s">
        <v>16</v>
      </c>
      <c r="P19" s="46">
        <v>6</v>
      </c>
      <c r="Q19" s="46">
        <v>101</v>
      </c>
      <c r="R19" s="46">
        <v>18</v>
      </c>
      <c r="S19" s="46">
        <v>2</v>
      </c>
      <c r="T19" s="62">
        <f t="shared" si="2"/>
        <v>145</v>
      </c>
      <c r="U19" s="63">
        <f t="shared" si="5"/>
        <v>586.5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118</v>
      </c>
      <c r="D20" s="67">
        <v>9</v>
      </c>
      <c r="E20" s="67">
        <v>4</v>
      </c>
      <c r="F20" s="73">
        <f t="shared" si="0"/>
        <v>147</v>
      </c>
      <c r="G20" s="74"/>
      <c r="H20" s="64" t="s">
        <v>24</v>
      </c>
      <c r="I20" s="46">
        <v>7</v>
      </c>
      <c r="J20" s="46">
        <v>104</v>
      </c>
      <c r="K20" s="46">
        <v>11</v>
      </c>
      <c r="L20" s="46">
        <v>4</v>
      </c>
      <c r="M20" s="73">
        <f t="shared" si="1"/>
        <v>139.5</v>
      </c>
      <c r="N20" s="63">
        <f>M17+M18+M19+M20</f>
        <v>512.5</v>
      </c>
      <c r="O20" s="64" t="s">
        <v>45</v>
      </c>
      <c r="P20" s="45">
        <v>10</v>
      </c>
      <c r="Q20" s="45">
        <v>110</v>
      </c>
      <c r="R20" s="45">
        <v>16</v>
      </c>
      <c r="S20" s="45">
        <v>1</v>
      </c>
      <c r="T20" s="73">
        <f t="shared" si="2"/>
        <v>149.5</v>
      </c>
      <c r="U20" s="63">
        <f t="shared" si="5"/>
        <v>581.5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123</v>
      </c>
      <c r="D21" s="61">
        <v>6</v>
      </c>
      <c r="E21" s="61">
        <v>5</v>
      </c>
      <c r="F21" s="62">
        <f t="shared" si="0"/>
        <v>149.5</v>
      </c>
      <c r="G21" s="75"/>
      <c r="H21" s="72" t="s">
        <v>25</v>
      </c>
      <c r="I21" s="46">
        <v>9</v>
      </c>
      <c r="J21" s="46">
        <v>107</v>
      </c>
      <c r="K21" s="46">
        <v>7</v>
      </c>
      <c r="L21" s="46">
        <v>4</v>
      </c>
      <c r="M21" s="62">
        <f t="shared" si="1"/>
        <v>135.5</v>
      </c>
      <c r="N21" s="63">
        <f>M18+M19+M20+M21</f>
        <v>530.5</v>
      </c>
      <c r="O21" s="68" t="s">
        <v>46</v>
      </c>
      <c r="P21" s="47">
        <v>7</v>
      </c>
      <c r="Q21" s="47">
        <v>103</v>
      </c>
      <c r="R21" s="47">
        <v>14</v>
      </c>
      <c r="S21" s="47">
        <v>0</v>
      </c>
      <c r="T21" s="70">
        <f t="shared" si="2"/>
        <v>134.5</v>
      </c>
      <c r="U21" s="71">
        <f t="shared" si="5"/>
        <v>566.5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9</v>
      </c>
      <c r="C22" s="61">
        <v>105</v>
      </c>
      <c r="D22" s="61">
        <v>9</v>
      </c>
      <c r="E22" s="61">
        <v>4</v>
      </c>
      <c r="F22" s="62">
        <f t="shared" si="0"/>
        <v>137.5</v>
      </c>
      <c r="G22" s="63"/>
      <c r="H22" s="68" t="s">
        <v>26</v>
      </c>
      <c r="I22" s="47">
        <v>6</v>
      </c>
      <c r="J22" s="47">
        <v>116</v>
      </c>
      <c r="K22" s="47">
        <v>8</v>
      </c>
      <c r="L22" s="47">
        <v>3</v>
      </c>
      <c r="M22" s="62">
        <f t="shared" si="1"/>
        <v>142.5</v>
      </c>
      <c r="N22" s="71">
        <f>M19+M20+M21+M22</f>
        <v>545.5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1" t="s">
        <v>47</v>
      </c>
      <c r="B23" s="202"/>
      <c r="C23" s="207" t="s">
        <v>50</v>
      </c>
      <c r="D23" s="208"/>
      <c r="E23" s="208"/>
      <c r="F23" s="209"/>
      <c r="G23" s="89">
        <f>MAX(G13:G19)</f>
        <v>589</v>
      </c>
      <c r="H23" s="205" t="s">
        <v>48</v>
      </c>
      <c r="I23" s="206"/>
      <c r="J23" s="198" t="s">
        <v>50</v>
      </c>
      <c r="K23" s="199"/>
      <c r="L23" s="199"/>
      <c r="M23" s="200"/>
      <c r="N23" s="90">
        <f>MAX(N10:N22)</f>
        <v>573</v>
      </c>
      <c r="O23" s="201" t="s">
        <v>49</v>
      </c>
      <c r="P23" s="202"/>
      <c r="Q23" s="207" t="s">
        <v>50</v>
      </c>
      <c r="R23" s="208"/>
      <c r="S23" s="208"/>
      <c r="T23" s="209"/>
      <c r="U23" s="89">
        <f>MAX(U13:U21)</f>
        <v>606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3"/>
      <c r="B24" s="204"/>
      <c r="C24" s="83" t="s">
        <v>71</v>
      </c>
      <c r="D24" s="86"/>
      <c r="E24" s="86"/>
      <c r="F24" s="87" t="s">
        <v>77</v>
      </c>
      <c r="G24" s="88"/>
      <c r="H24" s="203"/>
      <c r="I24" s="204"/>
      <c r="J24" s="83" t="s">
        <v>71</v>
      </c>
      <c r="K24" s="86"/>
      <c r="L24" s="86"/>
      <c r="M24" s="87" t="s">
        <v>65</v>
      </c>
      <c r="N24" s="88"/>
      <c r="O24" s="203"/>
      <c r="P24" s="204"/>
      <c r="Q24" s="83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1" t="s">
        <v>54</v>
      </c>
      <c r="B4" s="181"/>
      <c r="C4" s="181"/>
      <c r="D4" s="26"/>
      <c r="E4" s="186" t="str">
        <f>'G-2'!E4:H4</f>
        <v>DE OBRA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6" t="str">
        <f>'G-2'!D5:H5</f>
        <v>CALLE 50- KR 46</v>
      </c>
      <c r="E5" s="186"/>
      <c r="F5" s="186"/>
      <c r="G5" s="186"/>
      <c r="H5" s="186"/>
      <c r="I5" s="182" t="s">
        <v>53</v>
      </c>
      <c r="J5" s="182"/>
      <c r="K5" s="182"/>
      <c r="L5" s="187">
        <f>'G-2'!L5:N5</f>
        <v>2156</v>
      </c>
      <c r="M5" s="187"/>
      <c r="N5" s="187"/>
      <c r="O5" s="12"/>
      <c r="P5" s="182" t="s">
        <v>57</v>
      </c>
      <c r="Q5" s="182"/>
      <c r="R5" s="182"/>
      <c r="S5" s="185" t="s">
        <v>148</v>
      </c>
      <c r="T5" s="185"/>
      <c r="U5" s="185"/>
    </row>
    <row r="6" spans="1:28" ht="12.75" customHeight="1" x14ac:dyDescent="0.2">
      <c r="A6" s="182" t="s">
        <v>55</v>
      </c>
      <c r="B6" s="182"/>
      <c r="C6" s="182"/>
      <c r="D6" s="183"/>
      <c r="E6" s="183"/>
      <c r="F6" s="183"/>
      <c r="G6" s="183"/>
      <c r="H6" s="183"/>
      <c r="I6" s="182" t="s">
        <v>59</v>
      </c>
      <c r="J6" s="182"/>
      <c r="K6" s="182"/>
      <c r="L6" s="188">
        <v>1</v>
      </c>
      <c r="M6" s="188"/>
      <c r="N6" s="188"/>
      <c r="O6" s="42"/>
      <c r="P6" s="182" t="s">
        <v>58</v>
      </c>
      <c r="Q6" s="182"/>
      <c r="R6" s="182"/>
      <c r="S6" s="196">
        <f>'G-2'!S6:U6</f>
        <v>42828</v>
      </c>
      <c r="T6" s="196"/>
      <c r="U6" s="196"/>
    </row>
    <row r="7" spans="1:28" ht="7.5" customHeight="1" x14ac:dyDescent="0.2">
      <c r="A7" s="13"/>
      <c r="B7" s="11"/>
      <c r="C7" s="11"/>
      <c r="D7" s="11"/>
      <c r="E7" s="195"/>
      <c r="F7" s="195"/>
      <c r="G7" s="195"/>
      <c r="H7" s="195"/>
      <c r="I7" s="195"/>
      <c r="J7" s="195"/>
      <c r="K7" s="19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2" t="s">
        <v>34</v>
      </c>
      <c r="C8" s="193"/>
      <c r="D8" s="193"/>
      <c r="E8" s="194"/>
      <c r="F8" s="189" t="s">
        <v>35</v>
      </c>
      <c r="G8" s="189" t="s">
        <v>37</v>
      </c>
      <c r="H8" s="189" t="s">
        <v>36</v>
      </c>
      <c r="I8" s="192" t="s">
        <v>34</v>
      </c>
      <c r="J8" s="193"/>
      <c r="K8" s="193"/>
      <c r="L8" s="194"/>
      <c r="M8" s="189" t="s">
        <v>35</v>
      </c>
      <c r="N8" s="189" t="s">
        <v>37</v>
      </c>
      <c r="O8" s="189" t="s">
        <v>36</v>
      </c>
      <c r="P8" s="192" t="s">
        <v>34</v>
      </c>
      <c r="Q8" s="193"/>
      <c r="R8" s="193"/>
      <c r="S8" s="194"/>
      <c r="T8" s="189" t="s">
        <v>35</v>
      </c>
      <c r="U8" s="189" t="s">
        <v>37</v>
      </c>
    </row>
    <row r="9" spans="1:28" ht="12" customHeight="1" x14ac:dyDescent="0.2">
      <c r="A9" s="191"/>
      <c r="B9" s="15" t="s">
        <v>52</v>
      </c>
      <c r="C9" s="15" t="s">
        <v>0</v>
      </c>
      <c r="D9" s="15" t="s">
        <v>2</v>
      </c>
      <c r="E9" s="16" t="s">
        <v>3</v>
      </c>
      <c r="F9" s="191"/>
      <c r="G9" s="191"/>
      <c r="H9" s="191"/>
      <c r="I9" s="17" t="s">
        <v>52</v>
      </c>
      <c r="J9" s="17" t="s">
        <v>0</v>
      </c>
      <c r="K9" s="15" t="s">
        <v>2</v>
      </c>
      <c r="L9" s="16" t="s">
        <v>3</v>
      </c>
      <c r="M9" s="191"/>
      <c r="N9" s="191"/>
      <c r="O9" s="191"/>
      <c r="P9" s="17" t="s">
        <v>52</v>
      </c>
      <c r="Q9" s="17" t="s">
        <v>0</v>
      </c>
      <c r="R9" s="15" t="s">
        <v>2</v>
      </c>
      <c r="S9" s="16" t="s">
        <v>3</v>
      </c>
      <c r="T9" s="191"/>
      <c r="U9" s="191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0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0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3"/>
      <c r="B24" s="174"/>
      <c r="C24" s="82" t="s">
        <v>71</v>
      </c>
      <c r="D24" s="86"/>
      <c r="E24" s="86"/>
      <c r="F24" s="87" t="s">
        <v>87</v>
      </c>
      <c r="G24" s="88"/>
      <c r="H24" s="173"/>
      <c r="I24" s="174"/>
      <c r="J24" s="82" t="s">
        <v>71</v>
      </c>
      <c r="K24" s="86"/>
      <c r="L24" s="86"/>
      <c r="M24" s="87" t="s">
        <v>91</v>
      </c>
      <c r="N24" s="88"/>
      <c r="O24" s="173"/>
      <c r="P24" s="174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1" t="s">
        <v>54</v>
      </c>
      <c r="B5" s="181"/>
      <c r="C5" s="181"/>
      <c r="D5" s="26"/>
      <c r="E5" s="186" t="str">
        <f>'G-2'!E4:H4</f>
        <v>DE OBRA</v>
      </c>
      <c r="F5" s="186"/>
      <c r="G5" s="186"/>
      <c r="H5" s="18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2" t="s">
        <v>56</v>
      </c>
      <c r="B6" s="182"/>
      <c r="C6" s="182"/>
      <c r="D6" s="186" t="str">
        <f>'G-2'!D5:H5</f>
        <v>CALLE 50- KR 46</v>
      </c>
      <c r="E6" s="186"/>
      <c r="F6" s="186"/>
      <c r="G6" s="186"/>
      <c r="H6" s="186"/>
      <c r="I6" s="182" t="s">
        <v>53</v>
      </c>
      <c r="J6" s="182"/>
      <c r="K6" s="182"/>
      <c r="L6" s="187">
        <f>'G-2'!L5:N5</f>
        <v>2156</v>
      </c>
      <c r="M6" s="187"/>
      <c r="N6" s="187"/>
      <c r="O6" s="12"/>
      <c r="P6" s="182" t="s">
        <v>58</v>
      </c>
      <c r="Q6" s="182"/>
      <c r="R6" s="182"/>
      <c r="S6" s="222">
        <f>'G-2'!S6:U6</f>
        <v>42828</v>
      </c>
      <c r="T6" s="222"/>
      <c r="U6" s="222"/>
    </row>
    <row r="7" spans="1:28" ht="7.5" customHeight="1" x14ac:dyDescent="0.2">
      <c r="A7" s="13"/>
      <c r="B7" s="11"/>
      <c r="C7" s="11"/>
      <c r="D7" s="11"/>
      <c r="E7" s="195"/>
      <c r="F7" s="195"/>
      <c r="G7" s="195"/>
      <c r="H7" s="195"/>
      <c r="I7" s="195"/>
      <c r="J7" s="195"/>
      <c r="K7" s="19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2" t="s">
        <v>34</v>
      </c>
      <c r="C8" s="193"/>
      <c r="D8" s="193"/>
      <c r="E8" s="194"/>
      <c r="F8" s="189" t="s">
        <v>35</v>
      </c>
      <c r="G8" s="189" t="s">
        <v>37</v>
      </c>
      <c r="H8" s="189" t="s">
        <v>36</v>
      </c>
      <c r="I8" s="192" t="s">
        <v>34</v>
      </c>
      <c r="J8" s="193"/>
      <c r="K8" s="193"/>
      <c r="L8" s="194"/>
      <c r="M8" s="189" t="s">
        <v>35</v>
      </c>
      <c r="N8" s="189" t="s">
        <v>37</v>
      </c>
      <c r="O8" s="189" t="s">
        <v>36</v>
      </c>
      <c r="P8" s="192" t="s">
        <v>34</v>
      </c>
      <c r="Q8" s="193"/>
      <c r="R8" s="193"/>
      <c r="S8" s="194"/>
      <c r="T8" s="189" t="s">
        <v>35</v>
      </c>
      <c r="U8" s="189" t="s">
        <v>37</v>
      </c>
    </row>
    <row r="9" spans="1:28" ht="12" customHeight="1" x14ac:dyDescent="0.2">
      <c r="A9" s="191"/>
      <c r="B9" s="15" t="s">
        <v>52</v>
      </c>
      <c r="C9" s="15" t="s">
        <v>0</v>
      </c>
      <c r="D9" s="15" t="s">
        <v>2</v>
      </c>
      <c r="E9" s="16" t="s">
        <v>3</v>
      </c>
      <c r="F9" s="191"/>
      <c r="G9" s="191"/>
      <c r="H9" s="191"/>
      <c r="I9" s="17" t="s">
        <v>52</v>
      </c>
      <c r="J9" s="17" t="s">
        <v>0</v>
      </c>
      <c r="K9" s="15" t="s">
        <v>2</v>
      </c>
      <c r="L9" s="16" t="s">
        <v>3</v>
      </c>
      <c r="M9" s="191"/>
      <c r="N9" s="191"/>
      <c r="O9" s="191"/>
      <c r="P9" s="17" t="s">
        <v>52</v>
      </c>
      <c r="Q9" s="17" t="s">
        <v>0</v>
      </c>
      <c r="R9" s="15" t="s">
        <v>2</v>
      </c>
      <c r="S9" s="16" t="s">
        <v>3</v>
      </c>
      <c r="T9" s="191"/>
      <c r="U9" s="191"/>
    </row>
    <row r="10" spans="1:28" ht="24" customHeight="1" x14ac:dyDescent="0.2">
      <c r="A10" s="18" t="s">
        <v>11</v>
      </c>
      <c r="B10" s="46">
        <f>'G-2'!B10+'G-3'!B10+'G-4'!B10+GIRO!B10</f>
        <v>7</v>
      </c>
      <c r="C10" s="46">
        <f>'G-2'!C10+'G-3'!C10+'G-4'!C10+GIRO!C10</f>
        <v>212</v>
      </c>
      <c r="D10" s="46">
        <f>'G-2'!D10+'G-3'!D10+'G-4'!D10+GIRO!D10</f>
        <v>32</v>
      </c>
      <c r="E10" s="46">
        <f>'G-2'!E10+'G-3'!E10+'G-4'!E10+GIRO!E10</f>
        <v>4</v>
      </c>
      <c r="F10" s="6">
        <f t="shared" ref="F10:F22" si="0">B10*0.5+C10*1+D10*2+E10*2.5</f>
        <v>289.5</v>
      </c>
      <c r="G10" s="2"/>
      <c r="H10" s="19" t="s">
        <v>4</v>
      </c>
      <c r="I10" s="46">
        <f>'G-2'!I10+'G-3'!I10+'G-4'!I10+GIRO!I10</f>
        <v>16</v>
      </c>
      <c r="J10" s="46">
        <f>'G-2'!J10+'G-3'!J10+'G-4'!J10+GIRO!J10</f>
        <v>229</v>
      </c>
      <c r="K10" s="46">
        <f>'G-2'!K10+'G-3'!K10+'G-4'!K10+GIRO!K10</f>
        <v>19</v>
      </c>
      <c r="L10" s="46">
        <f>'G-2'!L10+'G-3'!L10+'G-4'!L10+GIRO!L10</f>
        <v>5</v>
      </c>
      <c r="M10" s="6">
        <f t="shared" ref="M10:M22" si="1">I10*0.5+J10*1+K10*2+L10*2.5</f>
        <v>287.5</v>
      </c>
      <c r="N10" s="9">
        <f>F20+F21+F22+M10</f>
        <v>1155.5</v>
      </c>
      <c r="O10" s="19" t="s">
        <v>43</v>
      </c>
      <c r="P10" s="46">
        <f>'G-2'!P10+'G-3'!P10+'G-4'!P10+GIRO!P10</f>
        <v>12</v>
      </c>
      <c r="Q10" s="46">
        <f>'G-2'!Q10+'G-3'!Q10+'G-4'!Q10+GIRO!Q10</f>
        <v>224</v>
      </c>
      <c r="R10" s="46">
        <f>'G-2'!R10+'G-3'!R10+'G-4'!R10+GIRO!R10</f>
        <v>17</v>
      </c>
      <c r="S10" s="46">
        <f>'G-2'!S10+'G-3'!S10+'G-4'!S10+GIRO!S10</f>
        <v>3</v>
      </c>
      <c r="T10" s="6">
        <f t="shared" ref="T10:T21" si="2">P10*0.5+Q10*1+R10*2+S10*2.5</f>
        <v>271.5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'G-2'!B11+'G-3'!B11+'G-4'!B11+GIRO!B11</f>
        <v>8</v>
      </c>
      <c r="C11" s="46">
        <f>'G-2'!C11+'G-3'!C11+'G-4'!C11+GIRO!C11</f>
        <v>190</v>
      </c>
      <c r="D11" s="46">
        <f>'G-2'!D11+'G-3'!D11+'G-4'!D11+GIRO!D11</f>
        <v>31</v>
      </c>
      <c r="E11" s="46">
        <f>'G-2'!E11+'G-3'!E11+'G-4'!E11+GIRO!E11</f>
        <v>1</v>
      </c>
      <c r="F11" s="6">
        <f t="shared" si="0"/>
        <v>258.5</v>
      </c>
      <c r="G11" s="2"/>
      <c r="H11" s="19" t="s">
        <v>5</v>
      </c>
      <c r="I11" s="46">
        <f>'G-2'!I11+'G-3'!I11+'G-4'!I11+GIRO!I11</f>
        <v>12</v>
      </c>
      <c r="J11" s="46">
        <f>'G-2'!J11+'G-3'!J11+'G-4'!J11+GIRO!J11</f>
        <v>212</v>
      </c>
      <c r="K11" s="46">
        <f>'G-2'!K11+'G-3'!K11+'G-4'!K11+GIRO!K11</f>
        <v>15</v>
      </c>
      <c r="L11" s="46">
        <f>'G-2'!L11+'G-3'!L11+'G-4'!L11+GIRO!L11</f>
        <v>3</v>
      </c>
      <c r="M11" s="6">
        <f t="shared" si="1"/>
        <v>255.5</v>
      </c>
      <c r="N11" s="9">
        <f>F21+F22+M10+M11</f>
        <v>1114.5</v>
      </c>
      <c r="O11" s="19" t="s">
        <v>44</v>
      </c>
      <c r="P11" s="46">
        <f>'G-2'!P11+'G-3'!P11+'G-4'!P11+GIRO!P11</f>
        <v>22</v>
      </c>
      <c r="Q11" s="46">
        <f>'G-2'!Q11+'G-3'!Q11+'G-4'!Q11+GIRO!Q11</f>
        <v>211</v>
      </c>
      <c r="R11" s="46">
        <f>'G-2'!R11+'G-3'!R11+'G-4'!R11+GIRO!R11</f>
        <v>16</v>
      </c>
      <c r="S11" s="46">
        <f>'G-2'!S11+'G-3'!S11+'G-4'!S11+GIRO!S11</f>
        <v>7</v>
      </c>
      <c r="T11" s="6">
        <f t="shared" si="2"/>
        <v>271.5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'G-2'!B12+'G-3'!B12+'G-4'!B12+GIRO!B12</f>
        <v>4</v>
      </c>
      <c r="C12" s="46">
        <f>'G-2'!C12+'G-3'!C12+'G-4'!C12+GIRO!C12</f>
        <v>223</v>
      </c>
      <c r="D12" s="46">
        <f>'G-2'!D12+'G-3'!D12+'G-4'!D12+GIRO!D12</f>
        <v>44</v>
      </c>
      <c r="E12" s="46">
        <f>'G-2'!E12+'G-3'!E12+'G-4'!E12+GIRO!E12</f>
        <v>1</v>
      </c>
      <c r="F12" s="6">
        <f t="shared" si="0"/>
        <v>315.5</v>
      </c>
      <c r="G12" s="2"/>
      <c r="H12" s="19" t="s">
        <v>6</v>
      </c>
      <c r="I12" s="46">
        <f>'G-2'!I12+'G-3'!I12+'G-4'!I12+GIRO!I12</f>
        <v>7</v>
      </c>
      <c r="J12" s="46">
        <f>'G-2'!J12+'G-3'!J12+'G-4'!J12+GIRO!J12</f>
        <v>231</v>
      </c>
      <c r="K12" s="46">
        <f>'G-2'!K12+'G-3'!K12+'G-4'!K12+GIRO!K12</f>
        <v>19</v>
      </c>
      <c r="L12" s="46">
        <f>'G-2'!L12+'G-3'!L12+'G-4'!L12+GIRO!L12</f>
        <v>7</v>
      </c>
      <c r="M12" s="6">
        <f t="shared" si="1"/>
        <v>290</v>
      </c>
      <c r="N12" s="2">
        <f>F22+M10+M11+M12</f>
        <v>1106.5</v>
      </c>
      <c r="O12" s="19" t="s">
        <v>32</v>
      </c>
      <c r="P12" s="46">
        <f>'G-2'!P12+'G-3'!P12+'G-4'!P12+GIRO!P12</f>
        <v>7</v>
      </c>
      <c r="Q12" s="46">
        <f>'G-2'!Q12+'G-3'!Q12+'G-4'!Q12+GIRO!Q12</f>
        <v>226</v>
      </c>
      <c r="R12" s="46">
        <f>'G-2'!R12+'G-3'!R12+'G-4'!R12+GIRO!R12</f>
        <v>19</v>
      </c>
      <c r="S12" s="46">
        <f>'G-2'!S12+'G-3'!S12+'G-4'!S12+GIRO!S12</f>
        <v>5</v>
      </c>
      <c r="T12" s="6">
        <f t="shared" si="2"/>
        <v>280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'G-2'!B13+'G-3'!B13+'G-4'!B13+GIRO!B13</f>
        <v>6</v>
      </c>
      <c r="C13" s="46">
        <f>'G-2'!C13+'G-3'!C13+'G-4'!C13+GIRO!C13</f>
        <v>220</v>
      </c>
      <c r="D13" s="46">
        <f>'G-2'!D13+'G-3'!D13+'G-4'!D13+GIRO!D13</f>
        <v>31</v>
      </c>
      <c r="E13" s="46">
        <f>'G-2'!E13+'G-3'!E13+'G-4'!E13+GIRO!E13</f>
        <v>4</v>
      </c>
      <c r="F13" s="6">
        <f t="shared" si="0"/>
        <v>295</v>
      </c>
      <c r="G13" s="2">
        <f t="shared" ref="G13:G19" si="3">F10+F11+F12+F13</f>
        <v>1158.5</v>
      </c>
      <c r="H13" s="19" t="s">
        <v>7</v>
      </c>
      <c r="I13" s="46">
        <f>'G-2'!I13+'G-3'!I13+'G-4'!I13+GIRO!I13</f>
        <v>12</v>
      </c>
      <c r="J13" s="46">
        <f>'G-2'!J13+'G-3'!J13+'G-4'!J13+GIRO!J13</f>
        <v>221</v>
      </c>
      <c r="K13" s="46">
        <f>'G-2'!K13+'G-3'!K13+'G-4'!K13+GIRO!K13</f>
        <v>16</v>
      </c>
      <c r="L13" s="46">
        <f>'G-2'!L13+'G-3'!L13+'G-4'!L13+GIRO!L13</f>
        <v>6</v>
      </c>
      <c r="M13" s="6">
        <f t="shared" si="1"/>
        <v>274</v>
      </c>
      <c r="N13" s="2">
        <f t="shared" ref="N13:N18" si="4">M10+M11+M12+M13</f>
        <v>1107</v>
      </c>
      <c r="O13" s="19" t="s">
        <v>33</v>
      </c>
      <c r="P13" s="46">
        <f>'G-2'!P13+'G-3'!P13+'G-4'!P13+GIRO!P13</f>
        <v>12</v>
      </c>
      <c r="Q13" s="46">
        <f>'G-2'!Q13+'G-3'!Q13+'G-4'!Q13+GIRO!Q13</f>
        <v>200</v>
      </c>
      <c r="R13" s="46">
        <f>'G-2'!R13+'G-3'!R13+'G-4'!R13+GIRO!R13</f>
        <v>26</v>
      </c>
      <c r="S13" s="46">
        <f>'G-2'!S13+'G-3'!S13+'G-4'!S13+GIRO!S13</f>
        <v>5</v>
      </c>
      <c r="T13" s="6">
        <f t="shared" si="2"/>
        <v>270.5</v>
      </c>
      <c r="U13" s="2">
        <f t="shared" ref="U13:U21" si="5">T10+T11+T12+T13</f>
        <v>1093.5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'G-2'!B14+'G-3'!B14+'G-4'!B14+GIRO!B14</f>
        <v>9</v>
      </c>
      <c r="C14" s="46">
        <f>'G-2'!C14+'G-3'!C14+'G-4'!C14+GIRO!C14</f>
        <v>222</v>
      </c>
      <c r="D14" s="46">
        <f>'G-2'!D14+'G-3'!D14+'G-4'!D14+GIRO!D14</f>
        <v>31</v>
      </c>
      <c r="E14" s="46">
        <f>'G-2'!E14+'G-3'!E14+'G-4'!E14+GIRO!E14</f>
        <v>6</v>
      </c>
      <c r="F14" s="6">
        <f t="shared" si="0"/>
        <v>303.5</v>
      </c>
      <c r="G14" s="2">
        <f t="shared" si="3"/>
        <v>1172.5</v>
      </c>
      <c r="H14" s="19" t="s">
        <v>9</v>
      </c>
      <c r="I14" s="46">
        <f>'G-2'!I14+'G-3'!I14+'G-4'!I14+GIRO!I14</f>
        <v>13</v>
      </c>
      <c r="J14" s="46">
        <f>'G-2'!J14+'G-3'!J14+'G-4'!J14+GIRO!J14</f>
        <v>216</v>
      </c>
      <c r="K14" s="46">
        <f>'G-2'!K14+'G-3'!K14+'G-4'!K14+GIRO!K14</f>
        <v>20</v>
      </c>
      <c r="L14" s="46">
        <f>'G-2'!L14+'G-3'!L14+'G-4'!L14+GIRO!L14</f>
        <v>5</v>
      </c>
      <c r="M14" s="6">
        <f t="shared" si="1"/>
        <v>275</v>
      </c>
      <c r="N14" s="2">
        <f t="shared" si="4"/>
        <v>1094.5</v>
      </c>
      <c r="O14" s="19" t="s">
        <v>29</v>
      </c>
      <c r="P14" s="46">
        <f>'G-2'!P14+'G-3'!P14+'G-4'!P14+GIRO!P14</f>
        <v>10</v>
      </c>
      <c r="Q14" s="46">
        <f>'G-2'!Q14+'G-3'!Q14+'G-4'!Q14+GIRO!Q14</f>
        <v>215</v>
      </c>
      <c r="R14" s="46">
        <f>'G-2'!R14+'G-3'!R14+'G-4'!R14+GIRO!R14</f>
        <v>27</v>
      </c>
      <c r="S14" s="46">
        <f>'G-2'!S14+'G-3'!S14+'G-4'!S14+GIRO!S14</f>
        <v>4</v>
      </c>
      <c r="T14" s="6">
        <f t="shared" si="2"/>
        <v>284</v>
      </c>
      <c r="U14" s="2">
        <f t="shared" si="5"/>
        <v>1106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'G-2'!B15+'G-3'!B15+'G-4'!B15+GIRO!B15</f>
        <v>4</v>
      </c>
      <c r="C15" s="46">
        <f>'G-2'!C15+'G-3'!C15+'G-4'!C15+GIRO!C15</f>
        <v>209</v>
      </c>
      <c r="D15" s="46">
        <f>'G-2'!D15+'G-3'!D15+'G-4'!D15+GIRO!D15</f>
        <v>28</v>
      </c>
      <c r="E15" s="46">
        <f>'G-2'!E15+'G-3'!E15+'G-4'!E15+GIRO!E15</f>
        <v>5</v>
      </c>
      <c r="F15" s="6">
        <f t="shared" si="0"/>
        <v>279.5</v>
      </c>
      <c r="G15" s="2">
        <f t="shared" si="3"/>
        <v>1193.5</v>
      </c>
      <c r="H15" s="19" t="s">
        <v>12</v>
      </c>
      <c r="I15" s="46">
        <f>'G-2'!I15+'G-3'!I15+'G-4'!I15+GIRO!I15</f>
        <v>11</v>
      </c>
      <c r="J15" s="46">
        <f>'G-2'!J15+'G-3'!J15+'G-4'!J15+GIRO!J15</f>
        <v>190</v>
      </c>
      <c r="K15" s="46">
        <f>'G-2'!K15+'G-3'!K15+'G-4'!K15+GIRO!K15</f>
        <v>15</v>
      </c>
      <c r="L15" s="46">
        <f>'G-2'!L15+'G-3'!L15+'G-4'!L15+GIRO!L15</f>
        <v>4</v>
      </c>
      <c r="M15" s="6">
        <f t="shared" si="1"/>
        <v>235.5</v>
      </c>
      <c r="N15" s="2">
        <f t="shared" si="4"/>
        <v>1074.5</v>
      </c>
      <c r="O15" s="18" t="s">
        <v>30</v>
      </c>
      <c r="P15" s="46">
        <f>'G-2'!P15+'G-3'!P15+'G-4'!P15+GIRO!P15</f>
        <v>17</v>
      </c>
      <c r="Q15" s="46">
        <f>'G-2'!Q15+'G-3'!Q15+'G-4'!Q15+GIRO!Q15</f>
        <v>208</v>
      </c>
      <c r="R15" s="46">
        <f>'G-2'!R15+'G-3'!R15+'G-4'!R15+GIRO!R15</f>
        <v>32</v>
      </c>
      <c r="S15" s="46">
        <f>'G-2'!S15+'G-3'!S15+'G-4'!S15+GIRO!S15</f>
        <v>3</v>
      </c>
      <c r="T15" s="6">
        <f t="shared" si="2"/>
        <v>288</v>
      </c>
      <c r="U15" s="2">
        <f t="shared" si="5"/>
        <v>1122.5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'G-2'!B16+'G-3'!B16+'G-4'!B16+GIRO!B16</f>
        <v>16</v>
      </c>
      <c r="C16" s="46">
        <f>'G-2'!C16+'G-3'!C16+'G-4'!C16+GIRO!C16</f>
        <v>224</v>
      </c>
      <c r="D16" s="46">
        <f>'G-2'!D16+'G-3'!D16+'G-4'!D16+GIRO!D16</f>
        <v>23</v>
      </c>
      <c r="E16" s="46">
        <f>'G-2'!E16+'G-3'!E16+'G-4'!E16+GIRO!E16</f>
        <v>3</v>
      </c>
      <c r="F16" s="6">
        <f t="shared" si="0"/>
        <v>285.5</v>
      </c>
      <c r="G16" s="2">
        <f t="shared" si="3"/>
        <v>1163.5</v>
      </c>
      <c r="H16" s="19" t="s">
        <v>15</v>
      </c>
      <c r="I16" s="46">
        <f>'G-2'!I16+'G-3'!I16+'G-4'!I16+GIRO!I16</f>
        <v>12</v>
      </c>
      <c r="J16" s="46">
        <f>'G-2'!J16+'G-3'!J16+'G-4'!J16+GIRO!J16</f>
        <v>164</v>
      </c>
      <c r="K16" s="46">
        <f>'G-2'!K16+'G-3'!K16+'G-4'!K16+GIRO!K16</f>
        <v>15</v>
      </c>
      <c r="L16" s="46">
        <f>'G-2'!L16+'G-3'!L16+'G-4'!L16+GIRO!L16</f>
        <v>5</v>
      </c>
      <c r="M16" s="6">
        <f t="shared" si="1"/>
        <v>212.5</v>
      </c>
      <c r="N16" s="2">
        <f t="shared" si="4"/>
        <v>997</v>
      </c>
      <c r="O16" s="19" t="s">
        <v>8</v>
      </c>
      <c r="P16" s="46">
        <f>'G-2'!P16+'G-3'!P16+'G-4'!P16+GIRO!P16</f>
        <v>12</v>
      </c>
      <c r="Q16" s="46">
        <f>'G-2'!Q16+'G-3'!Q16+'G-4'!Q16+GIRO!Q16</f>
        <v>200</v>
      </c>
      <c r="R16" s="46">
        <f>'G-2'!R16+'G-3'!R16+'G-4'!R16+GIRO!R16</f>
        <v>26</v>
      </c>
      <c r="S16" s="46">
        <f>'G-2'!S16+'G-3'!S16+'G-4'!S16+GIRO!S16</f>
        <v>5</v>
      </c>
      <c r="T16" s="6">
        <f t="shared" si="2"/>
        <v>270.5</v>
      </c>
      <c r="U16" s="2">
        <f t="shared" si="5"/>
        <v>1113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'G-2'!B17+'G-3'!B17+'G-4'!B17+GIRO!B17</f>
        <v>9</v>
      </c>
      <c r="C17" s="46">
        <f>'G-2'!C17+'G-3'!C17+'G-4'!C17+GIRO!C17</f>
        <v>227</v>
      </c>
      <c r="D17" s="46">
        <f>'G-2'!D17+'G-3'!D17+'G-4'!D17+GIRO!D17</f>
        <v>21</v>
      </c>
      <c r="E17" s="46">
        <f>'G-2'!E17+'G-3'!E17+'G-4'!E17+GIRO!E17</f>
        <v>1</v>
      </c>
      <c r="F17" s="6">
        <f t="shared" si="0"/>
        <v>276</v>
      </c>
      <c r="G17" s="2">
        <f t="shared" si="3"/>
        <v>1144.5</v>
      </c>
      <c r="H17" s="19" t="s">
        <v>18</v>
      </c>
      <c r="I17" s="46">
        <f>'G-2'!I17+'G-3'!I17+'G-4'!I17+GIRO!I17</f>
        <v>14</v>
      </c>
      <c r="J17" s="46">
        <f>'G-2'!J17+'G-3'!J17+'G-4'!J17+GIRO!J17</f>
        <v>186</v>
      </c>
      <c r="K17" s="46">
        <f>'G-2'!K17+'G-3'!K17+'G-4'!K17+GIRO!K17</f>
        <v>20</v>
      </c>
      <c r="L17" s="46">
        <f>'G-2'!L17+'G-3'!L17+'G-4'!L17+GIRO!L17</f>
        <v>4</v>
      </c>
      <c r="M17" s="6">
        <f t="shared" si="1"/>
        <v>243</v>
      </c>
      <c r="N17" s="2">
        <f t="shared" si="4"/>
        <v>966</v>
      </c>
      <c r="O17" s="19" t="s">
        <v>10</v>
      </c>
      <c r="P17" s="46">
        <f>'G-2'!P17+'G-3'!P17+'G-4'!P17+GIRO!P17</f>
        <v>16</v>
      </c>
      <c r="Q17" s="46">
        <f>'G-2'!Q17+'G-3'!Q17+'G-4'!Q17+GIRO!Q17</f>
        <v>216</v>
      </c>
      <c r="R17" s="46">
        <f>'G-2'!R17+'G-3'!R17+'G-4'!R17+GIRO!R17</f>
        <v>32</v>
      </c>
      <c r="S17" s="46">
        <f>'G-2'!S17+'G-3'!S17+'G-4'!S17+GIRO!S17</f>
        <v>5</v>
      </c>
      <c r="T17" s="6">
        <f t="shared" si="2"/>
        <v>300.5</v>
      </c>
      <c r="U17" s="2">
        <f t="shared" si="5"/>
        <v>1143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'G-2'!B18+'G-3'!B18+'G-4'!B18+GIRO!B18</f>
        <v>20</v>
      </c>
      <c r="C18" s="46">
        <f>'G-2'!C18+'G-3'!C18+'G-4'!C18+GIRO!C18</f>
        <v>221</v>
      </c>
      <c r="D18" s="46">
        <f>'G-2'!D18+'G-3'!D18+'G-4'!D18+GIRO!D18</f>
        <v>22</v>
      </c>
      <c r="E18" s="46">
        <f>'G-2'!E18+'G-3'!E18+'G-4'!E18+GIRO!E18</f>
        <v>4</v>
      </c>
      <c r="F18" s="6">
        <f t="shared" si="0"/>
        <v>285</v>
      </c>
      <c r="G18" s="2">
        <f t="shared" si="3"/>
        <v>1126</v>
      </c>
      <c r="H18" s="19" t="s">
        <v>20</v>
      </c>
      <c r="I18" s="46">
        <f>'G-2'!I18+'G-3'!I18+'G-4'!I18+GIRO!I18</f>
        <v>13</v>
      </c>
      <c r="J18" s="46">
        <f>'G-2'!J18+'G-3'!J18+'G-4'!J18+GIRO!J18</f>
        <v>214</v>
      </c>
      <c r="K18" s="46">
        <f>'G-2'!K18+'G-3'!K18+'G-4'!K18+GIRO!K18</f>
        <v>15</v>
      </c>
      <c r="L18" s="46">
        <f>'G-2'!L18+'G-3'!L18+'G-4'!L18+GIRO!L18</f>
        <v>7</v>
      </c>
      <c r="M18" s="6">
        <f t="shared" si="1"/>
        <v>268</v>
      </c>
      <c r="N18" s="2">
        <f t="shared" si="4"/>
        <v>959</v>
      </c>
      <c r="O18" s="19" t="s">
        <v>13</v>
      </c>
      <c r="P18" s="46">
        <f>'G-2'!P18+'G-3'!P18+'G-4'!P18+GIRO!P18</f>
        <v>22</v>
      </c>
      <c r="Q18" s="46">
        <f>'G-2'!Q18+'G-3'!Q18+'G-4'!Q18+GIRO!Q18</f>
        <v>214</v>
      </c>
      <c r="R18" s="46">
        <f>'G-2'!R18+'G-3'!R18+'G-4'!R18+GIRO!R18</f>
        <v>32</v>
      </c>
      <c r="S18" s="46">
        <f>'G-2'!S18+'G-3'!S18+'G-4'!S18+GIRO!S18</f>
        <v>5</v>
      </c>
      <c r="T18" s="6">
        <f t="shared" si="2"/>
        <v>301.5</v>
      </c>
      <c r="U18" s="2">
        <f t="shared" si="5"/>
        <v>1160.5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'G-2'!B19+'G-3'!B19+'G-4'!B19+GIRO!B19</f>
        <v>11</v>
      </c>
      <c r="C19" s="47">
        <f>'G-2'!C19+'G-3'!C19+'G-4'!C19+GIRO!C19</f>
        <v>220</v>
      </c>
      <c r="D19" s="47">
        <f>'G-2'!D19+'G-3'!D19+'G-4'!D19+GIRO!D19</f>
        <v>17</v>
      </c>
      <c r="E19" s="47">
        <f>'G-2'!E19+'G-3'!E19+'G-4'!E19+GIRO!E19</f>
        <v>5</v>
      </c>
      <c r="F19" s="7">
        <f t="shared" si="0"/>
        <v>272</v>
      </c>
      <c r="G19" s="3">
        <f t="shared" si="3"/>
        <v>1118.5</v>
      </c>
      <c r="H19" s="20" t="s">
        <v>22</v>
      </c>
      <c r="I19" s="46">
        <f>'G-2'!I19+'G-3'!I19+'G-4'!I19+GIRO!I19</f>
        <v>14</v>
      </c>
      <c r="J19" s="46">
        <f>'G-2'!J19+'G-3'!J19+'G-4'!J19+GIRO!J19</f>
        <v>224</v>
      </c>
      <c r="K19" s="46">
        <f>'G-2'!K19+'G-3'!K19+'G-4'!K19+GIRO!K19</f>
        <v>12</v>
      </c>
      <c r="L19" s="46">
        <f>'G-2'!L19+'G-3'!L19+'G-4'!L19+GIRO!L19</f>
        <v>5</v>
      </c>
      <c r="M19" s="6">
        <f t="shared" si="1"/>
        <v>267.5</v>
      </c>
      <c r="N19" s="2">
        <f>M16+M17+M18+M19</f>
        <v>991</v>
      </c>
      <c r="O19" s="19" t="s">
        <v>16</v>
      </c>
      <c r="P19" s="46">
        <f>'G-2'!P19+'G-3'!P19+'G-4'!P19+GIRO!P19</f>
        <v>20</v>
      </c>
      <c r="Q19" s="46">
        <f>'G-2'!Q19+'G-3'!Q19+'G-4'!Q19+GIRO!Q19</f>
        <v>227</v>
      </c>
      <c r="R19" s="46">
        <f>'G-2'!R19+'G-3'!R19+'G-4'!R19+GIRO!R19</f>
        <v>34</v>
      </c>
      <c r="S19" s="46">
        <f>'G-2'!S19+'G-3'!S19+'G-4'!S19+GIRO!S19</f>
        <v>3</v>
      </c>
      <c r="T19" s="6">
        <f t="shared" si="2"/>
        <v>312.5</v>
      </c>
      <c r="U19" s="2">
        <f t="shared" si="5"/>
        <v>1185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'G-2'!B20+'G-3'!B20+'G-4'!B20+GIRO!B20</f>
        <v>10</v>
      </c>
      <c r="C20" s="45">
        <f>'G-2'!C20+'G-3'!C20+'G-4'!C20+GIRO!C20</f>
        <v>238</v>
      </c>
      <c r="D20" s="45">
        <f>'G-2'!D20+'G-3'!D20+'G-4'!D20+GIRO!D20</f>
        <v>18</v>
      </c>
      <c r="E20" s="45">
        <f>'G-2'!E20+'G-3'!E20+'G-4'!E20+GIRO!E20</f>
        <v>7</v>
      </c>
      <c r="F20" s="8">
        <f t="shared" si="0"/>
        <v>296.5</v>
      </c>
      <c r="G20" s="35"/>
      <c r="H20" s="19" t="s">
        <v>24</v>
      </c>
      <c r="I20" s="46">
        <f>'G-2'!I20+'G-3'!I20+'G-4'!I20+GIRO!I20</f>
        <v>10</v>
      </c>
      <c r="J20" s="46">
        <f>'G-2'!J20+'G-3'!J20+'G-4'!J20+GIRO!J20</f>
        <v>214</v>
      </c>
      <c r="K20" s="46">
        <f>'G-2'!K20+'G-3'!K20+'G-4'!K20+GIRO!K20</f>
        <v>20</v>
      </c>
      <c r="L20" s="46">
        <f>'G-2'!L20+'G-3'!L20+'G-4'!L20+GIRO!L20</f>
        <v>6</v>
      </c>
      <c r="M20" s="8">
        <f t="shared" si="1"/>
        <v>274</v>
      </c>
      <c r="N20" s="2">
        <f>M17+M18+M19+M20</f>
        <v>1052.5</v>
      </c>
      <c r="O20" s="19" t="s">
        <v>45</v>
      </c>
      <c r="P20" s="46">
        <f>'G-2'!P20+'G-3'!P20+'G-4'!P20+GIRO!P20</f>
        <v>24</v>
      </c>
      <c r="Q20" s="46">
        <f>'G-2'!Q20+'G-3'!Q20+'G-4'!Q20+GIRO!Q20</f>
        <v>212</v>
      </c>
      <c r="R20" s="46">
        <f>'G-2'!R20+'G-3'!R20+'G-4'!R20+GIRO!R20</f>
        <v>37</v>
      </c>
      <c r="S20" s="46">
        <f>'G-2'!S20+'G-3'!S20+'G-4'!S20+GIRO!S20</f>
        <v>2</v>
      </c>
      <c r="T20" s="8">
        <f t="shared" si="2"/>
        <v>303</v>
      </c>
      <c r="U20" s="2">
        <f t="shared" si="5"/>
        <v>1217.5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f>'G-2'!B21+'G-3'!B21+'G-4'!B21+GIRO!B21</f>
        <v>10</v>
      </c>
      <c r="C21" s="46">
        <f>'G-2'!C21+'G-3'!C21+'G-4'!C21+GIRO!C21</f>
        <v>243</v>
      </c>
      <c r="D21" s="46">
        <f>'G-2'!D21+'G-3'!D21+'G-4'!D21+GIRO!D21</f>
        <v>15</v>
      </c>
      <c r="E21" s="46">
        <f>'G-2'!E21+'G-3'!E21+'G-4'!E21+GIRO!E21</f>
        <v>8</v>
      </c>
      <c r="F21" s="6">
        <f t="shared" si="0"/>
        <v>298</v>
      </c>
      <c r="G21" s="36"/>
      <c r="H21" s="20" t="s">
        <v>25</v>
      </c>
      <c r="I21" s="46">
        <f>'G-2'!I21+'G-3'!I21+'G-4'!I21+GIRO!I21</f>
        <v>12</v>
      </c>
      <c r="J21" s="46">
        <f>'G-2'!J21+'G-3'!J21+'G-4'!J21+GIRO!J21</f>
        <v>243</v>
      </c>
      <c r="K21" s="46">
        <f>'G-2'!K21+'G-3'!K21+'G-4'!K21+GIRO!K21</f>
        <v>13</v>
      </c>
      <c r="L21" s="46">
        <f>'G-2'!L21+'G-3'!L21+'G-4'!L21+GIRO!L21</f>
        <v>4</v>
      </c>
      <c r="M21" s="6">
        <f t="shared" si="1"/>
        <v>285</v>
      </c>
      <c r="N21" s="2">
        <f>M18+M19+M20+M21</f>
        <v>1094.5</v>
      </c>
      <c r="O21" s="21" t="s">
        <v>46</v>
      </c>
      <c r="P21" s="47">
        <f>'G-2'!P21+'G-3'!P21+'G-4'!P21+GIRO!P21</f>
        <v>18</v>
      </c>
      <c r="Q21" s="47">
        <f>'G-2'!Q21+'G-3'!Q21+'G-4'!Q21+GIRO!Q21</f>
        <v>209</v>
      </c>
      <c r="R21" s="47">
        <f>'G-2'!R21+'G-3'!R21+'G-4'!R21+GIRO!R21</f>
        <v>36</v>
      </c>
      <c r="S21" s="47">
        <f>'G-2'!S21+'G-3'!S21+'G-4'!S21+GIRO!S21</f>
        <v>0</v>
      </c>
      <c r="T21" s="7">
        <f t="shared" si="2"/>
        <v>290</v>
      </c>
      <c r="U21" s="3">
        <f t="shared" si="5"/>
        <v>1207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f>'G-2'!B22+'G-3'!B22+'G-4'!B22+GIRO!B22</f>
        <v>19</v>
      </c>
      <c r="C22" s="46">
        <f>'G-2'!C22+'G-3'!C22+'G-4'!C22+GIRO!C22</f>
        <v>217</v>
      </c>
      <c r="D22" s="46">
        <f>'G-2'!D22+'G-3'!D22+'G-4'!D22+GIRO!D22</f>
        <v>16</v>
      </c>
      <c r="E22" s="46">
        <f>'G-2'!E22+'G-3'!E22+'G-4'!E22+GIRO!E22</f>
        <v>6</v>
      </c>
      <c r="F22" s="6">
        <f t="shared" si="0"/>
        <v>273.5</v>
      </c>
      <c r="G22" s="2"/>
      <c r="H22" s="21" t="s">
        <v>26</v>
      </c>
      <c r="I22" s="46">
        <f>'G-2'!I22+'G-3'!I22+'G-4'!I22+GIRO!I22</f>
        <v>16</v>
      </c>
      <c r="J22" s="46">
        <f>'G-2'!J22+'G-3'!J22+'G-4'!J22+GIRO!J22</f>
        <v>237</v>
      </c>
      <c r="K22" s="46">
        <f>'G-2'!K22+'G-3'!K22+'G-4'!K22+GIRO!K22</f>
        <v>17</v>
      </c>
      <c r="L22" s="46">
        <f>'G-2'!L22+'G-3'!L22+'G-4'!L22+GIRO!L22</f>
        <v>4</v>
      </c>
      <c r="M22" s="6">
        <f t="shared" si="1"/>
        <v>289</v>
      </c>
      <c r="N22" s="3">
        <f>M19+M20+M21+M22</f>
        <v>1115.5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1193.5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1155.5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1217.5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3"/>
      <c r="B24" s="174"/>
      <c r="C24" s="82" t="s">
        <v>71</v>
      </c>
      <c r="D24" s="86"/>
      <c r="E24" s="86"/>
      <c r="F24" s="87" t="s">
        <v>77</v>
      </c>
      <c r="G24" s="88"/>
      <c r="H24" s="173"/>
      <c r="I24" s="174"/>
      <c r="J24" s="82" t="s">
        <v>71</v>
      </c>
      <c r="K24" s="86"/>
      <c r="L24" s="86"/>
      <c r="M24" s="87" t="s">
        <v>72</v>
      </c>
      <c r="N24" s="88"/>
      <c r="O24" s="173"/>
      <c r="P24" s="174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A25" workbookViewId="0">
      <selection activeCell="L19" sqref="L1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1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1" ht="18.75" x14ac:dyDescent="0.2">
      <c r="A2" s="223" t="s">
        <v>110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1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1" x14ac:dyDescent="0.2">
      <c r="A4" s="224" t="s">
        <v>111</v>
      </c>
      <c r="B4" s="224"/>
      <c r="C4" s="225" t="s">
        <v>60</v>
      </c>
      <c r="D4" s="225"/>
      <c r="E4" s="225"/>
      <c r="F4" s="110"/>
      <c r="G4" s="106"/>
      <c r="H4" s="106"/>
      <c r="I4" s="106"/>
      <c r="J4" s="106"/>
    </row>
    <row r="5" spans="1:11" x14ac:dyDescent="0.2">
      <c r="A5" s="182" t="s">
        <v>56</v>
      </c>
      <c r="B5" s="182"/>
      <c r="C5" s="226" t="str">
        <f>'G-2'!D5</f>
        <v>CALLE 50- KR 46</v>
      </c>
      <c r="D5" s="226"/>
      <c r="E5" s="226"/>
      <c r="F5" s="111"/>
      <c r="G5" s="112"/>
      <c r="H5" s="103" t="s">
        <v>53</v>
      </c>
      <c r="I5" s="227">
        <f>'G-2'!L5</f>
        <v>2156</v>
      </c>
      <c r="J5" s="227"/>
    </row>
    <row r="6" spans="1:11" x14ac:dyDescent="0.2">
      <c r="A6" s="182" t="s">
        <v>112</v>
      </c>
      <c r="B6" s="182"/>
      <c r="C6" s="228" t="s">
        <v>151</v>
      </c>
      <c r="D6" s="228"/>
      <c r="E6" s="228"/>
      <c r="F6" s="111"/>
      <c r="G6" s="112"/>
      <c r="H6" s="103" t="s">
        <v>58</v>
      </c>
      <c r="I6" s="229">
        <f>'G-2'!S6</f>
        <v>42828</v>
      </c>
      <c r="J6" s="229"/>
    </row>
    <row r="7" spans="1:11" x14ac:dyDescent="0.2">
      <c r="A7" s="113"/>
      <c r="B7" s="113"/>
      <c r="C7" s="230"/>
      <c r="D7" s="230"/>
      <c r="E7" s="230"/>
      <c r="F7" s="230"/>
      <c r="G7" s="110"/>
      <c r="H7" s="114"/>
      <c r="I7" s="115"/>
      <c r="J7" s="106"/>
    </row>
    <row r="8" spans="1:11" x14ac:dyDescent="0.2">
      <c r="A8" s="231" t="s">
        <v>113</v>
      </c>
      <c r="B8" s="233" t="s">
        <v>114</v>
      </c>
      <c r="C8" s="231" t="s">
        <v>115</v>
      </c>
      <c r="D8" s="233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5" t="s">
        <v>121</v>
      </c>
      <c r="J8" s="237" t="s">
        <v>122</v>
      </c>
      <c r="K8" s="160" t="s">
        <v>149</v>
      </c>
    </row>
    <row r="9" spans="1:11" x14ac:dyDescent="0.2">
      <c r="A9" s="232"/>
      <c r="B9" s="234"/>
      <c r="C9" s="232"/>
      <c r="D9" s="234"/>
      <c r="E9" s="119" t="s">
        <v>52</v>
      </c>
      <c r="F9" s="120" t="s">
        <v>0</v>
      </c>
      <c r="G9" s="121" t="s">
        <v>2</v>
      </c>
      <c r="H9" s="120" t="s">
        <v>3</v>
      </c>
      <c r="I9" s="236"/>
      <c r="J9" s="238"/>
    </row>
    <row r="10" spans="1:11" x14ac:dyDescent="0.2">
      <c r="A10" s="239" t="s">
        <v>129</v>
      </c>
      <c r="B10" s="242">
        <v>2</v>
      </c>
      <c r="C10" s="122"/>
      <c r="D10" s="123" t="s">
        <v>123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1" x14ac:dyDescent="0.2">
      <c r="A11" s="240"/>
      <c r="B11" s="243"/>
      <c r="C11" s="122" t="s">
        <v>124</v>
      </c>
      <c r="D11" s="125" t="s">
        <v>125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1" x14ac:dyDescent="0.2">
      <c r="A12" s="240"/>
      <c r="B12" s="243"/>
      <c r="C12" s="128" t="s">
        <v>134</v>
      </c>
      <c r="D12" s="129" t="s">
        <v>126</v>
      </c>
      <c r="E12" s="74">
        <v>8</v>
      </c>
      <c r="F12" s="74">
        <v>34</v>
      </c>
      <c r="G12" s="74">
        <v>0</v>
      </c>
      <c r="H12" s="74">
        <v>4</v>
      </c>
      <c r="I12" s="130">
        <f t="shared" si="0"/>
        <v>48</v>
      </c>
      <c r="J12" s="131">
        <f>IF(I12=0,"0,00",I12/SUM(I10:I12)*100)</f>
        <v>100</v>
      </c>
    </row>
    <row r="13" spans="1:11" x14ac:dyDescent="0.2">
      <c r="A13" s="240"/>
      <c r="B13" s="243"/>
      <c r="C13" s="132"/>
      <c r="D13" s="123" t="s">
        <v>123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1" x14ac:dyDescent="0.2">
      <c r="A14" s="240"/>
      <c r="B14" s="243"/>
      <c r="C14" s="122" t="s">
        <v>127</v>
      </c>
      <c r="D14" s="125" t="s">
        <v>125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1" x14ac:dyDescent="0.2">
      <c r="A15" s="240"/>
      <c r="B15" s="243"/>
      <c r="C15" s="128" t="s">
        <v>135</v>
      </c>
      <c r="D15" s="129" t="s">
        <v>126</v>
      </c>
      <c r="E15" s="74">
        <v>8</v>
      </c>
      <c r="F15" s="74">
        <v>56</v>
      </c>
      <c r="G15" s="74">
        <v>0</v>
      </c>
      <c r="H15" s="74">
        <v>3</v>
      </c>
      <c r="I15" s="130">
        <f t="shared" si="0"/>
        <v>67.5</v>
      </c>
      <c r="J15" s="131">
        <f>IF(I15=0,"0,00",I15/SUM(I13:I15)*100)</f>
        <v>100</v>
      </c>
    </row>
    <row r="16" spans="1:11" x14ac:dyDescent="0.2">
      <c r="A16" s="240"/>
      <c r="B16" s="243"/>
      <c r="C16" s="132"/>
      <c r="D16" s="123" t="s">
        <v>123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40"/>
      <c r="B17" s="243"/>
      <c r="C17" s="122" t="s">
        <v>128</v>
      </c>
      <c r="D17" s="125" t="s">
        <v>125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41"/>
      <c r="B18" s="244"/>
      <c r="C18" s="133" t="s">
        <v>136</v>
      </c>
      <c r="D18" s="129" t="s">
        <v>126</v>
      </c>
      <c r="E18" s="74">
        <v>9</v>
      </c>
      <c r="F18" s="74">
        <v>45</v>
      </c>
      <c r="G18" s="74">
        <v>0</v>
      </c>
      <c r="H18" s="74">
        <v>1</v>
      </c>
      <c r="I18" s="130">
        <f t="shared" si="0"/>
        <v>52</v>
      </c>
      <c r="J18" s="131">
        <f>IF(I18=0,"0,00",I18/SUM(I16:I18)*100)</f>
        <v>100</v>
      </c>
    </row>
    <row r="19" spans="1:10" ht="12.75" customHeight="1" x14ac:dyDescent="0.2">
      <c r="A19" s="239" t="s">
        <v>130</v>
      </c>
      <c r="B19" s="242">
        <v>3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40"/>
      <c r="B20" s="243"/>
      <c r="C20" s="122" t="s">
        <v>124</v>
      </c>
      <c r="D20" s="125" t="s">
        <v>125</v>
      </c>
      <c r="E20" s="126">
        <v>4</v>
      </c>
      <c r="F20" s="126">
        <v>208</v>
      </c>
      <c r="G20" s="126">
        <v>21</v>
      </c>
      <c r="H20" s="126">
        <v>3</v>
      </c>
      <c r="I20" s="126">
        <f t="shared" si="0"/>
        <v>259.5</v>
      </c>
      <c r="J20" s="127">
        <f>IF(I20=0,"0,00",I20/SUM(I19:I21)*100)</f>
        <v>93.682310469314075</v>
      </c>
    </row>
    <row r="21" spans="1:10" x14ac:dyDescent="0.2">
      <c r="A21" s="240"/>
      <c r="B21" s="243"/>
      <c r="C21" s="128" t="s">
        <v>137</v>
      </c>
      <c r="D21" s="129" t="s">
        <v>126</v>
      </c>
      <c r="E21" s="74">
        <v>1</v>
      </c>
      <c r="F21" s="74">
        <v>17</v>
      </c>
      <c r="G21" s="74">
        <v>0</v>
      </c>
      <c r="H21" s="74">
        <v>0</v>
      </c>
      <c r="I21" s="130">
        <f t="shared" si="0"/>
        <v>17.5</v>
      </c>
      <c r="J21" s="131">
        <f>IF(I21=0,"0,00",I21/SUM(I19:I21)*100)</f>
        <v>6.3176895306859198</v>
      </c>
    </row>
    <row r="22" spans="1:10" x14ac:dyDescent="0.2">
      <c r="A22" s="240"/>
      <c r="B22" s="243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40"/>
      <c r="B23" s="243"/>
      <c r="C23" s="122" t="s">
        <v>127</v>
      </c>
      <c r="D23" s="125" t="s">
        <v>125</v>
      </c>
      <c r="E23" s="126">
        <v>2</v>
      </c>
      <c r="F23" s="126">
        <v>204</v>
      </c>
      <c r="G23" s="126">
        <v>15</v>
      </c>
      <c r="H23" s="126">
        <v>1</v>
      </c>
      <c r="I23" s="126">
        <f t="shared" si="0"/>
        <v>237.5</v>
      </c>
      <c r="J23" s="127">
        <f>IF(I23=0,"0,00",I23/SUM(I22:I24)*100)</f>
        <v>89.285714285714292</v>
      </c>
    </row>
    <row r="24" spans="1:10" x14ac:dyDescent="0.2">
      <c r="A24" s="240"/>
      <c r="B24" s="243"/>
      <c r="C24" s="128" t="s">
        <v>138</v>
      </c>
      <c r="D24" s="129" t="s">
        <v>126</v>
      </c>
      <c r="E24" s="74">
        <v>1</v>
      </c>
      <c r="F24" s="74">
        <v>28</v>
      </c>
      <c r="G24" s="74">
        <v>0</v>
      </c>
      <c r="H24" s="74">
        <v>0</v>
      </c>
      <c r="I24" s="130">
        <f t="shared" si="0"/>
        <v>28.5</v>
      </c>
      <c r="J24" s="131">
        <f>IF(I24=0,"0,00",I24/SUM(I22:I24)*100)</f>
        <v>10.714285714285714</v>
      </c>
    </row>
    <row r="25" spans="1:10" x14ac:dyDescent="0.2">
      <c r="A25" s="240"/>
      <c r="B25" s="243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40"/>
      <c r="B26" s="243"/>
      <c r="C26" s="122" t="s">
        <v>128</v>
      </c>
      <c r="D26" s="125" t="s">
        <v>125</v>
      </c>
      <c r="E26" s="126">
        <v>6</v>
      </c>
      <c r="F26" s="126">
        <v>137</v>
      </c>
      <c r="G26" s="126">
        <v>42</v>
      </c>
      <c r="H26" s="126">
        <v>2</v>
      </c>
      <c r="I26" s="126">
        <f t="shared" si="0"/>
        <v>229</v>
      </c>
      <c r="J26" s="127">
        <f>IF(I26=0,"0,00",I26/SUM(I25:I27)*100)</f>
        <v>86.415094339622641</v>
      </c>
    </row>
    <row r="27" spans="1:10" x14ac:dyDescent="0.2">
      <c r="A27" s="241"/>
      <c r="B27" s="244"/>
      <c r="C27" s="133" t="s">
        <v>139</v>
      </c>
      <c r="D27" s="129" t="s">
        <v>126</v>
      </c>
      <c r="E27" s="74">
        <v>0</v>
      </c>
      <c r="F27" s="74">
        <v>34</v>
      </c>
      <c r="G27" s="74">
        <v>1</v>
      </c>
      <c r="H27" s="74">
        <v>0</v>
      </c>
      <c r="I27" s="130">
        <f t="shared" si="0"/>
        <v>36</v>
      </c>
      <c r="J27" s="131">
        <f>IF(I27=0,"0,00",I27/SUM(I25:I27)*100)</f>
        <v>13.584905660377359</v>
      </c>
    </row>
    <row r="28" spans="1:10" ht="12.75" customHeight="1" x14ac:dyDescent="0.2">
      <c r="A28" s="239" t="s">
        <v>131</v>
      </c>
      <c r="B28" s="242">
        <v>2</v>
      </c>
      <c r="C28" s="134"/>
      <c r="D28" s="123" t="s">
        <v>123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40"/>
      <c r="B29" s="243"/>
      <c r="C29" s="122" t="s">
        <v>124</v>
      </c>
      <c r="D29" s="125" t="s">
        <v>125</v>
      </c>
      <c r="E29" s="126">
        <f>'G-4'!B21+'G-4'!B22</f>
        <v>13</v>
      </c>
      <c r="F29" s="126">
        <f>'G-4'!C21+'G-4'!C22</f>
        <v>228</v>
      </c>
      <c r="G29" s="126">
        <f>'G-4'!D21+'G-4'!D22</f>
        <v>15</v>
      </c>
      <c r="H29" s="126">
        <f>'G-4'!E21+'G-4'!E22</f>
        <v>9</v>
      </c>
      <c r="I29" s="126">
        <f t="shared" si="0"/>
        <v>287</v>
      </c>
      <c r="J29" s="127">
        <f>IF(I29=0,"0,00",I29/SUM(I28:I30)*100)</f>
        <v>100</v>
      </c>
    </row>
    <row r="30" spans="1:10" x14ac:dyDescent="0.2">
      <c r="A30" s="240"/>
      <c r="B30" s="243"/>
      <c r="C30" s="128" t="s">
        <v>140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40"/>
      <c r="B31" s="243"/>
      <c r="C31" s="132"/>
      <c r="D31" s="123" t="s">
        <v>123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40"/>
      <c r="B32" s="243"/>
      <c r="C32" s="122" t="s">
        <v>127</v>
      </c>
      <c r="D32" s="125" t="s">
        <v>125</v>
      </c>
      <c r="E32" s="126">
        <f>'G-4'!I21+'G-4'!I22</f>
        <v>15</v>
      </c>
      <c r="F32" s="126">
        <f>'G-4'!J21+'G-4'!J22</f>
        <v>223</v>
      </c>
      <c r="G32" s="126">
        <f>'G-4'!K21+'G-4'!K22</f>
        <v>15</v>
      </c>
      <c r="H32" s="126">
        <f>'G-4'!L21+'G-4'!L22</f>
        <v>7</v>
      </c>
      <c r="I32" s="126">
        <f t="shared" si="0"/>
        <v>278</v>
      </c>
      <c r="J32" s="127">
        <f>IF(I32=0,"0,00",I32/SUM(I31:I33)*100)</f>
        <v>100</v>
      </c>
    </row>
    <row r="33" spans="1:10" x14ac:dyDescent="0.2">
      <c r="A33" s="240"/>
      <c r="B33" s="243"/>
      <c r="C33" s="128" t="s">
        <v>141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40"/>
      <c r="B34" s="243"/>
      <c r="C34" s="132"/>
      <c r="D34" s="123" t="s">
        <v>123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40"/>
      <c r="B35" s="243"/>
      <c r="C35" s="122" t="s">
        <v>128</v>
      </c>
      <c r="D35" s="125" t="s">
        <v>125</v>
      </c>
      <c r="E35" s="126">
        <f>'G-4'!P20+'G-4'!P21</f>
        <v>17</v>
      </c>
      <c r="F35" s="126">
        <f>'G-4'!Q20+'G-4'!Q21</f>
        <v>213</v>
      </c>
      <c r="G35" s="126">
        <f>'G-4'!R20+'G-4'!R21</f>
        <v>30</v>
      </c>
      <c r="H35" s="126">
        <f>'G-4'!S20+'G-4'!S21</f>
        <v>1</v>
      </c>
      <c r="I35" s="126">
        <f t="shared" si="0"/>
        <v>284</v>
      </c>
      <c r="J35" s="127">
        <f>IF(I35=0,"0,00",I35/SUM(I34:I36)*100)</f>
        <v>100</v>
      </c>
    </row>
    <row r="36" spans="1:10" x14ac:dyDescent="0.2">
      <c r="A36" s="241"/>
      <c r="B36" s="244"/>
      <c r="C36" s="133" t="s">
        <v>142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9"/>
      <c r="B37" s="242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157">
        <f t="shared" si="0"/>
        <v>0</v>
      </c>
      <c r="J37" s="124" t="str">
        <f>IF(I37=0,"0,00",I37/SUM(I37:I39)*100)</f>
        <v>0,00</v>
      </c>
    </row>
    <row r="38" spans="1:10" x14ac:dyDescent="0.2">
      <c r="A38" s="240"/>
      <c r="B38" s="243"/>
      <c r="C38" s="122" t="s">
        <v>124</v>
      </c>
      <c r="D38" s="125" t="s">
        <v>125</v>
      </c>
      <c r="E38" s="158">
        <v>0</v>
      </c>
      <c r="F38" s="158">
        <v>0</v>
      </c>
      <c r="G38" s="158">
        <v>0</v>
      </c>
      <c r="H38" s="158">
        <v>0</v>
      </c>
      <c r="I38" s="158">
        <f t="shared" si="0"/>
        <v>0</v>
      </c>
      <c r="J38" s="127" t="str">
        <f>IF(I38=0,"0,00",I38/SUM(I37:I39)*100)</f>
        <v>0,00</v>
      </c>
    </row>
    <row r="39" spans="1:10" x14ac:dyDescent="0.2">
      <c r="A39" s="240"/>
      <c r="B39" s="243"/>
      <c r="C39" s="128" t="s">
        <v>143</v>
      </c>
      <c r="D39" s="129" t="s">
        <v>126</v>
      </c>
      <c r="E39" s="159">
        <v>0</v>
      </c>
      <c r="F39" s="159">
        <v>0</v>
      </c>
      <c r="G39" s="159">
        <v>0</v>
      </c>
      <c r="H39" s="159">
        <v>0</v>
      </c>
      <c r="I39" s="166">
        <f t="shared" si="0"/>
        <v>0</v>
      </c>
      <c r="J39" s="131" t="str">
        <f>IF(I39=0,"0,00",I39/SUM(I37:I39)*100)</f>
        <v>0,00</v>
      </c>
    </row>
    <row r="40" spans="1:10" x14ac:dyDescent="0.2">
      <c r="A40" s="240"/>
      <c r="B40" s="243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157">
        <f t="shared" si="0"/>
        <v>0</v>
      </c>
      <c r="J40" s="124" t="str">
        <f>IF(I40=0,"0,00",I40/SUM(I40:I42)*100)</f>
        <v>0,00</v>
      </c>
    </row>
    <row r="41" spans="1:10" x14ac:dyDescent="0.2">
      <c r="A41" s="240"/>
      <c r="B41" s="243"/>
      <c r="C41" s="122" t="s">
        <v>127</v>
      </c>
      <c r="D41" s="125" t="s">
        <v>125</v>
      </c>
      <c r="E41" s="158">
        <v>0</v>
      </c>
      <c r="F41" s="158">
        <v>0</v>
      </c>
      <c r="G41" s="158">
        <v>0</v>
      </c>
      <c r="H41" s="158">
        <v>0</v>
      </c>
      <c r="I41" s="158">
        <f t="shared" si="0"/>
        <v>0</v>
      </c>
      <c r="J41" s="127" t="str">
        <f>IF(I41=0,"0,00",I41/SUM(I40:I42)*100)</f>
        <v>0,00</v>
      </c>
    </row>
    <row r="42" spans="1:10" x14ac:dyDescent="0.2">
      <c r="A42" s="240"/>
      <c r="B42" s="243"/>
      <c r="C42" s="128" t="s">
        <v>144</v>
      </c>
      <c r="D42" s="129" t="s">
        <v>126</v>
      </c>
      <c r="E42" s="159">
        <v>0</v>
      </c>
      <c r="F42" s="159">
        <v>0</v>
      </c>
      <c r="G42" s="159">
        <v>0</v>
      </c>
      <c r="H42" s="159">
        <v>0</v>
      </c>
      <c r="I42" s="166">
        <f t="shared" si="0"/>
        <v>0</v>
      </c>
      <c r="J42" s="131" t="str">
        <f>IF(I42=0,"0,00",I42/SUM(I40:I42)*100)</f>
        <v>0,00</v>
      </c>
    </row>
    <row r="43" spans="1:10" x14ac:dyDescent="0.2">
      <c r="A43" s="240"/>
      <c r="B43" s="243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157">
        <f t="shared" si="0"/>
        <v>0</v>
      </c>
      <c r="J43" s="124" t="str">
        <f>IF(I43=0,"0,00",I43/SUM(I43:I45)*100)</f>
        <v>0,00</v>
      </c>
    </row>
    <row r="44" spans="1:10" x14ac:dyDescent="0.2">
      <c r="A44" s="240"/>
      <c r="B44" s="243"/>
      <c r="C44" s="122" t="s">
        <v>128</v>
      </c>
      <c r="D44" s="125" t="s">
        <v>125</v>
      </c>
      <c r="E44" s="158">
        <v>0</v>
      </c>
      <c r="F44" s="158">
        <v>0</v>
      </c>
      <c r="G44" s="158">
        <v>0</v>
      </c>
      <c r="H44" s="158">
        <v>0</v>
      </c>
      <c r="I44" s="158">
        <f t="shared" si="0"/>
        <v>0</v>
      </c>
      <c r="J44" s="127" t="str">
        <f>IF(I44=0,"0,00",I44/SUM(I43:I45)*100)</f>
        <v>0,00</v>
      </c>
    </row>
    <row r="45" spans="1:10" x14ac:dyDescent="0.2">
      <c r="A45" s="241"/>
      <c r="B45" s="244"/>
      <c r="C45" s="133" t="s">
        <v>145</v>
      </c>
      <c r="D45" s="129" t="s">
        <v>126</v>
      </c>
      <c r="E45" s="159">
        <v>0</v>
      </c>
      <c r="F45" s="159">
        <v>0</v>
      </c>
      <c r="G45" s="159">
        <v>0</v>
      </c>
      <c r="H45" s="159">
        <v>0</v>
      </c>
      <c r="I45" s="167">
        <f t="shared" si="0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AE7" sqref="AE7"/>
    </sheetView>
  </sheetViews>
  <sheetFormatPr baseColWidth="10" defaultRowHeight="12.75" x14ac:dyDescent="0.2"/>
  <cols>
    <col min="2" max="11" width="5.42578125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93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94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95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7" t="s">
        <v>96</v>
      </c>
      <c r="B8" s="247"/>
      <c r="C8" s="248" t="s">
        <v>97</v>
      </c>
      <c r="D8" s="248"/>
      <c r="E8" s="248"/>
      <c r="F8" s="248"/>
      <c r="G8" s="248"/>
      <c r="H8" s="248"/>
      <c r="I8" s="92"/>
      <c r="J8" s="92"/>
      <c r="K8" s="92"/>
      <c r="L8" s="247" t="s">
        <v>98</v>
      </c>
      <c r="M8" s="247"/>
      <c r="N8" s="247"/>
      <c r="O8" s="248" t="str">
        <f>'G-2'!D5</f>
        <v>CALLE 50- KR 46</v>
      </c>
      <c r="P8" s="248"/>
      <c r="Q8" s="248"/>
      <c r="R8" s="248"/>
      <c r="S8" s="248"/>
      <c r="T8" s="92"/>
      <c r="U8" s="92"/>
      <c r="V8" s="247" t="s">
        <v>99</v>
      </c>
      <c r="W8" s="247"/>
      <c r="X8" s="247"/>
      <c r="Y8" s="248">
        <f>'G-2'!L5</f>
        <v>2156</v>
      </c>
      <c r="Z8" s="248"/>
      <c r="AA8" s="248"/>
      <c r="AB8" s="92"/>
      <c r="AC8" s="92"/>
      <c r="AD8" s="92"/>
      <c r="AE8" s="92"/>
      <c r="AF8" s="92"/>
      <c r="AG8" s="92"/>
      <c r="AH8" s="247" t="s">
        <v>100</v>
      </c>
      <c r="AI8" s="247"/>
      <c r="AJ8" s="251">
        <f>'G-2'!S6</f>
        <v>42828</v>
      </c>
      <c r="AK8" s="251"/>
      <c r="AL8" s="251"/>
      <c r="AM8" s="25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133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2" t="s">
        <v>102</v>
      </c>
      <c r="U12" s="252"/>
      <c r="V12" s="145">
        <v>2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63</v>
      </c>
      <c r="AV12" s="97">
        <f t="shared" si="0"/>
        <v>55.5</v>
      </c>
      <c r="AW12" s="97">
        <f t="shared" si="0"/>
        <v>50.5</v>
      </c>
      <c r="AX12" s="97">
        <f t="shared" si="0"/>
        <v>47</v>
      </c>
      <c r="AY12" s="97">
        <f t="shared" si="0"/>
        <v>50</v>
      </c>
      <c r="AZ12" s="97">
        <f t="shared" si="0"/>
        <v>43.5</v>
      </c>
      <c r="BA12" s="97">
        <f t="shared" si="0"/>
        <v>39</v>
      </c>
      <c r="BB12" s="97"/>
      <c r="BC12" s="97"/>
      <c r="BD12" s="97"/>
      <c r="BE12" s="97">
        <f t="shared" ref="BE12:BQ12" si="1">P14</f>
        <v>69.5</v>
      </c>
      <c r="BF12" s="97">
        <f t="shared" si="1"/>
        <v>66.5</v>
      </c>
      <c r="BG12" s="97">
        <f t="shared" si="1"/>
        <v>67.5</v>
      </c>
      <c r="BH12" s="97">
        <f t="shared" si="1"/>
        <v>67.5</v>
      </c>
      <c r="BI12" s="97">
        <f t="shared" si="1"/>
        <v>57</v>
      </c>
      <c r="BJ12" s="97">
        <f t="shared" si="1"/>
        <v>51</v>
      </c>
      <c r="BK12" s="97">
        <f t="shared" si="1"/>
        <v>44</v>
      </c>
      <c r="BL12" s="97">
        <f t="shared" si="1"/>
        <v>45.5</v>
      </c>
      <c r="BM12" s="97">
        <f t="shared" si="1"/>
        <v>45</v>
      </c>
      <c r="BN12" s="97">
        <f t="shared" si="1"/>
        <v>43.5</v>
      </c>
      <c r="BO12" s="97">
        <f t="shared" si="1"/>
        <v>43.5</v>
      </c>
      <c r="BP12" s="97">
        <f t="shared" si="1"/>
        <v>45</v>
      </c>
      <c r="BQ12" s="97">
        <f t="shared" si="1"/>
        <v>48</v>
      </c>
      <c r="BR12" s="97"/>
      <c r="BS12" s="97"/>
      <c r="BT12" s="97"/>
      <c r="BU12" s="97">
        <f t="shared" ref="BU12:CC12" si="2">AG14</f>
        <v>60.5</v>
      </c>
      <c r="BV12" s="97">
        <f t="shared" si="2"/>
        <v>59.5</v>
      </c>
      <c r="BW12" s="97">
        <f t="shared" si="2"/>
        <v>62.5</v>
      </c>
      <c r="BX12" s="97">
        <f t="shared" si="2"/>
        <v>63.5</v>
      </c>
      <c r="BY12" s="97">
        <f t="shared" si="2"/>
        <v>76</v>
      </c>
      <c r="BZ12" s="97">
        <f t="shared" si="2"/>
        <v>100</v>
      </c>
      <c r="CA12" s="97">
        <f t="shared" si="2"/>
        <v>112</v>
      </c>
      <c r="CB12" s="97">
        <f t="shared" si="2"/>
        <v>118</v>
      </c>
      <c r="CC12" s="97">
        <f t="shared" si="2"/>
        <v>113.5</v>
      </c>
    </row>
    <row r="13" spans="1:81" ht="16.5" customHeight="1" x14ac:dyDescent="0.2">
      <c r="A13" s="100" t="s">
        <v>103</v>
      </c>
      <c r="B13" s="148">
        <f>'G-2'!F10</f>
        <v>22.5</v>
      </c>
      <c r="C13" s="148">
        <f>'G-2'!F11</f>
        <v>16</v>
      </c>
      <c r="D13" s="148">
        <f>'G-2'!F12</f>
        <v>12</v>
      </c>
      <c r="E13" s="148">
        <f>'G-2'!F13</f>
        <v>12.5</v>
      </c>
      <c r="F13" s="148">
        <f>'G-2'!F14</f>
        <v>15</v>
      </c>
      <c r="G13" s="148">
        <f>'G-2'!F15</f>
        <v>11</v>
      </c>
      <c r="H13" s="148">
        <f>'G-2'!F16</f>
        <v>8.5</v>
      </c>
      <c r="I13" s="148">
        <f>'G-2'!F17</f>
        <v>15.5</v>
      </c>
      <c r="J13" s="148">
        <f>'G-2'!F18</f>
        <v>8.5</v>
      </c>
      <c r="K13" s="148">
        <f>'G-2'!F19</f>
        <v>6.5</v>
      </c>
      <c r="L13" s="149"/>
      <c r="M13" s="148">
        <f>'G-2'!F20</f>
        <v>18.5</v>
      </c>
      <c r="N13" s="148">
        <f>'G-2'!F21</f>
        <v>16</v>
      </c>
      <c r="O13" s="148">
        <f>'G-2'!F22</f>
        <v>13.5</v>
      </c>
      <c r="P13" s="148">
        <f>'G-2'!M10</f>
        <v>21.5</v>
      </c>
      <c r="Q13" s="148">
        <f>'G-2'!M11</f>
        <v>15.5</v>
      </c>
      <c r="R13" s="148">
        <f>'G-2'!M12</f>
        <v>17</v>
      </c>
      <c r="S13" s="148">
        <f>'G-2'!M13</f>
        <v>13.5</v>
      </c>
      <c r="T13" s="148">
        <f>'G-2'!M14</f>
        <v>11</v>
      </c>
      <c r="U13" s="148">
        <f>'G-2'!M15</f>
        <v>9.5</v>
      </c>
      <c r="V13" s="148">
        <f>'G-2'!M16</f>
        <v>10</v>
      </c>
      <c r="W13" s="148">
        <f>'G-2'!M17</f>
        <v>15</v>
      </c>
      <c r="X13" s="148">
        <f>'G-2'!M18</f>
        <v>10.5</v>
      </c>
      <c r="Y13" s="148">
        <f>'G-2'!M19</f>
        <v>8</v>
      </c>
      <c r="Z13" s="148">
        <f>'G-2'!M20</f>
        <v>10</v>
      </c>
      <c r="AA13" s="148">
        <f>'G-2'!M21</f>
        <v>16.5</v>
      </c>
      <c r="AB13" s="148">
        <f>'G-2'!M22</f>
        <v>13.5</v>
      </c>
      <c r="AC13" s="149"/>
      <c r="AD13" s="148">
        <f>'G-2'!T10</f>
        <v>15.5</v>
      </c>
      <c r="AE13" s="148">
        <f>'G-2'!T11</f>
        <v>13.5</v>
      </c>
      <c r="AF13" s="148">
        <f>'G-2'!T12</f>
        <v>19.5</v>
      </c>
      <c r="AG13" s="148">
        <f>'G-2'!T13</f>
        <v>12</v>
      </c>
      <c r="AH13" s="148">
        <f>'G-2'!T14</f>
        <v>14.5</v>
      </c>
      <c r="AI13" s="148">
        <f>'G-2'!T15</f>
        <v>16.5</v>
      </c>
      <c r="AJ13" s="148">
        <f>'G-2'!T16</f>
        <v>20.5</v>
      </c>
      <c r="AK13" s="148">
        <f>'G-2'!T17</f>
        <v>24.5</v>
      </c>
      <c r="AL13" s="148">
        <f>'G-2'!T18</f>
        <v>38.5</v>
      </c>
      <c r="AM13" s="148">
        <f>'G-2'!T19</f>
        <v>28.5</v>
      </c>
      <c r="AN13" s="148">
        <f>'G-2'!T20</f>
        <v>26.5</v>
      </c>
      <c r="AO13" s="148">
        <f>'G-2'!T21</f>
        <v>20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63</v>
      </c>
      <c r="F14" s="148">
        <f t="shared" ref="F14:K14" si="3">C13+D13+E13+F13</f>
        <v>55.5</v>
      </c>
      <c r="G14" s="148">
        <f t="shared" si="3"/>
        <v>50.5</v>
      </c>
      <c r="H14" s="148">
        <f t="shared" si="3"/>
        <v>47</v>
      </c>
      <c r="I14" s="148">
        <f t="shared" si="3"/>
        <v>50</v>
      </c>
      <c r="J14" s="148">
        <f t="shared" si="3"/>
        <v>43.5</v>
      </c>
      <c r="K14" s="148">
        <f t="shared" si="3"/>
        <v>39</v>
      </c>
      <c r="L14" s="149"/>
      <c r="M14" s="148"/>
      <c r="N14" s="148"/>
      <c r="O14" s="148"/>
      <c r="P14" s="148">
        <f>M13+N13+O13+P13</f>
        <v>69.5</v>
      </c>
      <c r="Q14" s="148">
        <f t="shared" ref="Q14:AB14" si="4">N13+O13+P13+Q13</f>
        <v>66.5</v>
      </c>
      <c r="R14" s="148">
        <f t="shared" si="4"/>
        <v>67.5</v>
      </c>
      <c r="S14" s="148">
        <f t="shared" si="4"/>
        <v>67.5</v>
      </c>
      <c r="T14" s="148">
        <f t="shared" si="4"/>
        <v>57</v>
      </c>
      <c r="U14" s="148">
        <f t="shared" si="4"/>
        <v>51</v>
      </c>
      <c r="V14" s="148">
        <f t="shared" si="4"/>
        <v>44</v>
      </c>
      <c r="W14" s="148">
        <f t="shared" si="4"/>
        <v>45.5</v>
      </c>
      <c r="X14" s="148">
        <f t="shared" si="4"/>
        <v>45</v>
      </c>
      <c r="Y14" s="148">
        <f t="shared" si="4"/>
        <v>43.5</v>
      </c>
      <c r="Z14" s="148">
        <f t="shared" si="4"/>
        <v>43.5</v>
      </c>
      <c r="AA14" s="148">
        <f t="shared" si="4"/>
        <v>45</v>
      </c>
      <c r="AB14" s="148">
        <f t="shared" si="4"/>
        <v>48</v>
      </c>
      <c r="AC14" s="149"/>
      <c r="AD14" s="148"/>
      <c r="AE14" s="148"/>
      <c r="AF14" s="148"/>
      <c r="AG14" s="148">
        <f>AD13+AE13+AF13+AG13</f>
        <v>60.5</v>
      </c>
      <c r="AH14" s="148">
        <f t="shared" ref="AH14:AO14" si="5">AE13+AF13+AG13+AH13</f>
        <v>59.5</v>
      </c>
      <c r="AI14" s="148">
        <f t="shared" si="5"/>
        <v>62.5</v>
      </c>
      <c r="AJ14" s="148">
        <f t="shared" si="5"/>
        <v>63.5</v>
      </c>
      <c r="AK14" s="148">
        <f t="shared" si="5"/>
        <v>76</v>
      </c>
      <c r="AL14" s="148">
        <f t="shared" si="5"/>
        <v>100</v>
      </c>
      <c r="AM14" s="148">
        <f t="shared" si="5"/>
        <v>112</v>
      </c>
      <c r="AN14" s="148">
        <f t="shared" si="5"/>
        <v>118</v>
      </c>
      <c r="AO14" s="148">
        <f t="shared" si="5"/>
        <v>113.5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</v>
      </c>
      <c r="E15" s="151"/>
      <c r="F15" s="151" t="s">
        <v>107</v>
      </c>
      <c r="G15" s="152">
        <f>DIRECCIONALIDAD!J11/100</f>
        <v>0</v>
      </c>
      <c r="H15" s="151"/>
      <c r="I15" s="151" t="s">
        <v>108</v>
      </c>
      <c r="J15" s="152">
        <f>DIRECCIONALIDAD!J12/100</f>
        <v>1</v>
      </c>
      <c r="K15" s="153"/>
      <c r="L15" s="147"/>
      <c r="M15" s="150"/>
      <c r="N15" s="151"/>
      <c r="O15" s="151" t="s">
        <v>106</v>
      </c>
      <c r="P15" s="152">
        <f>DIRECCIONALIDAD!J13/100</f>
        <v>0</v>
      </c>
      <c r="Q15" s="151"/>
      <c r="R15" s="151"/>
      <c r="S15" s="151"/>
      <c r="T15" s="151" t="s">
        <v>107</v>
      </c>
      <c r="U15" s="152">
        <f>DIRECCIONALIDAD!J14/100</f>
        <v>0</v>
      </c>
      <c r="V15" s="151"/>
      <c r="W15" s="151"/>
      <c r="X15" s="151"/>
      <c r="Y15" s="151" t="s">
        <v>108</v>
      </c>
      <c r="Z15" s="152">
        <f>DIRECCIONALIDAD!J15/100</f>
        <v>1</v>
      </c>
      <c r="AA15" s="151"/>
      <c r="AB15" s="153"/>
      <c r="AC15" s="147"/>
      <c r="AD15" s="150"/>
      <c r="AE15" s="151" t="s">
        <v>106</v>
      </c>
      <c r="AF15" s="152">
        <f>DIRECCIONALIDAD!J16/100</f>
        <v>0</v>
      </c>
      <c r="AG15" s="151"/>
      <c r="AH15" s="151"/>
      <c r="AI15" s="151"/>
      <c r="AJ15" s="151" t="s">
        <v>107</v>
      </c>
      <c r="AK15" s="152">
        <f>DIRECCIONALIDAD!J17/100</f>
        <v>0</v>
      </c>
      <c r="AL15" s="151"/>
      <c r="AM15" s="151"/>
      <c r="AN15" s="151" t="s">
        <v>108</v>
      </c>
      <c r="AO15" s="154">
        <f>DIRECCIONALIDAD!J18/100</f>
        <v>1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152</v>
      </c>
      <c r="B16" s="162">
        <f>MAX(B14:K14)</f>
        <v>63</v>
      </c>
      <c r="C16" s="151" t="s">
        <v>106</v>
      </c>
      <c r="D16" s="163">
        <f>+B16*D15</f>
        <v>0</v>
      </c>
      <c r="E16" s="151"/>
      <c r="F16" s="151" t="s">
        <v>107</v>
      </c>
      <c r="G16" s="163">
        <f>+B16*G15</f>
        <v>0</v>
      </c>
      <c r="H16" s="151"/>
      <c r="I16" s="151" t="s">
        <v>108</v>
      </c>
      <c r="J16" s="163">
        <f>+B16*J15</f>
        <v>63</v>
      </c>
      <c r="K16" s="153"/>
      <c r="L16" s="147"/>
      <c r="M16" s="162">
        <f>MAX(M14:AB14)</f>
        <v>69.5</v>
      </c>
      <c r="N16" s="151"/>
      <c r="O16" s="151" t="s">
        <v>106</v>
      </c>
      <c r="P16" s="164">
        <f>+M16*P15</f>
        <v>0</v>
      </c>
      <c r="Q16" s="151"/>
      <c r="R16" s="151"/>
      <c r="S16" s="151"/>
      <c r="T16" s="151" t="s">
        <v>107</v>
      </c>
      <c r="U16" s="164">
        <f>+M16*U15</f>
        <v>0</v>
      </c>
      <c r="V16" s="151"/>
      <c r="W16" s="151"/>
      <c r="X16" s="151"/>
      <c r="Y16" s="151" t="s">
        <v>108</v>
      </c>
      <c r="Z16" s="164">
        <f>+M16*Z15</f>
        <v>69.5</v>
      </c>
      <c r="AA16" s="151"/>
      <c r="AB16" s="153"/>
      <c r="AC16" s="147"/>
      <c r="AD16" s="162">
        <f>MAX(AD14:AO14)</f>
        <v>118</v>
      </c>
      <c r="AE16" s="151" t="s">
        <v>106</v>
      </c>
      <c r="AF16" s="163">
        <f>+AD16*AF15</f>
        <v>0</v>
      </c>
      <c r="AG16" s="151"/>
      <c r="AH16" s="151"/>
      <c r="AI16" s="151"/>
      <c r="AJ16" s="151" t="s">
        <v>107</v>
      </c>
      <c r="AK16" s="163">
        <f>+AD16*AK15</f>
        <v>0</v>
      </c>
      <c r="AL16" s="151"/>
      <c r="AM16" s="151"/>
      <c r="AN16" s="151" t="s">
        <v>108</v>
      </c>
      <c r="AO16" s="165">
        <f>+AD16*AO15</f>
        <v>118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9" t="s">
        <v>102</v>
      </c>
      <c r="U17" s="249"/>
      <c r="V17" s="155">
        <v>3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>
        <f>'G-3'!F10</f>
        <v>147.5</v>
      </c>
      <c r="C18" s="148">
        <f>'G-3'!F11</f>
        <v>116</v>
      </c>
      <c r="D18" s="148">
        <f>'G-3'!F12</f>
        <v>162</v>
      </c>
      <c r="E18" s="148">
        <f>'G-3'!F13</f>
        <v>131</v>
      </c>
      <c r="F18" s="148">
        <f>'G-3'!F14</f>
        <v>128.5</v>
      </c>
      <c r="G18" s="148">
        <f>'G-3'!F15</f>
        <v>132.5</v>
      </c>
      <c r="H18" s="148">
        <f>'G-3'!F16</f>
        <v>142.5</v>
      </c>
      <c r="I18" s="148">
        <f>'G-3'!F17</f>
        <v>136</v>
      </c>
      <c r="J18" s="148">
        <f>'G-3'!F18</f>
        <v>138.5</v>
      </c>
      <c r="K18" s="148">
        <f>'G-3'!F19</f>
        <v>120</v>
      </c>
      <c r="L18" s="149"/>
      <c r="M18" s="148">
        <f>'G-3'!F20</f>
        <v>131</v>
      </c>
      <c r="N18" s="148">
        <f>'G-3'!F21</f>
        <v>132.5</v>
      </c>
      <c r="O18" s="148">
        <f>'G-3'!F22</f>
        <v>122.5</v>
      </c>
      <c r="P18" s="148">
        <f>'G-3'!M10</f>
        <v>132.5</v>
      </c>
      <c r="Q18" s="148">
        <f>'G-3'!M11</f>
        <v>107</v>
      </c>
      <c r="R18" s="148">
        <f>'G-3'!M12</f>
        <v>114.5</v>
      </c>
      <c r="S18" s="148">
        <f>'G-3'!M13</f>
        <v>117</v>
      </c>
      <c r="T18" s="148">
        <f>'G-3'!M14</f>
        <v>126</v>
      </c>
      <c r="U18" s="148">
        <f>'G-3'!M15</f>
        <v>111.5</v>
      </c>
      <c r="V18" s="148">
        <f>'G-3'!M16</f>
        <v>102.5</v>
      </c>
      <c r="W18" s="148">
        <f>'G-3'!M17</f>
        <v>110.5</v>
      </c>
      <c r="X18" s="148">
        <f>'G-3'!M18</f>
        <v>130</v>
      </c>
      <c r="Y18" s="148">
        <f>'G-3'!M19</f>
        <v>131.5</v>
      </c>
      <c r="Z18" s="148">
        <f>'G-3'!M20</f>
        <v>124.5</v>
      </c>
      <c r="AA18" s="148">
        <f>'G-3'!M21</f>
        <v>133</v>
      </c>
      <c r="AB18" s="148">
        <f>'G-3'!M22</f>
        <v>133</v>
      </c>
      <c r="AC18" s="149"/>
      <c r="AD18" s="148">
        <f>'G-3'!T10</f>
        <v>125</v>
      </c>
      <c r="AE18" s="148">
        <f>'G-3'!T11</f>
        <v>127</v>
      </c>
      <c r="AF18" s="148">
        <f>'G-3'!T12</f>
        <v>127</v>
      </c>
      <c r="AG18" s="148">
        <f>'G-3'!T13</f>
        <v>105.5</v>
      </c>
      <c r="AH18" s="148">
        <f>'G-3'!T14</f>
        <v>122.5</v>
      </c>
      <c r="AI18" s="148">
        <f>'G-3'!T15</f>
        <v>120</v>
      </c>
      <c r="AJ18" s="148">
        <f>'G-3'!T16</f>
        <v>95.5</v>
      </c>
      <c r="AK18" s="148">
        <f>'G-3'!T17</f>
        <v>126.5</v>
      </c>
      <c r="AL18" s="148">
        <f>'G-3'!T18</f>
        <v>125.5</v>
      </c>
      <c r="AM18" s="148">
        <f>'G-3'!T19</f>
        <v>139</v>
      </c>
      <c r="AN18" s="148">
        <f>'G-3'!T20</f>
        <v>127</v>
      </c>
      <c r="AO18" s="148">
        <f>'G-3'!T21</f>
        <v>135.5</v>
      </c>
      <c r="AP18" s="101"/>
      <c r="AQ18" s="101"/>
      <c r="AR18" s="101"/>
      <c r="AS18" s="101"/>
      <c r="AT18" s="101"/>
      <c r="AU18" s="101">
        <f t="shared" ref="AU18:BA18" si="6">E19</f>
        <v>556.5</v>
      </c>
      <c r="AV18" s="101">
        <f t="shared" si="6"/>
        <v>537.5</v>
      </c>
      <c r="AW18" s="101">
        <f t="shared" si="6"/>
        <v>554</v>
      </c>
      <c r="AX18" s="101">
        <f t="shared" si="6"/>
        <v>534.5</v>
      </c>
      <c r="AY18" s="101">
        <f t="shared" si="6"/>
        <v>539.5</v>
      </c>
      <c r="AZ18" s="101">
        <f t="shared" si="6"/>
        <v>549.5</v>
      </c>
      <c r="BA18" s="101">
        <f t="shared" si="6"/>
        <v>537</v>
      </c>
      <c r="BB18" s="101"/>
      <c r="BC18" s="101"/>
      <c r="BD18" s="101"/>
      <c r="BE18" s="101">
        <f t="shared" ref="BE18:BQ18" si="7">P19</f>
        <v>518.5</v>
      </c>
      <c r="BF18" s="101">
        <f t="shared" si="7"/>
        <v>494.5</v>
      </c>
      <c r="BG18" s="101">
        <f t="shared" si="7"/>
        <v>476.5</v>
      </c>
      <c r="BH18" s="101">
        <f t="shared" si="7"/>
        <v>471</v>
      </c>
      <c r="BI18" s="101">
        <f t="shared" si="7"/>
        <v>464.5</v>
      </c>
      <c r="BJ18" s="101">
        <f t="shared" si="7"/>
        <v>469</v>
      </c>
      <c r="BK18" s="101">
        <f t="shared" si="7"/>
        <v>457</v>
      </c>
      <c r="BL18" s="101">
        <f t="shared" si="7"/>
        <v>450.5</v>
      </c>
      <c r="BM18" s="101">
        <f t="shared" si="7"/>
        <v>454.5</v>
      </c>
      <c r="BN18" s="101">
        <f t="shared" si="7"/>
        <v>474.5</v>
      </c>
      <c r="BO18" s="101">
        <f t="shared" si="7"/>
        <v>496.5</v>
      </c>
      <c r="BP18" s="101">
        <f t="shared" si="7"/>
        <v>519</v>
      </c>
      <c r="BQ18" s="101">
        <f t="shared" si="7"/>
        <v>522</v>
      </c>
      <c r="BR18" s="101"/>
      <c r="BS18" s="101"/>
      <c r="BT18" s="101"/>
      <c r="BU18" s="101">
        <f t="shared" ref="BU18:CC18" si="8">AG19</f>
        <v>484.5</v>
      </c>
      <c r="BV18" s="101">
        <f t="shared" si="8"/>
        <v>482</v>
      </c>
      <c r="BW18" s="101">
        <f t="shared" si="8"/>
        <v>475</v>
      </c>
      <c r="BX18" s="101">
        <f t="shared" si="8"/>
        <v>443.5</v>
      </c>
      <c r="BY18" s="101">
        <f t="shared" si="8"/>
        <v>464.5</v>
      </c>
      <c r="BZ18" s="101">
        <f t="shared" si="8"/>
        <v>467.5</v>
      </c>
      <c r="CA18" s="101">
        <f t="shared" si="8"/>
        <v>486.5</v>
      </c>
      <c r="CB18" s="101">
        <f t="shared" si="8"/>
        <v>518</v>
      </c>
      <c r="CC18" s="101">
        <f t="shared" si="8"/>
        <v>527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556.5</v>
      </c>
      <c r="F19" s="148">
        <f t="shared" ref="F19:K19" si="9">C18+D18+E18+F18</f>
        <v>537.5</v>
      </c>
      <c r="G19" s="148">
        <f t="shared" si="9"/>
        <v>554</v>
      </c>
      <c r="H19" s="148">
        <f t="shared" si="9"/>
        <v>534.5</v>
      </c>
      <c r="I19" s="148">
        <f t="shared" si="9"/>
        <v>539.5</v>
      </c>
      <c r="J19" s="148">
        <f t="shared" si="9"/>
        <v>549.5</v>
      </c>
      <c r="K19" s="148">
        <f t="shared" si="9"/>
        <v>537</v>
      </c>
      <c r="L19" s="149"/>
      <c r="M19" s="148"/>
      <c r="N19" s="148"/>
      <c r="O19" s="148"/>
      <c r="P19" s="148">
        <f>M18+N18+O18+P18</f>
        <v>518.5</v>
      </c>
      <c r="Q19" s="148">
        <f t="shared" ref="Q19:AB19" si="10">N18+O18+P18+Q18</f>
        <v>494.5</v>
      </c>
      <c r="R19" s="148">
        <f t="shared" si="10"/>
        <v>476.5</v>
      </c>
      <c r="S19" s="148">
        <f t="shared" si="10"/>
        <v>471</v>
      </c>
      <c r="T19" s="148">
        <f t="shared" si="10"/>
        <v>464.5</v>
      </c>
      <c r="U19" s="148">
        <f t="shared" si="10"/>
        <v>469</v>
      </c>
      <c r="V19" s="148">
        <f t="shared" si="10"/>
        <v>457</v>
      </c>
      <c r="W19" s="148">
        <f t="shared" si="10"/>
        <v>450.5</v>
      </c>
      <c r="X19" s="148">
        <f t="shared" si="10"/>
        <v>454.5</v>
      </c>
      <c r="Y19" s="148">
        <f t="shared" si="10"/>
        <v>474.5</v>
      </c>
      <c r="Z19" s="148">
        <f t="shared" si="10"/>
        <v>496.5</v>
      </c>
      <c r="AA19" s="148">
        <f t="shared" si="10"/>
        <v>519</v>
      </c>
      <c r="AB19" s="148">
        <f t="shared" si="10"/>
        <v>522</v>
      </c>
      <c r="AC19" s="149"/>
      <c r="AD19" s="148"/>
      <c r="AE19" s="148"/>
      <c r="AF19" s="148"/>
      <c r="AG19" s="148">
        <f>AD18+AE18+AF18+AG18</f>
        <v>484.5</v>
      </c>
      <c r="AH19" s="148">
        <f t="shared" ref="AH19:AO19" si="11">AE18+AF18+AG18+AH18</f>
        <v>482</v>
      </c>
      <c r="AI19" s="148">
        <f t="shared" si="11"/>
        <v>475</v>
      </c>
      <c r="AJ19" s="148">
        <f t="shared" si="11"/>
        <v>443.5</v>
      </c>
      <c r="AK19" s="148">
        <f t="shared" si="11"/>
        <v>464.5</v>
      </c>
      <c r="AL19" s="148">
        <f t="shared" si="11"/>
        <v>467.5</v>
      </c>
      <c r="AM19" s="148">
        <f t="shared" si="11"/>
        <v>486.5</v>
      </c>
      <c r="AN19" s="148">
        <f t="shared" si="11"/>
        <v>518</v>
      </c>
      <c r="AO19" s="148">
        <f t="shared" si="11"/>
        <v>527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0.93682310469314078</v>
      </c>
      <c r="H20" s="151"/>
      <c r="I20" s="151" t="s">
        <v>108</v>
      </c>
      <c r="J20" s="152">
        <f>DIRECCIONALIDAD!J21/100</f>
        <v>6.3176895306859202E-2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0.8928571428571429</v>
      </c>
      <c r="V20" s="151"/>
      <c r="W20" s="151"/>
      <c r="X20" s="151"/>
      <c r="Y20" s="151" t="s">
        <v>108</v>
      </c>
      <c r="Z20" s="152">
        <f>DIRECCIONALIDAD!J24/100</f>
        <v>0.10714285714285714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0.86415094339622645</v>
      </c>
      <c r="AL20" s="151"/>
      <c r="AM20" s="151"/>
      <c r="AN20" s="151" t="s">
        <v>108</v>
      </c>
      <c r="AO20" s="154">
        <f>DIRECCIONALIDAD!J27/100</f>
        <v>0.13584905660377358</v>
      </c>
      <c r="AP20" s="92"/>
      <c r="AQ20" s="92"/>
      <c r="AR20" s="92"/>
      <c r="AS20" s="92"/>
      <c r="AT20" s="92"/>
      <c r="AU20" s="92">
        <f t="shared" ref="AU20:BA20" si="15">E24</f>
        <v>539</v>
      </c>
      <c r="AV20" s="92">
        <f t="shared" si="15"/>
        <v>579.5</v>
      </c>
      <c r="AW20" s="92">
        <f t="shared" si="15"/>
        <v>589</v>
      </c>
      <c r="AX20" s="92">
        <f t="shared" si="15"/>
        <v>582</v>
      </c>
      <c r="AY20" s="92">
        <f t="shared" si="15"/>
        <v>555</v>
      </c>
      <c r="AZ20" s="92">
        <f t="shared" si="15"/>
        <v>533</v>
      </c>
      <c r="BA20" s="92">
        <f t="shared" si="15"/>
        <v>542.5</v>
      </c>
      <c r="BB20" s="92"/>
      <c r="BC20" s="92"/>
      <c r="BD20" s="92"/>
      <c r="BE20" s="92">
        <f t="shared" ref="BE20:BQ20" si="16">P24</f>
        <v>567.5</v>
      </c>
      <c r="BF20" s="92">
        <f t="shared" si="16"/>
        <v>553.5</v>
      </c>
      <c r="BG20" s="92">
        <f t="shared" si="16"/>
        <v>562.5</v>
      </c>
      <c r="BH20" s="92">
        <f t="shared" si="16"/>
        <v>568.5</v>
      </c>
      <c r="BI20" s="92">
        <f t="shared" si="16"/>
        <v>573</v>
      </c>
      <c r="BJ20" s="92">
        <f t="shared" si="16"/>
        <v>554.5</v>
      </c>
      <c r="BK20" s="92">
        <f t="shared" si="16"/>
        <v>496</v>
      </c>
      <c r="BL20" s="92">
        <f t="shared" si="16"/>
        <v>470</v>
      </c>
      <c r="BM20" s="92">
        <f t="shared" si="16"/>
        <v>459.5</v>
      </c>
      <c r="BN20" s="92">
        <f t="shared" si="16"/>
        <v>473</v>
      </c>
      <c r="BO20" s="92">
        <f t="shared" si="16"/>
        <v>512.5</v>
      </c>
      <c r="BP20" s="92">
        <f t="shared" si="16"/>
        <v>530.5</v>
      </c>
      <c r="BQ20" s="92">
        <f t="shared" si="16"/>
        <v>545.5</v>
      </c>
      <c r="BR20" s="92"/>
      <c r="BS20" s="92"/>
      <c r="BT20" s="92"/>
      <c r="BU20" s="92">
        <f t="shared" ref="BU20:CC20" si="17">AG24</f>
        <v>548.5</v>
      </c>
      <c r="BV20" s="92">
        <f t="shared" si="17"/>
        <v>564.5</v>
      </c>
      <c r="BW20" s="92">
        <f t="shared" si="17"/>
        <v>585</v>
      </c>
      <c r="BX20" s="92">
        <f t="shared" si="17"/>
        <v>606</v>
      </c>
      <c r="BY20" s="92">
        <f t="shared" si="17"/>
        <v>602.5</v>
      </c>
      <c r="BZ20" s="92">
        <f t="shared" si="17"/>
        <v>593</v>
      </c>
      <c r="CA20" s="92">
        <f t="shared" si="17"/>
        <v>586.5</v>
      </c>
      <c r="CB20" s="92">
        <f t="shared" si="17"/>
        <v>581.5</v>
      </c>
      <c r="CC20" s="92">
        <f t="shared" si="17"/>
        <v>566.5</v>
      </c>
    </row>
    <row r="21" spans="1:81" ht="16.5" customHeight="1" x14ac:dyDescent="0.2">
      <c r="A21" s="161" t="s">
        <v>152</v>
      </c>
      <c r="B21" s="162">
        <f>MAX(B19:K19)</f>
        <v>556.5</v>
      </c>
      <c r="C21" s="151" t="s">
        <v>106</v>
      </c>
      <c r="D21" s="163">
        <f>+B21*D20</f>
        <v>0</v>
      </c>
      <c r="E21" s="151"/>
      <c r="F21" s="151" t="s">
        <v>107</v>
      </c>
      <c r="G21" s="163">
        <f>+B21*G20</f>
        <v>521.3420577617328</v>
      </c>
      <c r="H21" s="151"/>
      <c r="I21" s="151" t="s">
        <v>108</v>
      </c>
      <c r="J21" s="163">
        <f>+B21*J20</f>
        <v>35.157942238267147</v>
      </c>
      <c r="K21" s="153"/>
      <c r="L21" s="147"/>
      <c r="M21" s="162">
        <f>MAX(M19:AB19)</f>
        <v>522</v>
      </c>
      <c r="N21" s="151"/>
      <c r="O21" s="151" t="s">
        <v>106</v>
      </c>
      <c r="P21" s="164">
        <f>+M21*P20</f>
        <v>0</v>
      </c>
      <c r="Q21" s="151"/>
      <c r="R21" s="151"/>
      <c r="S21" s="151"/>
      <c r="T21" s="151" t="s">
        <v>107</v>
      </c>
      <c r="U21" s="164">
        <f>+M21*U20</f>
        <v>466.07142857142861</v>
      </c>
      <c r="V21" s="151"/>
      <c r="W21" s="151"/>
      <c r="X21" s="151"/>
      <c r="Y21" s="151" t="s">
        <v>108</v>
      </c>
      <c r="Z21" s="164">
        <f>+M21*Z20</f>
        <v>55.928571428571423</v>
      </c>
      <c r="AA21" s="151"/>
      <c r="AB21" s="153"/>
      <c r="AC21" s="147"/>
      <c r="AD21" s="162">
        <f>MAX(AD19:AO19)</f>
        <v>527</v>
      </c>
      <c r="AE21" s="151" t="s">
        <v>106</v>
      </c>
      <c r="AF21" s="163">
        <f>+AD21*AF20</f>
        <v>0</v>
      </c>
      <c r="AG21" s="151"/>
      <c r="AH21" s="151"/>
      <c r="AI21" s="151"/>
      <c r="AJ21" s="151" t="s">
        <v>107</v>
      </c>
      <c r="AK21" s="163">
        <f>+AD21*AK20</f>
        <v>455.40754716981132</v>
      </c>
      <c r="AL21" s="151"/>
      <c r="AM21" s="151"/>
      <c r="AN21" s="151" t="s">
        <v>108</v>
      </c>
      <c r="AO21" s="165">
        <f>+AD21*AO20</f>
        <v>71.592452830188677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9" t="s">
        <v>102</v>
      </c>
      <c r="U22" s="249"/>
      <c r="V22" s="155">
        <v>4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E33</f>
        <v>1158.5</v>
      </c>
      <c r="AV22" s="92">
        <f t="shared" si="18"/>
        <v>1172.5</v>
      </c>
      <c r="AW22" s="92">
        <f t="shared" si="18"/>
        <v>1193.5</v>
      </c>
      <c r="AX22" s="92">
        <f t="shared" si="18"/>
        <v>1163.5</v>
      </c>
      <c r="AY22" s="92">
        <f t="shared" si="18"/>
        <v>1144.5</v>
      </c>
      <c r="AZ22" s="92">
        <f t="shared" si="18"/>
        <v>1126</v>
      </c>
      <c r="BA22" s="92">
        <f t="shared" si="18"/>
        <v>1118.5</v>
      </c>
      <c r="BB22" s="92"/>
      <c r="BC22" s="92"/>
      <c r="BD22" s="92"/>
      <c r="BE22" s="92">
        <f t="shared" ref="BE22:BQ22" si="19">P33</f>
        <v>1155.5</v>
      </c>
      <c r="BF22" s="92">
        <f t="shared" si="19"/>
        <v>1114.5</v>
      </c>
      <c r="BG22" s="92">
        <f t="shared" si="19"/>
        <v>1106.5</v>
      </c>
      <c r="BH22" s="92">
        <f t="shared" si="19"/>
        <v>1107</v>
      </c>
      <c r="BI22" s="92">
        <f t="shared" si="19"/>
        <v>1094.5</v>
      </c>
      <c r="BJ22" s="92">
        <f t="shared" si="19"/>
        <v>1074.5</v>
      </c>
      <c r="BK22" s="92">
        <f t="shared" si="19"/>
        <v>997</v>
      </c>
      <c r="BL22" s="92">
        <f t="shared" si="19"/>
        <v>966</v>
      </c>
      <c r="BM22" s="92">
        <f t="shared" si="19"/>
        <v>959</v>
      </c>
      <c r="BN22" s="92">
        <f t="shared" si="19"/>
        <v>991</v>
      </c>
      <c r="BO22" s="92">
        <f t="shared" si="19"/>
        <v>1052.5</v>
      </c>
      <c r="BP22" s="92">
        <f t="shared" si="19"/>
        <v>1094.5</v>
      </c>
      <c r="BQ22" s="92">
        <f t="shared" si="19"/>
        <v>1115.5</v>
      </c>
      <c r="BR22" s="92"/>
      <c r="BS22" s="92"/>
      <c r="BT22" s="92"/>
      <c r="BU22" s="92">
        <f t="shared" ref="BU22:CC22" si="20">AG33</f>
        <v>1093.5</v>
      </c>
      <c r="BV22" s="92">
        <f t="shared" si="20"/>
        <v>1106</v>
      </c>
      <c r="BW22" s="92">
        <f t="shared" si="20"/>
        <v>1122.5</v>
      </c>
      <c r="BX22" s="92">
        <f t="shared" si="20"/>
        <v>1113</v>
      </c>
      <c r="BY22" s="92">
        <f t="shared" si="20"/>
        <v>1143</v>
      </c>
      <c r="BZ22" s="92">
        <f t="shared" si="20"/>
        <v>1160.5</v>
      </c>
      <c r="CA22" s="92">
        <f t="shared" si="20"/>
        <v>1185</v>
      </c>
      <c r="CB22" s="92">
        <f t="shared" si="20"/>
        <v>1217.5</v>
      </c>
      <c r="CC22" s="92">
        <f t="shared" si="20"/>
        <v>1207</v>
      </c>
    </row>
    <row r="23" spans="1:81" ht="16.5" customHeight="1" x14ac:dyDescent="0.2">
      <c r="A23" s="100" t="s">
        <v>103</v>
      </c>
      <c r="B23" s="148">
        <f>'G-4'!F10</f>
        <v>119.5</v>
      </c>
      <c r="C23" s="148">
        <f>'G-4'!F11</f>
        <v>126.5</v>
      </c>
      <c r="D23" s="148">
        <f>'G-4'!F12</f>
        <v>141.5</v>
      </c>
      <c r="E23" s="148">
        <f>'G-4'!F13</f>
        <v>151.5</v>
      </c>
      <c r="F23" s="148">
        <f>'G-4'!F14</f>
        <v>160</v>
      </c>
      <c r="G23" s="148">
        <f>'G-4'!F15</f>
        <v>136</v>
      </c>
      <c r="H23" s="148">
        <f>'G-4'!F16</f>
        <v>134.5</v>
      </c>
      <c r="I23" s="148">
        <f>'G-4'!F17</f>
        <v>124.5</v>
      </c>
      <c r="J23" s="148">
        <f>'G-4'!F18</f>
        <v>138</v>
      </c>
      <c r="K23" s="148">
        <f>'G-4'!F19</f>
        <v>145.5</v>
      </c>
      <c r="L23" s="149"/>
      <c r="M23" s="148">
        <f>'G-4'!F20</f>
        <v>147</v>
      </c>
      <c r="N23" s="148">
        <f>'G-4'!F21</f>
        <v>149.5</v>
      </c>
      <c r="O23" s="148">
        <f>'G-4'!F22</f>
        <v>137.5</v>
      </c>
      <c r="P23" s="148">
        <f>'G-4'!M10</f>
        <v>133.5</v>
      </c>
      <c r="Q23" s="148">
        <f>'G-4'!M11</f>
        <v>133</v>
      </c>
      <c r="R23" s="148">
        <f>'G-4'!M12</f>
        <v>158.5</v>
      </c>
      <c r="S23" s="148">
        <f>'G-4'!M13</f>
        <v>143.5</v>
      </c>
      <c r="T23" s="148">
        <f>'G-4'!M14</f>
        <v>138</v>
      </c>
      <c r="U23" s="148">
        <f>'G-4'!M15</f>
        <v>114.5</v>
      </c>
      <c r="V23" s="148">
        <f>'G-4'!M16</f>
        <v>100</v>
      </c>
      <c r="W23" s="148">
        <f>'G-4'!M17</f>
        <v>117.5</v>
      </c>
      <c r="X23" s="148">
        <f>'G-4'!M18</f>
        <v>127.5</v>
      </c>
      <c r="Y23" s="148">
        <f>'G-4'!M19</f>
        <v>128</v>
      </c>
      <c r="Z23" s="148">
        <f>'G-4'!M20</f>
        <v>139.5</v>
      </c>
      <c r="AA23" s="148">
        <f>'G-4'!M21</f>
        <v>135.5</v>
      </c>
      <c r="AB23" s="148">
        <f>'G-4'!M22</f>
        <v>142.5</v>
      </c>
      <c r="AC23" s="149"/>
      <c r="AD23" s="148">
        <f>'G-4'!T10</f>
        <v>131</v>
      </c>
      <c r="AE23" s="148">
        <f>'G-4'!T11</f>
        <v>131</v>
      </c>
      <c r="AF23" s="148">
        <f>'G-4'!T12</f>
        <v>133.5</v>
      </c>
      <c r="AG23" s="148">
        <f>'G-4'!T13</f>
        <v>153</v>
      </c>
      <c r="AH23" s="148">
        <f>'G-4'!T14</f>
        <v>147</v>
      </c>
      <c r="AI23" s="148">
        <f>'G-4'!T15</f>
        <v>151.5</v>
      </c>
      <c r="AJ23" s="148">
        <f>'G-4'!T16</f>
        <v>154.5</v>
      </c>
      <c r="AK23" s="148">
        <f>'G-4'!T17</f>
        <v>149.5</v>
      </c>
      <c r="AL23" s="148">
        <f>'G-4'!T18</f>
        <v>137.5</v>
      </c>
      <c r="AM23" s="148">
        <f>'G-4'!T19</f>
        <v>145</v>
      </c>
      <c r="AN23" s="148">
        <f>'G-4'!T20</f>
        <v>149.5</v>
      </c>
      <c r="AO23" s="148">
        <f>'G-4'!T21</f>
        <v>134.5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8"/>
      <c r="C24" s="148"/>
      <c r="D24" s="148"/>
      <c r="E24" s="148">
        <f>B23+C23+D23+E23</f>
        <v>539</v>
      </c>
      <c r="F24" s="148">
        <f t="shared" ref="F24:K24" si="21">C23+D23+E23+F23</f>
        <v>579.5</v>
      </c>
      <c r="G24" s="148">
        <f t="shared" si="21"/>
        <v>589</v>
      </c>
      <c r="H24" s="148">
        <f t="shared" si="21"/>
        <v>582</v>
      </c>
      <c r="I24" s="148">
        <f t="shared" si="21"/>
        <v>555</v>
      </c>
      <c r="J24" s="148">
        <f t="shared" si="21"/>
        <v>533</v>
      </c>
      <c r="K24" s="148">
        <f t="shared" si="21"/>
        <v>542.5</v>
      </c>
      <c r="L24" s="149"/>
      <c r="M24" s="148"/>
      <c r="N24" s="148"/>
      <c r="O24" s="148"/>
      <c r="P24" s="148">
        <f>M23+N23+O23+P23</f>
        <v>567.5</v>
      </c>
      <c r="Q24" s="148">
        <f t="shared" ref="Q24:AB24" si="22">N23+O23+P23+Q23</f>
        <v>553.5</v>
      </c>
      <c r="R24" s="148">
        <f t="shared" si="22"/>
        <v>562.5</v>
      </c>
      <c r="S24" s="148">
        <f t="shared" si="22"/>
        <v>568.5</v>
      </c>
      <c r="T24" s="148">
        <f t="shared" si="22"/>
        <v>573</v>
      </c>
      <c r="U24" s="148">
        <f t="shared" si="22"/>
        <v>554.5</v>
      </c>
      <c r="V24" s="148">
        <f t="shared" si="22"/>
        <v>496</v>
      </c>
      <c r="W24" s="148">
        <f t="shared" si="22"/>
        <v>470</v>
      </c>
      <c r="X24" s="148">
        <f t="shared" si="22"/>
        <v>459.5</v>
      </c>
      <c r="Y24" s="148">
        <f t="shared" si="22"/>
        <v>473</v>
      </c>
      <c r="Z24" s="148">
        <f t="shared" si="22"/>
        <v>512.5</v>
      </c>
      <c r="AA24" s="148">
        <f t="shared" si="22"/>
        <v>530.5</v>
      </c>
      <c r="AB24" s="148">
        <f t="shared" si="22"/>
        <v>545.5</v>
      </c>
      <c r="AC24" s="149"/>
      <c r="AD24" s="148"/>
      <c r="AE24" s="148"/>
      <c r="AF24" s="148"/>
      <c r="AG24" s="148">
        <f>AD23+AE23+AF23+AG23</f>
        <v>548.5</v>
      </c>
      <c r="AH24" s="148">
        <f t="shared" ref="AH24:AO24" si="23">AE23+AF23+AG23+AH23</f>
        <v>564.5</v>
      </c>
      <c r="AI24" s="148">
        <f t="shared" si="23"/>
        <v>585</v>
      </c>
      <c r="AJ24" s="148">
        <f t="shared" si="23"/>
        <v>606</v>
      </c>
      <c r="AK24" s="148">
        <f t="shared" si="23"/>
        <v>602.5</v>
      </c>
      <c r="AL24" s="148">
        <f t="shared" si="23"/>
        <v>593</v>
      </c>
      <c r="AM24" s="148">
        <f t="shared" si="23"/>
        <v>586.5</v>
      </c>
      <c r="AN24" s="148">
        <f t="shared" si="23"/>
        <v>581.5</v>
      </c>
      <c r="AO24" s="148">
        <f t="shared" si="23"/>
        <v>566.5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0"/>
      <c r="C25" s="151" t="s">
        <v>106</v>
      </c>
      <c r="D25" s="152">
        <f>DIRECCIONALIDAD!J28/100</f>
        <v>0</v>
      </c>
      <c r="E25" s="151"/>
      <c r="F25" s="151" t="s">
        <v>107</v>
      </c>
      <c r="G25" s="152">
        <f>DIRECCIONALIDAD!J29/100</f>
        <v>1</v>
      </c>
      <c r="H25" s="151"/>
      <c r="I25" s="151" t="s">
        <v>108</v>
      </c>
      <c r="J25" s="152">
        <f>DIRECCIONALIDAD!J30/100</f>
        <v>0</v>
      </c>
      <c r="K25" s="153"/>
      <c r="L25" s="147"/>
      <c r="M25" s="150"/>
      <c r="N25" s="151"/>
      <c r="O25" s="151" t="s">
        <v>106</v>
      </c>
      <c r="P25" s="152">
        <f>DIRECCIONALIDAD!J31/100</f>
        <v>0</v>
      </c>
      <c r="Q25" s="151"/>
      <c r="R25" s="151"/>
      <c r="S25" s="151"/>
      <c r="T25" s="151" t="s">
        <v>107</v>
      </c>
      <c r="U25" s="152">
        <f>DIRECCIONALIDAD!J32/100</f>
        <v>1</v>
      </c>
      <c r="V25" s="151"/>
      <c r="W25" s="151"/>
      <c r="X25" s="151"/>
      <c r="Y25" s="151" t="s">
        <v>108</v>
      </c>
      <c r="Z25" s="152">
        <f>DIRECCIONALIDAD!J33/100</f>
        <v>0</v>
      </c>
      <c r="AA25" s="151"/>
      <c r="AB25" s="151"/>
      <c r="AC25" s="156"/>
      <c r="AD25" s="150"/>
      <c r="AE25" s="151" t="s">
        <v>106</v>
      </c>
      <c r="AF25" s="152">
        <f>DIRECCIONALIDAD!J34/100</f>
        <v>0</v>
      </c>
      <c r="AG25" s="151"/>
      <c r="AH25" s="151"/>
      <c r="AI25" s="151"/>
      <c r="AJ25" s="151" t="s">
        <v>107</v>
      </c>
      <c r="AK25" s="152">
        <f>DIRECCIONALIDAD!J35/100</f>
        <v>1</v>
      </c>
      <c r="AL25" s="151"/>
      <c r="AM25" s="151"/>
      <c r="AN25" s="151" t="s">
        <v>108</v>
      </c>
      <c r="AO25" s="154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152</v>
      </c>
      <c r="B26" s="162">
        <f>MAX(B24:K24)</f>
        <v>589</v>
      </c>
      <c r="C26" s="151" t="s">
        <v>106</v>
      </c>
      <c r="D26" s="163">
        <f>+B26*D25</f>
        <v>0</v>
      </c>
      <c r="E26" s="151"/>
      <c r="F26" s="151" t="s">
        <v>107</v>
      </c>
      <c r="G26" s="163">
        <f>+B26*G25</f>
        <v>589</v>
      </c>
      <c r="H26" s="151"/>
      <c r="I26" s="151" t="s">
        <v>108</v>
      </c>
      <c r="J26" s="163">
        <f>+B26*J25</f>
        <v>0</v>
      </c>
      <c r="K26" s="153"/>
      <c r="L26" s="147"/>
      <c r="M26" s="162">
        <f>MAX(M24:AB24)</f>
        <v>573</v>
      </c>
      <c r="N26" s="151"/>
      <c r="O26" s="151" t="s">
        <v>106</v>
      </c>
      <c r="P26" s="164">
        <f>+M26*P25</f>
        <v>0</v>
      </c>
      <c r="Q26" s="151"/>
      <c r="R26" s="151"/>
      <c r="S26" s="151"/>
      <c r="T26" s="151" t="s">
        <v>107</v>
      </c>
      <c r="U26" s="164">
        <f>+M26*U25</f>
        <v>573</v>
      </c>
      <c r="V26" s="151"/>
      <c r="W26" s="151"/>
      <c r="X26" s="151"/>
      <c r="Y26" s="151" t="s">
        <v>108</v>
      </c>
      <c r="Z26" s="164">
        <f>+M26*Z25</f>
        <v>0</v>
      </c>
      <c r="AA26" s="151"/>
      <c r="AB26" s="153"/>
      <c r="AC26" s="147"/>
      <c r="AD26" s="162">
        <f>MAX(AD24:AO24)</f>
        <v>606</v>
      </c>
      <c r="AE26" s="151" t="s">
        <v>106</v>
      </c>
      <c r="AF26" s="163">
        <f>+AD26*AF25</f>
        <v>0</v>
      </c>
      <c r="AG26" s="151"/>
      <c r="AH26" s="151"/>
      <c r="AI26" s="151"/>
      <c r="AJ26" s="151" t="s">
        <v>107</v>
      </c>
      <c r="AK26" s="163">
        <f>+AD26*AK25</f>
        <v>606</v>
      </c>
      <c r="AL26" s="151"/>
      <c r="AM26" s="151"/>
      <c r="AN26" s="151" t="s">
        <v>108</v>
      </c>
      <c r="AO26" s="165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9" t="s">
        <v>102</v>
      </c>
      <c r="U27" s="249"/>
      <c r="V27" s="155"/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8">
        <f>GIRO!F10</f>
        <v>0</v>
      </c>
      <c r="C28" s="148">
        <f>GIRO!F11</f>
        <v>0</v>
      </c>
      <c r="D28" s="148">
        <f>GIRO!F12</f>
        <v>0</v>
      </c>
      <c r="E28" s="148">
        <f>GIRO!F13</f>
        <v>0</v>
      </c>
      <c r="F28" s="148">
        <f>GIRO!F14</f>
        <v>0</v>
      </c>
      <c r="G28" s="148">
        <f>GIRO!F15</f>
        <v>0</v>
      </c>
      <c r="H28" s="148">
        <f>GIRO!F16</f>
        <v>0</v>
      </c>
      <c r="I28" s="148">
        <f>GIRO!F17</f>
        <v>0</v>
      </c>
      <c r="J28" s="148">
        <f>GIRO!F18</f>
        <v>0</v>
      </c>
      <c r="K28" s="148">
        <f>GIRO!F19</f>
        <v>0</v>
      </c>
      <c r="L28" s="149"/>
      <c r="M28" s="148">
        <f>GIRO!F20</f>
        <v>0</v>
      </c>
      <c r="N28" s="148">
        <f>GIRO!F21</f>
        <v>0</v>
      </c>
      <c r="O28" s="148">
        <f>GIRO!F22</f>
        <v>0</v>
      </c>
      <c r="P28" s="148">
        <f>GIRO!M10</f>
        <v>0</v>
      </c>
      <c r="Q28" s="148">
        <f>GIRO!M11</f>
        <v>0</v>
      </c>
      <c r="R28" s="148">
        <f>GIRO!M12</f>
        <v>0</v>
      </c>
      <c r="S28" s="148">
        <f>GIRO!M13</f>
        <v>0</v>
      </c>
      <c r="T28" s="148">
        <f>GIRO!M14</f>
        <v>0</v>
      </c>
      <c r="U28" s="148">
        <f>GIRO!M15</f>
        <v>0</v>
      </c>
      <c r="V28" s="148">
        <f>GIRO!M16</f>
        <v>0</v>
      </c>
      <c r="W28" s="148">
        <f>GIRO!M17</f>
        <v>0</v>
      </c>
      <c r="X28" s="148">
        <f>GIRO!M18</f>
        <v>0</v>
      </c>
      <c r="Y28" s="148">
        <f>GIRO!M19</f>
        <v>0</v>
      </c>
      <c r="Z28" s="148">
        <f>GIRO!M20</f>
        <v>0</v>
      </c>
      <c r="AA28" s="148">
        <f>GIRO!M21</f>
        <v>0</v>
      </c>
      <c r="AB28" s="148">
        <f>GIRO!M22</f>
        <v>0</v>
      </c>
      <c r="AC28" s="149"/>
      <c r="AD28" s="148">
        <f>GIRO!T10</f>
        <v>0</v>
      </c>
      <c r="AE28" s="148">
        <f>GIRO!T11</f>
        <v>0</v>
      </c>
      <c r="AF28" s="148">
        <f>GIRO!T12</f>
        <v>0</v>
      </c>
      <c r="AG28" s="148">
        <f>GIRO!T13</f>
        <v>0</v>
      </c>
      <c r="AH28" s="148">
        <f>GIRO!T14</f>
        <v>0</v>
      </c>
      <c r="AI28" s="148">
        <f>GIRO!T15</f>
        <v>0</v>
      </c>
      <c r="AJ28" s="148">
        <f>GIRO!T16</f>
        <v>0</v>
      </c>
      <c r="AK28" s="148">
        <f>GIRO!T17</f>
        <v>0</v>
      </c>
      <c r="AL28" s="148">
        <f>GIRO!T18</f>
        <v>0</v>
      </c>
      <c r="AM28" s="148">
        <f>GIRO!T19</f>
        <v>0</v>
      </c>
      <c r="AN28" s="148">
        <f>GIRO!T20</f>
        <v>0</v>
      </c>
      <c r="AO28" s="148">
        <f>GIRO!T21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8"/>
      <c r="C29" s="148"/>
      <c r="D29" s="148"/>
      <c r="E29" s="148">
        <f>B28+C28+D28+E28</f>
        <v>0</v>
      </c>
      <c r="F29" s="148">
        <f t="shared" ref="F29:K29" si="24">C28+D28+E28+F28</f>
        <v>0</v>
      </c>
      <c r="G29" s="148">
        <f t="shared" si="24"/>
        <v>0</v>
      </c>
      <c r="H29" s="148">
        <f t="shared" si="24"/>
        <v>0</v>
      </c>
      <c r="I29" s="148">
        <f t="shared" si="24"/>
        <v>0</v>
      </c>
      <c r="J29" s="148">
        <f t="shared" si="24"/>
        <v>0</v>
      </c>
      <c r="K29" s="148">
        <f t="shared" si="24"/>
        <v>0</v>
      </c>
      <c r="L29" s="149"/>
      <c r="M29" s="148"/>
      <c r="N29" s="148"/>
      <c r="O29" s="148"/>
      <c r="P29" s="148">
        <f>M28+N28+O28+P28</f>
        <v>0</v>
      </c>
      <c r="Q29" s="148">
        <f t="shared" ref="Q29:AB29" si="25">N28+O28+P28+Q28</f>
        <v>0</v>
      </c>
      <c r="R29" s="148">
        <f t="shared" si="25"/>
        <v>0</v>
      </c>
      <c r="S29" s="148">
        <f t="shared" si="25"/>
        <v>0</v>
      </c>
      <c r="T29" s="148">
        <f t="shared" si="25"/>
        <v>0</v>
      </c>
      <c r="U29" s="148">
        <f t="shared" si="25"/>
        <v>0</v>
      </c>
      <c r="V29" s="148">
        <f t="shared" si="25"/>
        <v>0</v>
      </c>
      <c r="W29" s="148">
        <f t="shared" si="25"/>
        <v>0</v>
      </c>
      <c r="X29" s="148">
        <f t="shared" si="25"/>
        <v>0</v>
      </c>
      <c r="Y29" s="148">
        <f t="shared" si="25"/>
        <v>0</v>
      </c>
      <c r="Z29" s="148">
        <f t="shared" si="25"/>
        <v>0</v>
      </c>
      <c r="AA29" s="148">
        <f t="shared" si="25"/>
        <v>0</v>
      </c>
      <c r="AB29" s="148">
        <f t="shared" si="25"/>
        <v>0</v>
      </c>
      <c r="AC29" s="149"/>
      <c r="AD29" s="148"/>
      <c r="AE29" s="148"/>
      <c r="AF29" s="148"/>
      <c r="AG29" s="148">
        <f>AD28+AE28+AF28+AG28</f>
        <v>0</v>
      </c>
      <c r="AH29" s="148">
        <f t="shared" ref="AH29:AO29" si="26">AE28+AF28+AG28+AH28</f>
        <v>0</v>
      </c>
      <c r="AI29" s="148">
        <f t="shared" si="26"/>
        <v>0</v>
      </c>
      <c r="AJ29" s="148">
        <f t="shared" si="26"/>
        <v>0</v>
      </c>
      <c r="AK29" s="148">
        <f t="shared" si="26"/>
        <v>0</v>
      </c>
      <c r="AL29" s="148">
        <f t="shared" si="26"/>
        <v>0</v>
      </c>
      <c r="AM29" s="148">
        <f t="shared" si="26"/>
        <v>0</v>
      </c>
      <c r="AN29" s="148">
        <f t="shared" si="26"/>
        <v>0</v>
      </c>
      <c r="AO29" s="148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0"/>
      <c r="C30" s="151" t="s">
        <v>106</v>
      </c>
      <c r="D30" s="152">
        <f>DIRECCIONALIDAD!J37/100</f>
        <v>0</v>
      </c>
      <c r="E30" s="151"/>
      <c r="F30" s="151" t="s">
        <v>107</v>
      </c>
      <c r="G30" s="152">
        <f>DIRECCIONALIDAD!J38/100</f>
        <v>0</v>
      </c>
      <c r="H30" s="151"/>
      <c r="I30" s="151" t="s">
        <v>108</v>
      </c>
      <c r="J30" s="152">
        <f>DIRECCIONALIDAD!J39/100</f>
        <v>0</v>
      </c>
      <c r="K30" s="153"/>
      <c r="L30" s="147"/>
      <c r="M30" s="150"/>
      <c r="N30" s="151"/>
      <c r="O30" s="151" t="s">
        <v>106</v>
      </c>
      <c r="P30" s="152">
        <f>DIRECCIONALIDAD!J40/100</f>
        <v>0</v>
      </c>
      <c r="Q30" s="151"/>
      <c r="R30" s="151"/>
      <c r="S30" s="151"/>
      <c r="T30" s="151" t="s">
        <v>107</v>
      </c>
      <c r="U30" s="152">
        <f>DIRECCIONALIDAD!J41/100</f>
        <v>0</v>
      </c>
      <c r="V30" s="151"/>
      <c r="W30" s="151"/>
      <c r="X30" s="151"/>
      <c r="Y30" s="151" t="s">
        <v>108</v>
      </c>
      <c r="Z30" s="152">
        <f>DIRECCIONALIDAD!J42/100</f>
        <v>0</v>
      </c>
      <c r="AA30" s="151"/>
      <c r="AB30" s="153"/>
      <c r="AC30" s="147"/>
      <c r="AD30" s="150"/>
      <c r="AE30" s="151" t="s">
        <v>106</v>
      </c>
      <c r="AF30" s="152">
        <f>DIRECCIONALIDAD!J43/100</f>
        <v>0</v>
      </c>
      <c r="AG30" s="151"/>
      <c r="AH30" s="151"/>
      <c r="AI30" s="151"/>
      <c r="AJ30" s="151" t="s">
        <v>107</v>
      </c>
      <c r="AK30" s="152">
        <f>DIRECCIONALIDAD!J44/100</f>
        <v>0</v>
      </c>
      <c r="AL30" s="151"/>
      <c r="AM30" s="151"/>
      <c r="AN30" s="151" t="s">
        <v>108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249" t="s">
        <v>102</v>
      </c>
      <c r="U31" s="249"/>
      <c r="V31" s="146" t="s">
        <v>109</v>
      </c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8">
        <f>B13+B18+B23+B28</f>
        <v>289.5</v>
      </c>
      <c r="C32" s="148">
        <f t="shared" ref="C32:K32" si="27">C13+C18+C23+C28</f>
        <v>258.5</v>
      </c>
      <c r="D32" s="148">
        <f t="shared" si="27"/>
        <v>315.5</v>
      </c>
      <c r="E32" s="148">
        <f t="shared" si="27"/>
        <v>295</v>
      </c>
      <c r="F32" s="148">
        <f t="shared" si="27"/>
        <v>303.5</v>
      </c>
      <c r="G32" s="148">
        <f t="shared" si="27"/>
        <v>279.5</v>
      </c>
      <c r="H32" s="148">
        <f t="shared" si="27"/>
        <v>285.5</v>
      </c>
      <c r="I32" s="148">
        <f t="shared" si="27"/>
        <v>276</v>
      </c>
      <c r="J32" s="148">
        <f t="shared" si="27"/>
        <v>285</v>
      </c>
      <c r="K32" s="148">
        <f t="shared" si="27"/>
        <v>272</v>
      </c>
      <c r="L32" s="149"/>
      <c r="M32" s="148">
        <f>M13+M18+M23+M28</f>
        <v>296.5</v>
      </c>
      <c r="N32" s="148">
        <f t="shared" ref="N32:AB32" si="28">N13+N18+N23+N28</f>
        <v>298</v>
      </c>
      <c r="O32" s="148">
        <f t="shared" si="28"/>
        <v>273.5</v>
      </c>
      <c r="P32" s="148">
        <f t="shared" si="28"/>
        <v>287.5</v>
      </c>
      <c r="Q32" s="148">
        <f t="shared" si="28"/>
        <v>255.5</v>
      </c>
      <c r="R32" s="148">
        <f t="shared" si="28"/>
        <v>290</v>
      </c>
      <c r="S32" s="148">
        <f t="shared" si="28"/>
        <v>274</v>
      </c>
      <c r="T32" s="148">
        <f t="shared" si="28"/>
        <v>275</v>
      </c>
      <c r="U32" s="148">
        <f t="shared" si="28"/>
        <v>235.5</v>
      </c>
      <c r="V32" s="148">
        <f t="shared" si="28"/>
        <v>212.5</v>
      </c>
      <c r="W32" s="148">
        <f t="shared" si="28"/>
        <v>243</v>
      </c>
      <c r="X32" s="148">
        <f t="shared" si="28"/>
        <v>268</v>
      </c>
      <c r="Y32" s="148">
        <f t="shared" si="28"/>
        <v>267.5</v>
      </c>
      <c r="Z32" s="148">
        <f t="shared" si="28"/>
        <v>274</v>
      </c>
      <c r="AA32" s="148">
        <f t="shared" si="28"/>
        <v>285</v>
      </c>
      <c r="AB32" s="148">
        <f t="shared" si="28"/>
        <v>289</v>
      </c>
      <c r="AC32" s="149"/>
      <c r="AD32" s="148">
        <f>AD13+AD18+AD23+AD28</f>
        <v>271.5</v>
      </c>
      <c r="AE32" s="148">
        <f t="shared" ref="AE32:AO32" si="29">AE13+AE18+AE23+AE28</f>
        <v>271.5</v>
      </c>
      <c r="AF32" s="148">
        <f t="shared" si="29"/>
        <v>280</v>
      </c>
      <c r="AG32" s="148">
        <f t="shared" si="29"/>
        <v>270.5</v>
      </c>
      <c r="AH32" s="148">
        <f t="shared" si="29"/>
        <v>284</v>
      </c>
      <c r="AI32" s="148">
        <f t="shared" si="29"/>
        <v>288</v>
      </c>
      <c r="AJ32" s="148">
        <f t="shared" si="29"/>
        <v>270.5</v>
      </c>
      <c r="AK32" s="148">
        <f t="shared" si="29"/>
        <v>300.5</v>
      </c>
      <c r="AL32" s="148">
        <f t="shared" si="29"/>
        <v>301.5</v>
      </c>
      <c r="AM32" s="148">
        <f t="shared" si="29"/>
        <v>312.5</v>
      </c>
      <c r="AN32" s="148">
        <f t="shared" si="29"/>
        <v>303</v>
      </c>
      <c r="AO32" s="148">
        <f t="shared" si="29"/>
        <v>290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8"/>
      <c r="C33" s="148"/>
      <c r="D33" s="148"/>
      <c r="E33" s="148">
        <f>B32+C32+D32+E32</f>
        <v>1158.5</v>
      </c>
      <c r="F33" s="148">
        <f t="shared" ref="F33:K33" si="30">C32+D32+E32+F32</f>
        <v>1172.5</v>
      </c>
      <c r="G33" s="148">
        <f t="shared" si="30"/>
        <v>1193.5</v>
      </c>
      <c r="H33" s="148">
        <f t="shared" si="30"/>
        <v>1163.5</v>
      </c>
      <c r="I33" s="148">
        <f t="shared" si="30"/>
        <v>1144.5</v>
      </c>
      <c r="J33" s="148">
        <f t="shared" si="30"/>
        <v>1126</v>
      </c>
      <c r="K33" s="148">
        <f t="shared" si="30"/>
        <v>1118.5</v>
      </c>
      <c r="L33" s="149"/>
      <c r="M33" s="148"/>
      <c r="N33" s="148"/>
      <c r="O33" s="148"/>
      <c r="P33" s="148">
        <f>M32+N32+O32+P32</f>
        <v>1155.5</v>
      </c>
      <c r="Q33" s="148">
        <f t="shared" ref="Q33:AB33" si="31">N32+O32+P32+Q32</f>
        <v>1114.5</v>
      </c>
      <c r="R33" s="148">
        <f t="shared" si="31"/>
        <v>1106.5</v>
      </c>
      <c r="S33" s="148">
        <f t="shared" si="31"/>
        <v>1107</v>
      </c>
      <c r="T33" s="148">
        <f t="shared" si="31"/>
        <v>1094.5</v>
      </c>
      <c r="U33" s="148">
        <f t="shared" si="31"/>
        <v>1074.5</v>
      </c>
      <c r="V33" s="148">
        <f t="shared" si="31"/>
        <v>997</v>
      </c>
      <c r="W33" s="148">
        <f t="shared" si="31"/>
        <v>966</v>
      </c>
      <c r="X33" s="148">
        <f t="shared" si="31"/>
        <v>959</v>
      </c>
      <c r="Y33" s="148">
        <f t="shared" si="31"/>
        <v>991</v>
      </c>
      <c r="Z33" s="148">
        <f t="shared" si="31"/>
        <v>1052.5</v>
      </c>
      <c r="AA33" s="148">
        <f t="shared" si="31"/>
        <v>1094.5</v>
      </c>
      <c r="AB33" s="148">
        <f t="shared" si="31"/>
        <v>1115.5</v>
      </c>
      <c r="AC33" s="149"/>
      <c r="AD33" s="148"/>
      <c r="AE33" s="148"/>
      <c r="AF33" s="148"/>
      <c r="AG33" s="148">
        <f>AD32+AE32+AF32+AG32</f>
        <v>1093.5</v>
      </c>
      <c r="AH33" s="148">
        <f t="shared" ref="AH33:AO33" si="32">AE32+AF32+AG32+AH32</f>
        <v>1106</v>
      </c>
      <c r="AI33" s="148">
        <f t="shared" si="32"/>
        <v>1122.5</v>
      </c>
      <c r="AJ33" s="148">
        <f t="shared" si="32"/>
        <v>1113</v>
      </c>
      <c r="AK33" s="148">
        <f t="shared" si="32"/>
        <v>1143</v>
      </c>
      <c r="AL33" s="148">
        <f t="shared" si="32"/>
        <v>1160.5</v>
      </c>
      <c r="AM33" s="148">
        <f t="shared" si="32"/>
        <v>1185</v>
      </c>
      <c r="AN33" s="148">
        <f t="shared" si="32"/>
        <v>1217.5</v>
      </c>
      <c r="AO33" s="148">
        <f t="shared" si="32"/>
        <v>1207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50"/>
      <c r="R35" s="250"/>
      <c r="S35" s="250"/>
      <c r="T35" s="250"/>
      <c r="U35" s="250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G-2</vt:lpstr>
      <vt:lpstr>G-3</vt:lpstr>
      <vt:lpstr>G-4</vt:lpstr>
      <vt:lpstr>GIRO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GIRO!Área_de_impresión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2016-10-25T15:53:53Z</cp:lastPrinted>
  <dcterms:created xsi:type="dcterms:W3CDTF">1998-04-02T13:38:56Z</dcterms:created>
  <dcterms:modified xsi:type="dcterms:W3CDTF">2017-04-27T16:25:14Z</dcterms:modified>
</cp:coreProperties>
</file>