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8\CR 59\2017\"/>
    </mc:Choice>
  </mc:AlternateContent>
  <bookViews>
    <workbookView xWindow="240" yWindow="90" windowWidth="9135" windowHeight="3135" tabRatio="736" activeTab="6"/>
  </bookViews>
  <sheets>
    <sheet name="G-1" sheetId="4684" r:id="rId1"/>
    <sheet name="G-2" sheetId="4678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'G-2'!$A$1:$U$56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S6" i="4686" l="1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O23" i="4688" l="1"/>
  <c r="Q24" i="4688" s="1"/>
  <c r="BF20" i="4688" s="1"/>
  <c r="N12" i="4686"/>
  <c r="C23" i="4688"/>
  <c r="G14" i="4686"/>
  <c r="R13" i="4688"/>
  <c r="U14" i="4688" s="1"/>
  <c r="BJ12" i="4688" s="1"/>
  <c r="N15" i="4678"/>
  <c r="J28" i="4689"/>
  <c r="J34" i="4689"/>
  <c r="J14" i="4689"/>
  <c r="U15" i="4688" s="1"/>
  <c r="J32" i="4689"/>
  <c r="J26" i="4689"/>
  <c r="AK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20" i="4689"/>
  <c r="G20" i="4688" s="1"/>
  <c r="J24" i="4689"/>
  <c r="Z20" i="4688" s="1"/>
  <c r="J30" i="4689"/>
  <c r="J25" i="4688" s="1"/>
  <c r="J36" i="4689"/>
  <c r="AO25" i="4688" s="1"/>
  <c r="J13" i="4689"/>
  <c r="J23" i="4689"/>
  <c r="U20" i="4688" s="1"/>
  <c r="J25" i="4689"/>
  <c r="AF20" i="4688" s="1"/>
  <c r="J31" i="4689"/>
  <c r="P25" i="4688" s="1"/>
  <c r="J33" i="4689"/>
  <c r="Z25" i="4688" s="1"/>
  <c r="J37" i="4689"/>
  <c r="D30" i="4688" s="1"/>
  <c r="J43" i="4689"/>
  <c r="AF30" i="4688" s="1"/>
  <c r="T17" i="4681"/>
  <c r="J44" i="4689"/>
  <c r="J45" i="4689"/>
  <c r="J41" i="4689"/>
  <c r="P30" i="4688"/>
  <c r="J42" i="4689"/>
  <c r="J38" i="4689"/>
  <c r="J39" i="4689"/>
  <c r="AF25" i="4688"/>
  <c r="J35" i="4689"/>
  <c r="U25" i="4688"/>
  <c r="D25" i="4688"/>
  <c r="J29" i="4689"/>
  <c r="J27" i="4689"/>
  <c r="P20" i="4688"/>
  <c r="J19" i="4689"/>
  <c r="J21" i="4689"/>
  <c r="AF15" i="4688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S33" i="4688"/>
  <c r="V14" i="4688"/>
  <c r="BK12" i="4688" s="1"/>
  <c r="U33" i="4688"/>
  <c r="X14" i="4688"/>
  <c r="BM12" i="4688" s="1"/>
  <c r="W33" i="4688"/>
  <c r="Z14" i="4688"/>
  <c r="BO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O33" i="4688"/>
  <c r="R34" i="4688" s="1"/>
  <c r="BG22" i="4688" s="1"/>
  <c r="R14" i="4688"/>
  <c r="BG12" i="4688" s="1"/>
  <c r="T14" i="4688"/>
  <c r="BI12" i="4688" s="1"/>
  <c r="S14" i="4688"/>
  <c r="BH12" i="4688" s="1"/>
  <c r="BE19" i="4688"/>
  <c r="M31" i="4688"/>
  <c r="AU19" i="4688"/>
  <c r="B31" i="4688"/>
  <c r="BU19" i="4688"/>
  <c r="AD31" i="4688"/>
  <c r="AU20" i="4688"/>
  <c r="B26" i="4688"/>
  <c r="BE20" i="4688"/>
  <c r="M26" i="4688"/>
  <c r="BU20" i="4688"/>
  <c r="AD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Q34" i="4688" l="1"/>
  <c r="BF22" i="4688" s="1"/>
  <c r="M16" i="4688"/>
  <c r="P16" i="4688" s="1"/>
  <c r="AO31" i="4688"/>
  <c r="AF31" i="4688"/>
  <c r="AK31" i="4688"/>
  <c r="J31" i="4688"/>
  <c r="D31" i="4688"/>
  <c r="G31" i="4688"/>
  <c r="Z31" i="4688"/>
  <c r="P31" i="4688"/>
  <c r="U31" i="4688"/>
  <c r="AO26" i="4688"/>
  <c r="AF26" i="4688"/>
  <c r="AK26" i="4688"/>
  <c r="Z26" i="4688"/>
  <c r="P26" i="4688"/>
  <c r="U26" i="4688"/>
  <c r="J26" i="4688"/>
  <c r="D26" i="4688"/>
  <c r="G26" i="4688"/>
  <c r="J21" i="4688"/>
  <c r="D21" i="4688"/>
  <c r="G21" i="4688"/>
  <c r="Z21" i="4688"/>
  <c r="P21" i="4688"/>
  <c r="U21" i="4688"/>
  <c r="AO21" i="4688"/>
  <c r="AF21" i="4688"/>
  <c r="AK21" i="4688"/>
  <c r="J16" i="4688"/>
  <c r="D16" i="4688"/>
  <c r="G16" i="4688"/>
  <c r="AO16" i="4688"/>
  <c r="AF16" i="4688"/>
  <c r="AK16" i="4688"/>
  <c r="N23" i="4681"/>
  <c r="U23" i="4681"/>
  <c r="G23" i="4681"/>
  <c r="U16" i="4688" l="1"/>
  <c r="Z16" i="4688"/>
</calcChain>
</file>

<file path=xl/sharedStrings.xml><?xml version="1.0" encoding="utf-8"?>
<sst xmlns="http://schemas.openxmlformats.org/spreadsheetml/2006/main" count="792" uniqueCount="153">
  <si>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</si>
  <si>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</si>
  <si>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</si>
  <si>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</si>
  <si>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</si>
  <si>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</si>
  <si>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</si>
  <si>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</si>
  <si>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</si>
  <si>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</si>
  <si>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</si>
  <si>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</si>
  <si>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</si>
  <si>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</si>
  <si>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</si>
  <si>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</si>
  <si>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</si>
  <si>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</si>
  <si>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</si>
  <si>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</si>
  <si>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</si>
  <si>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</si>
  <si>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</si>
  <si>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</si>
  <si>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</si>
  <si>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</si>
  <si>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</si>
  <si>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</si>
  <si>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</si>
  <si>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</si>
  <si>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</si>
  <si>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</si>
  <si>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</si>
  <si>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</si>
  <si>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</si>
  <si>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</si>
  <si>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</si>
  <si>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</si>
  <si>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</si>
  <si>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</si>
  <si>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</si>
  <si>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</si>
  <si>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</si>
  <si>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</si>
  <si>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</si>
  <si>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</si>
  <si>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</si>
  <si>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</si>
  <si>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</si>
  <si>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</si>
  <si>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</si>
  <si>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</si>
  <si>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</si>
  <si>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</si>
  <si>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</si>
  <si>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</si>
  <si>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</si>
  <si>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</si>
  <si>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</si>
  <si>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</si>
  <si>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</si>
  <si>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</si>
  <si>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</si>
  <si>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</si>
  <si>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</si>
  <si>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</si>
  <si>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</si>
  <si>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</si>
  <si>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</si>
  <si>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</si>
  <si>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</si>
  <si>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</si>
  <si>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</si>
  <si>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</si>
  <si>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</si>
  <si>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</si>
  <si>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</si>
  <si>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</si>
  <si>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</si>
  <si>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</si>
  <si>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</si>
  <si>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</si>
  <si>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</si>
  <si>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</si>
  <si>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</si>
  <si>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</si>
  <si>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</si>
  <si>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</si>
  <si>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</si>
  <si>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</si>
  <si>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</si>
  <si>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</si>
  <si>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</si>
  <si>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</si>
  <si>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</si>
  <si>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</si>
  <si>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</si>
  <si>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</si>
  <si>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</si>
  <si>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</si>
  <si>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</si>
  <si>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</si>
  <si>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</si>
  <si>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</si>
  <si>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</si>
  <si>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</si>
  <si>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</si>
  <si>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</si>
  <si>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</si>
  <si>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</si>
  <si>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</si>
  <si>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</si>
  <si>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</si>
  <si>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</si>
  <si>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</si>
  <si>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</si>
  <si>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</si>
  <si>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</si>
  <si>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</si>
  <si>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</si>
  <si>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</si>
  <si>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</si>
  <si>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</si>
  <si>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</si>
  <si>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</si>
  <si>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</si>
  <si>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</si>
  <si>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</si>
  <si>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</si>
  <si>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</si>
  <si>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</si>
  <si>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</si>
  <si>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</si>
  <si>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</si>
  <si>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</si>
  <si>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</si>
  <si>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</si>
  <si>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72 X CARRERA 59</t>
  </si>
  <si>
    <t>07:30 - 08:15</t>
  </si>
  <si>
    <t>16:00 - 16:45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</si>
  <si>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</si>
  <si>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</si>
  <si>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</si>
  <si>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</si>
  <si>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</si>
  <si>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</si>
  <si>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</si>
  <si>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</si>
  <si>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</si>
  <si>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ADOLFREDO FLOREZ</t>
  </si>
  <si>
    <t xml:space="preserve">VOL MAX </t>
  </si>
  <si>
    <t xml:space="preserve">JHONY NAVARRO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</si>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</sst>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213.5</c:v>
                </c:pt>
                <c:pt idx="1">
                  <c:v>197</c:v>
                </c:pt>
                <c:pt idx="2">
                  <c:v>185.5</c:v>
                </c:pt>
                <c:pt idx="3">
                  <c:v>157</c:v>
                </c:pt>
                <c:pt idx="4">
                  <c:v>146</c:v>
                </c:pt>
                <c:pt idx="5">
                  <c:v>150</c:v>
                </c:pt>
                <c:pt idx="6">
                  <c:v>140</c:v>
                </c:pt>
                <c:pt idx="7">
                  <c:v>157.5</c:v>
                </c:pt>
                <c:pt idx="8">
                  <c:v>144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63784"/>
        <c:axId val="178865192"/>
      </c:barChart>
      <c:catAx>
        <c:axId val="17886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6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6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6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85.5</c:v>
                </c:pt>
                <c:pt idx="1">
                  <c:v>99</c:v>
                </c:pt>
                <c:pt idx="2">
                  <c:v>79</c:v>
                </c:pt>
                <c:pt idx="3">
                  <c:v>77</c:v>
                </c:pt>
                <c:pt idx="4">
                  <c:v>61.5</c:v>
                </c:pt>
                <c:pt idx="5">
                  <c:v>75</c:v>
                </c:pt>
                <c:pt idx="6">
                  <c:v>60</c:v>
                </c:pt>
                <c:pt idx="7">
                  <c:v>64.5</c:v>
                </c:pt>
                <c:pt idx="8">
                  <c:v>53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26936"/>
        <c:axId val="177124192"/>
      </c:barChart>
      <c:catAx>
        <c:axId val="17712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2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2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2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61.5</c:v>
                </c:pt>
                <c:pt idx="1">
                  <c:v>68.5</c:v>
                </c:pt>
                <c:pt idx="2">
                  <c:v>65</c:v>
                </c:pt>
                <c:pt idx="3">
                  <c:v>65</c:v>
                </c:pt>
                <c:pt idx="4">
                  <c:v>48.5</c:v>
                </c:pt>
                <c:pt idx="5">
                  <c:v>57.5</c:v>
                </c:pt>
                <c:pt idx="6">
                  <c:v>65.5</c:v>
                </c:pt>
                <c:pt idx="7">
                  <c:v>77</c:v>
                </c:pt>
                <c:pt idx="8">
                  <c:v>73</c:v>
                </c:pt>
                <c:pt idx="9">
                  <c:v>58.5</c:v>
                </c:pt>
                <c:pt idx="10">
                  <c:v>62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2400"/>
        <c:axId val="178593064"/>
      </c:barChart>
      <c:catAx>
        <c:axId val="17943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9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45</c:v>
                </c:pt>
                <c:pt idx="1">
                  <c:v>56</c:v>
                </c:pt>
                <c:pt idx="2">
                  <c:v>39.5</c:v>
                </c:pt>
                <c:pt idx="3">
                  <c:v>52.5</c:v>
                </c:pt>
                <c:pt idx="4">
                  <c:v>76</c:v>
                </c:pt>
                <c:pt idx="5">
                  <c:v>84</c:v>
                </c:pt>
                <c:pt idx="6">
                  <c:v>65.5</c:v>
                </c:pt>
                <c:pt idx="7">
                  <c:v>66</c:v>
                </c:pt>
                <c:pt idx="8">
                  <c:v>72</c:v>
                </c:pt>
                <c:pt idx="9">
                  <c:v>68</c:v>
                </c:pt>
                <c:pt idx="10">
                  <c:v>65</c:v>
                </c:pt>
                <c:pt idx="11">
                  <c:v>74</c:v>
                </c:pt>
                <c:pt idx="12">
                  <c:v>66.5</c:v>
                </c:pt>
                <c:pt idx="13">
                  <c:v>61.5</c:v>
                </c:pt>
                <c:pt idx="14">
                  <c:v>56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93848"/>
        <c:axId val="178594240"/>
      </c:barChart>
      <c:catAx>
        <c:axId val="17859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9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786.5</c:v>
                </c:pt>
                <c:pt idx="1">
                  <c:v>809</c:v>
                </c:pt>
                <c:pt idx="2">
                  <c:v>789.5</c:v>
                </c:pt>
                <c:pt idx="3">
                  <c:v>763.5</c:v>
                </c:pt>
                <c:pt idx="4">
                  <c:v>699</c:v>
                </c:pt>
                <c:pt idx="5">
                  <c:v>731.5</c:v>
                </c:pt>
                <c:pt idx="6">
                  <c:v>608.5</c:v>
                </c:pt>
                <c:pt idx="7">
                  <c:v>699.5</c:v>
                </c:pt>
                <c:pt idx="8">
                  <c:v>595.5</c:v>
                </c:pt>
                <c:pt idx="9">
                  <c:v>553.5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95024"/>
        <c:axId val="178595416"/>
      </c:barChart>
      <c:catAx>
        <c:axId val="17859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9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588</c:v>
                </c:pt>
                <c:pt idx="1">
                  <c:v>607</c:v>
                </c:pt>
                <c:pt idx="2">
                  <c:v>591</c:v>
                </c:pt>
                <c:pt idx="3">
                  <c:v>593.5</c:v>
                </c:pt>
                <c:pt idx="4">
                  <c:v>600</c:v>
                </c:pt>
                <c:pt idx="5">
                  <c:v>637.5</c:v>
                </c:pt>
                <c:pt idx="6">
                  <c:v>642.5</c:v>
                </c:pt>
                <c:pt idx="7">
                  <c:v>593.5</c:v>
                </c:pt>
                <c:pt idx="8">
                  <c:v>641.5</c:v>
                </c:pt>
                <c:pt idx="9">
                  <c:v>574</c:v>
                </c:pt>
                <c:pt idx="10">
                  <c:v>560</c:v>
                </c:pt>
                <c:pt idx="11">
                  <c:v>504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96200"/>
        <c:axId val="180199408"/>
      </c:barChart>
      <c:catAx>
        <c:axId val="17859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9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9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9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526</c:v>
                </c:pt>
                <c:pt idx="1">
                  <c:v>568.5</c:v>
                </c:pt>
                <c:pt idx="2">
                  <c:v>549.5</c:v>
                </c:pt>
                <c:pt idx="3">
                  <c:v>608</c:v>
                </c:pt>
                <c:pt idx="4">
                  <c:v>713</c:v>
                </c:pt>
                <c:pt idx="5">
                  <c:v>680</c:v>
                </c:pt>
                <c:pt idx="6">
                  <c:v>627.5</c:v>
                </c:pt>
                <c:pt idx="7">
                  <c:v>630</c:v>
                </c:pt>
                <c:pt idx="8">
                  <c:v>624</c:v>
                </c:pt>
                <c:pt idx="9">
                  <c:v>593.5</c:v>
                </c:pt>
                <c:pt idx="10">
                  <c:v>544.5</c:v>
                </c:pt>
                <c:pt idx="11">
                  <c:v>630.5</c:v>
                </c:pt>
                <c:pt idx="12">
                  <c:v>687</c:v>
                </c:pt>
                <c:pt idx="13">
                  <c:v>640</c:v>
                </c:pt>
                <c:pt idx="14">
                  <c:v>643</c:v>
                </c:pt>
                <c:pt idx="15">
                  <c:v>607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00192"/>
        <c:axId val="180200584"/>
      </c:barChart>
      <c:catAx>
        <c:axId val="18020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00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0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0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979</c:v>
                </c:pt>
                <c:pt idx="4">
                  <c:v>974</c:v>
                </c:pt>
                <c:pt idx="5">
                  <c:v>963</c:v>
                </c:pt>
                <c:pt idx="6">
                  <c:v>861</c:v>
                </c:pt>
                <c:pt idx="7">
                  <c:v>834</c:v>
                </c:pt>
                <c:pt idx="8">
                  <c:v>775</c:v>
                </c:pt>
                <c:pt idx="9">
                  <c:v>715.5</c:v>
                </c:pt>
                <c:pt idx="13">
                  <c:v>772.5</c:v>
                </c:pt>
                <c:pt idx="14">
                  <c:v>840</c:v>
                </c:pt>
                <c:pt idx="15">
                  <c:v>885.5</c:v>
                </c:pt>
                <c:pt idx="16">
                  <c:v>901.5</c:v>
                </c:pt>
                <c:pt idx="17">
                  <c:v>882</c:v>
                </c:pt>
                <c:pt idx="18">
                  <c:v>838</c:v>
                </c:pt>
                <c:pt idx="19">
                  <c:v>787.5</c:v>
                </c:pt>
                <c:pt idx="20">
                  <c:v>718.5</c:v>
                </c:pt>
                <c:pt idx="21">
                  <c:v>677</c:v>
                </c:pt>
                <c:pt idx="22">
                  <c:v>690.5</c:v>
                </c:pt>
                <c:pt idx="23">
                  <c:v>706.5</c:v>
                </c:pt>
                <c:pt idx="24">
                  <c:v>754</c:v>
                </c:pt>
                <c:pt idx="25">
                  <c:v>780.5</c:v>
                </c:pt>
                <c:pt idx="29">
                  <c:v>813</c:v>
                </c:pt>
                <c:pt idx="30">
                  <c:v>800</c:v>
                </c:pt>
                <c:pt idx="31">
                  <c:v>788.5</c:v>
                </c:pt>
                <c:pt idx="32">
                  <c:v>802</c:v>
                </c:pt>
                <c:pt idx="33">
                  <c:v>840.5</c:v>
                </c:pt>
                <c:pt idx="34">
                  <c:v>907</c:v>
                </c:pt>
                <c:pt idx="35">
                  <c:v>902</c:v>
                </c:pt>
                <c:pt idx="36">
                  <c:v>884</c:v>
                </c:pt>
                <c:pt idx="37">
                  <c:v>823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753</c:v>
                </c:pt>
                <c:pt idx="4">
                  <c:v>685.5</c:v>
                </c:pt>
                <c:pt idx="5">
                  <c:v>638.5</c:v>
                </c:pt>
                <c:pt idx="6">
                  <c:v>593</c:v>
                </c:pt>
                <c:pt idx="7">
                  <c:v>593.5</c:v>
                </c:pt>
                <c:pt idx="8">
                  <c:v>591.5</c:v>
                </c:pt>
                <c:pt idx="9">
                  <c:v>563.5</c:v>
                </c:pt>
                <c:pt idx="13">
                  <c:v>509.5</c:v>
                </c:pt>
                <c:pt idx="14">
                  <c:v>530</c:v>
                </c:pt>
                <c:pt idx="15">
                  <c:v>506.5</c:v>
                </c:pt>
                <c:pt idx="16">
                  <c:v>505</c:v>
                </c:pt>
                <c:pt idx="17">
                  <c:v>495.5</c:v>
                </c:pt>
                <c:pt idx="18">
                  <c:v>477.5</c:v>
                </c:pt>
                <c:pt idx="19">
                  <c:v>481</c:v>
                </c:pt>
                <c:pt idx="20">
                  <c:v>521</c:v>
                </c:pt>
                <c:pt idx="21">
                  <c:v>577.5</c:v>
                </c:pt>
                <c:pt idx="22">
                  <c:v>619</c:v>
                </c:pt>
                <c:pt idx="23">
                  <c:v>659.5</c:v>
                </c:pt>
                <c:pt idx="24">
                  <c:v>650.5</c:v>
                </c:pt>
                <c:pt idx="25">
                  <c:v>615</c:v>
                </c:pt>
                <c:pt idx="29">
                  <c:v>550</c:v>
                </c:pt>
                <c:pt idx="30">
                  <c:v>535.5</c:v>
                </c:pt>
                <c:pt idx="31">
                  <c:v>545</c:v>
                </c:pt>
                <c:pt idx="32">
                  <c:v>551</c:v>
                </c:pt>
                <c:pt idx="33">
                  <c:v>531</c:v>
                </c:pt>
                <c:pt idx="34">
                  <c:v>499.5</c:v>
                </c:pt>
                <c:pt idx="35">
                  <c:v>456.5</c:v>
                </c:pt>
                <c:pt idx="36">
                  <c:v>428</c:v>
                </c:pt>
                <c:pt idx="37">
                  <c:v>429.5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1076</c:v>
                </c:pt>
                <c:pt idx="4">
                  <c:v>1085</c:v>
                </c:pt>
                <c:pt idx="5">
                  <c:v>1089.5</c:v>
                </c:pt>
                <c:pt idx="6">
                  <c:v>1075</c:v>
                </c:pt>
                <c:pt idx="7">
                  <c:v>1050</c:v>
                </c:pt>
                <c:pt idx="8">
                  <c:v>1016</c:v>
                </c:pt>
                <c:pt idx="9">
                  <c:v>935.5</c:v>
                </c:pt>
                <c:pt idx="13">
                  <c:v>777</c:v>
                </c:pt>
                <c:pt idx="14">
                  <c:v>845</c:v>
                </c:pt>
                <c:pt idx="15">
                  <c:v>906.5</c:v>
                </c:pt>
                <c:pt idx="16">
                  <c:v>944</c:v>
                </c:pt>
                <c:pt idx="17">
                  <c:v>981.5</c:v>
                </c:pt>
                <c:pt idx="18">
                  <c:v>958.5</c:v>
                </c:pt>
                <c:pt idx="19">
                  <c:v>935</c:v>
                </c:pt>
                <c:pt idx="20">
                  <c:v>881.5</c:v>
                </c:pt>
                <c:pt idx="21">
                  <c:v>859</c:v>
                </c:pt>
                <c:pt idx="22">
                  <c:v>872.5</c:v>
                </c:pt>
                <c:pt idx="23">
                  <c:v>869</c:v>
                </c:pt>
                <c:pt idx="24">
                  <c:v>938</c:v>
                </c:pt>
                <c:pt idx="25">
                  <c:v>936</c:v>
                </c:pt>
                <c:pt idx="29">
                  <c:v>756.5</c:v>
                </c:pt>
                <c:pt idx="30">
                  <c:v>809</c:v>
                </c:pt>
                <c:pt idx="31">
                  <c:v>852.5</c:v>
                </c:pt>
                <c:pt idx="32">
                  <c:v>884</c:v>
                </c:pt>
                <c:pt idx="33">
                  <c:v>853.5</c:v>
                </c:pt>
                <c:pt idx="34">
                  <c:v>835.5</c:v>
                </c:pt>
                <c:pt idx="35">
                  <c:v>819</c:v>
                </c:pt>
                <c:pt idx="36">
                  <c:v>786.5</c:v>
                </c:pt>
                <c:pt idx="37">
                  <c:v>778.5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340.5</c:v>
                </c:pt>
                <c:pt idx="4">
                  <c:v>316.5</c:v>
                </c:pt>
                <c:pt idx="5">
                  <c:v>292.5</c:v>
                </c:pt>
                <c:pt idx="6">
                  <c:v>273.5</c:v>
                </c:pt>
                <c:pt idx="7">
                  <c:v>261</c:v>
                </c:pt>
                <c:pt idx="8">
                  <c:v>252.5</c:v>
                </c:pt>
                <c:pt idx="9">
                  <c:v>242.5</c:v>
                </c:pt>
                <c:pt idx="13">
                  <c:v>193</c:v>
                </c:pt>
                <c:pt idx="14">
                  <c:v>224</c:v>
                </c:pt>
                <c:pt idx="15">
                  <c:v>252</c:v>
                </c:pt>
                <c:pt idx="16">
                  <c:v>278</c:v>
                </c:pt>
                <c:pt idx="17">
                  <c:v>291.5</c:v>
                </c:pt>
                <c:pt idx="18">
                  <c:v>287.5</c:v>
                </c:pt>
                <c:pt idx="19">
                  <c:v>271.5</c:v>
                </c:pt>
                <c:pt idx="20">
                  <c:v>271</c:v>
                </c:pt>
                <c:pt idx="21">
                  <c:v>279</c:v>
                </c:pt>
                <c:pt idx="22">
                  <c:v>273.5</c:v>
                </c:pt>
                <c:pt idx="23">
                  <c:v>267</c:v>
                </c:pt>
                <c:pt idx="24">
                  <c:v>258</c:v>
                </c:pt>
                <c:pt idx="25">
                  <c:v>245.5</c:v>
                </c:pt>
                <c:pt idx="29">
                  <c:v>260</c:v>
                </c:pt>
                <c:pt idx="30">
                  <c:v>247</c:v>
                </c:pt>
                <c:pt idx="31">
                  <c:v>236</c:v>
                </c:pt>
                <c:pt idx="32">
                  <c:v>236.5</c:v>
                </c:pt>
                <c:pt idx="33">
                  <c:v>248.5</c:v>
                </c:pt>
                <c:pt idx="34">
                  <c:v>273</c:v>
                </c:pt>
                <c:pt idx="35">
                  <c:v>274</c:v>
                </c:pt>
                <c:pt idx="36">
                  <c:v>270.5</c:v>
                </c:pt>
                <c:pt idx="37">
                  <c:v>248.5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3148.5</c:v>
                </c:pt>
                <c:pt idx="4">
                  <c:v>3061</c:v>
                </c:pt>
                <c:pt idx="5">
                  <c:v>2983.5</c:v>
                </c:pt>
                <c:pt idx="6">
                  <c:v>2802.5</c:v>
                </c:pt>
                <c:pt idx="7">
                  <c:v>2738.5</c:v>
                </c:pt>
                <c:pt idx="8">
                  <c:v>2635</c:v>
                </c:pt>
                <c:pt idx="9">
                  <c:v>2457</c:v>
                </c:pt>
                <c:pt idx="13">
                  <c:v>2252</c:v>
                </c:pt>
                <c:pt idx="14">
                  <c:v>2439</c:v>
                </c:pt>
                <c:pt idx="15">
                  <c:v>2550.5</c:v>
                </c:pt>
                <c:pt idx="16">
                  <c:v>2628.5</c:v>
                </c:pt>
                <c:pt idx="17">
                  <c:v>2650.5</c:v>
                </c:pt>
                <c:pt idx="18">
                  <c:v>2561.5</c:v>
                </c:pt>
                <c:pt idx="19">
                  <c:v>2475</c:v>
                </c:pt>
                <c:pt idx="20">
                  <c:v>2392</c:v>
                </c:pt>
                <c:pt idx="21">
                  <c:v>2392.5</c:v>
                </c:pt>
                <c:pt idx="22">
                  <c:v>2455.5</c:v>
                </c:pt>
                <c:pt idx="23">
                  <c:v>2502</c:v>
                </c:pt>
                <c:pt idx="24">
                  <c:v>2600.5</c:v>
                </c:pt>
                <c:pt idx="25">
                  <c:v>2577</c:v>
                </c:pt>
                <c:pt idx="29">
                  <c:v>2379.5</c:v>
                </c:pt>
                <c:pt idx="30">
                  <c:v>2391.5</c:v>
                </c:pt>
                <c:pt idx="31">
                  <c:v>2422</c:v>
                </c:pt>
                <c:pt idx="32">
                  <c:v>2473.5</c:v>
                </c:pt>
                <c:pt idx="33">
                  <c:v>2473.5</c:v>
                </c:pt>
                <c:pt idx="34">
                  <c:v>2515</c:v>
                </c:pt>
                <c:pt idx="35">
                  <c:v>2451.5</c:v>
                </c:pt>
                <c:pt idx="36">
                  <c:v>2369</c:v>
                </c:pt>
                <c:pt idx="37">
                  <c:v>2279.5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01368"/>
        <c:axId val="180201760"/>
      </c:lineChart>
      <c:catAx>
        <c:axId val="180201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20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1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201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153</c:v>
                </c:pt>
                <c:pt idx="1">
                  <c:v>135.5</c:v>
                </c:pt>
                <c:pt idx="2">
                  <c:v>138.5</c:v>
                </c:pt>
                <c:pt idx="3">
                  <c:v>123</c:v>
                </c:pt>
                <c:pt idx="4">
                  <c:v>138.5</c:v>
                </c:pt>
                <c:pt idx="5">
                  <c:v>145</c:v>
                </c:pt>
                <c:pt idx="6">
                  <c:v>144.5</c:v>
                </c:pt>
                <c:pt idx="7">
                  <c:v>103</c:v>
                </c:pt>
                <c:pt idx="8">
                  <c:v>107</c:v>
                </c:pt>
                <c:pt idx="9">
                  <c:v>102</c:v>
                </c:pt>
                <c:pt idx="10">
                  <c:v>116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60352"/>
        <c:axId val="178975072"/>
      </c:barChart>
      <c:catAx>
        <c:axId val="17896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7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6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123</c:v>
                </c:pt>
                <c:pt idx="1">
                  <c:v>133.5</c:v>
                </c:pt>
                <c:pt idx="2">
                  <c:v>119.5</c:v>
                </c:pt>
                <c:pt idx="3">
                  <c:v>133.5</c:v>
                </c:pt>
                <c:pt idx="4">
                  <c:v>143.5</c:v>
                </c:pt>
                <c:pt idx="5">
                  <c:v>110</c:v>
                </c:pt>
                <c:pt idx="6">
                  <c:v>118</c:v>
                </c:pt>
                <c:pt idx="7">
                  <c:v>124</c:v>
                </c:pt>
                <c:pt idx="8">
                  <c:v>125.5</c:v>
                </c:pt>
                <c:pt idx="9">
                  <c:v>113.5</c:v>
                </c:pt>
                <c:pt idx="10">
                  <c:v>158</c:v>
                </c:pt>
                <c:pt idx="11">
                  <c:v>180.5</c:v>
                </c:pt>
                <c:pt idx="12">
                  <c:v>167</c:v>
                </c:pt>
                <c:pt idx="13">
                  <c:v>154</c:v>
                </c:pt>
                <c:pt idx="14">
                  <c:v>149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87952"/>
        <c:axId val="179088336"/>
      </c:barChart>
      <c:catAx>
        <c:axId val="17908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8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8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8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241.5</c:v>
                </c:pt>
                <c:pt idx="1">
                  <c:v>237</c:v>
                </c:pt>
                <c:pt idx="2">
                  <c:v>252</c:v>
                </c:pt>
                <c:pt idx="3">
                  <c:v>248.5</c:v>
                </c:pt>
                <c:pt idx="4">
                  <c:v>236.5</c:v>
                </c:pt>
                <c:pt idx="5">
                  <c:v>226</c:v>
                </c:pt>
                <c:pt idx="6">
                  <c:v>150</c:v>
                </c:pt>
                <c:pt idx="7">
                  <c:v>221.5</c:v>
                </c:pt>
                <c:pt idx="8">
                  <c:v>177.5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98048"/>
        <c:axId val="179401152"/>
      </c:barChart>
      <c:catAx>
        <c:axId val="17919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0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9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170</c:v>
                </c:pt>
                <c:pt idx="1">
                  <c:v>189</c:v>
                </c:pt>
                <c:pt idx="2">
                  <c:v>197.5</c:v>
                </c:pt>
                <c:pt idx="3">
                  <c:v>216</c:v>
                </c:pt>
                <c:pt idx="4">
                  <c:v>237.5</c:v>
                </c:pt>
                <c:pt idx="5">
                  <c:v>234.5</c:v>
                </c:pt>
                <c:pt idx="6">
                  <c:v>213.5</c:v>
                </c:pt>
                <c:pt idx="7">
                  <c:v>196.5</c:v>
                </c:pt>
                <c:pt idx="8">
                  <c:v>193.5</c:v>
                </c:pt>
                <c:pt idx="9">
                  <c:v>184</c:v>
                </c:pt>
                <c:pt idx="10">
                  <c:v>144.5</c:v>
                </c:pt>
                <c:pt idx="11">
                  <c:v>155</c:v>
                </c:pt>
                <c:pt idx="12">
                  <c:v>207</c:v>
                </c:pt>
                <c:pt idx="13">
                  <c:v>200</c:v>
                </c:pt>
                <c:pt idx="14">
                  <c:v>192</c:v>
                </c:pt>
                <c:pt idx="15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1224"/>
        <c:axId val="179431616"/>
      </c:barChart>
      <c:catAx>
        <c:axId val="17943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3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207</c:v>
                </c:pt>
                <c:pt idx="1">
                  <c:v>218</c:v>
                </c:pt>
                <c:pt idx="2">
                  <c:v>196.5</c:v>
                </c:pt>
                <c:pt idx="3">
                  <c:v>191.5</c:v>
                </c:pt>
                <c:pt idx="4">
                  <c:v>194</c:v>
                </c:pt>
                <c:pt idx="5">
                  <c:v>206.5</c:v>
                </c:pt>
                <c:pt idx="6">
                  <c:v>210</c:v>
                </c:pt>
                <c:pt idx="7">
                  <c:v>230</c:v>
                </c:pt>
                <c:pt idx="8">
                  <c:v>260.5</c:v>
                </c:pt>
                <c:pt idx="9">
                  <c:v>201.5</c:v>
                </c:pt>
                <c:pt idx="10">
                  <c:v>192</c:v>
                </c:pt>
                <c:pt idx="11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54376"/>
        <c:axId val="179754768"/>
      </c:barChart>
      <c:catAx>
        <c:axId val="17975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246</c:v>
                </c:pt>
                <c:pt idx="1">
                  <c:v>276</c:v>
                </c:pt>
                <c:pt idx="2">
                  <c:v>273</c:v>
                </c:pt>
                <c:pt idx="3">
                  <c:v>281</c:v>
                </c:pt>
                <c:pt idx="4">
                  <c:v>255</c:v>
                </c:pt>
                <c:pt idx="5">
                  <c:v>280.5</c:v>
                </c:pt>
                <c:pt idx="6">
                  <c:v>258.5</c:v>
                </c:pt>
                <c:pt idx="7">
                  <c:v>256</c:v>
                </c:pt>
                <c:pt idx="8">
                  <c:v>221</c:v>
                </c:pt>
                <c:pt idx="9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55552"/>
        <c:axId val="179755944"/>
      </c:barChart>
      <c:catAx>
        <c:axId val="17975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166.5</c:v>
                </c:pt>
                <c:pt idx="1">
                  <c:v>185</c:v>
                </c:pt>
                <c:pt idx="2">
                  <c:v>191</c:v>
                </c:pt>
                <c:pt idx="3">
                  <c:v>214</c:v>
                </c:pt>
                <c:pt idx="4">
                  <c:v>219</c:v>
                </c:pt>
                <c:pt idx="5">
                  <c:v>228.5</c:v>
                </c:pt>
                <c:pt idx="6">
                  <c:v>222.5</c:v>
                </c:pt>
                <c:pt idx="7">
                  <c:v>183.5</c:v>
                </c:pt>
                <c:pt idx="8">
                  <c:v>201</c:v>
                </c:pt>
                <c:pt idx="9">
                  <c:v>212</c:v>
                </c:pt>
                <c:pt idx="10">
                  <c:v>190</c:v>
                </c:pt>
                <c:pt idx="1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56728"/>
        <c:axId val="179757120"/>
      </c:barChart>
      <c:catAx>
        <c:axId val="17975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188</c:v>
                </c:pt>
                <c:pt idx="1">
                  <c:v>190</c:v>
                </c:pt>
                <c:pt idx="2">
                  <c:v>193</c:v>
                </c:pt>
                <c:pt idx="3">
                  <c:v>206</c:v>
                </c:pt>
                <c:pt idx="4">
                  <c:v>256</c:v>
                </c:pt>
                <c:pt idx="5">
                  <c:v>251.5</c:v>
                </c:pt>
                <c:pt idx="6">
                  <c:v>230.5</c:v>
                </c:pt>
                <c:pt idx="7">
                  <c:v>243.5</c:v>
                </c:pt>
                <c:pt idx="8">
                  <c:v>233</c:v>
                </c:pt>
                <c:pt idx="9">
                  <c:v>228</c:v>
                </c:pt>
                <c:pt idx="10">
                  <c:v>177</c:v>
                </c:pt>
                <c:pt idx="11">
                  <c:v>221</c:v>
                </c:pt>
                <c:pt idx="12">
                  <c:v>246.5</c:v>
                </c:pt>
                <c:pt idx="13">
                  <c:v>224.5</c:v>
                </c:pt>
                <c:pt idx="14">
                  <c:v>246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0832"/>
        <c:axId val="179757904"/>
      </c:barChart>
      <c:catAx>
        <c:axId val="17943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5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5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'G-2'!E4:H4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tr">
        <f>'G-2'!D5:H5</f>
        <v>CALLE 72 X CARRERA 59</v>
      </c>
      <c r="E5" s="172"/>
      <c r="F5" s="172"/>
      <c r="G5" s="172"/>
      <c r="H5" s="172"/>
      <c r="I5" s="167" t="s">
        <v>53</v>
      </c>
      <c r="J5" s="167"/>
      <c r="K5" s="167"/>
      <c r="L5" s="173">
        <f>'G-2'!L5:N5</f>
        <v>7258</v>
      </c>
      <c r="M5" s="173"/>
      <c r="N5" s="173"/>
      <c r="O5" s="12"/>
      <c r="P5" s="167" t="s">
        <v>57</v>
      </c>
      <c r="Q5" s="167"/>
      <c r="R5" s="167"/>
      <c r="S5" s="171" t="s">
        <v>63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152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43039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33</v>
      </c>
      <c r="C10" s="46">
        <v>174</v>
      </c>
      <c r="D10" s="46">
        <v>9</v>
      </c>
      <c r="E10" s="46">
        <v>2</v>
      </c>
      <c r="F10" s="6">
        <f t="shared" ref="F10:F22" si="0">B10*0.5+C10*1+D10*2+E10*2.5</f>
        <v>213.5</v>
      </c>
      <c r="G10" s="2"/>
      <c r="H10" s="19" t="s">
        <v>4</v>
      </c>
      <c r="I10" s="46">
        <v>24</v>
      </c>
      <c r="J10" s="46">
        <v>96</v>
      </c>
      <c r="K10" s="46">
        <v>9</v>
      </c>
      <c r="L10" s="46">
        <v>3</v>
      </c>
      <c r="M10" s="6">
        <f t="shared" ref="M10:M22" si="1">I10*0.5+J10*1+K10*2+L10*2.5</f>
        <v>133.5</v>
      </c>
      <c r="N10" s="9">
        <f>F20+F21+F22+M10</f>
        <v>509.5</v>
      </c>
      <c r="O10" s="19" t="s">
        <v>43</v>
      </c>
      <c r="P10" s="46">
        <v>28</v>
      </c>
      <c r="Q10" s="46">
        <v>117</v>
      </c>
      <c r="R10" s="46">
        <v>6</v>
      </c>
      <c r="S10" s="46">
        <v>4</v>
      </c>
      <c r="T10" s="6">
        <f t="shared" ref="T10:T21" si="2">P10*0.5+Q10*1+R10*2+S10*2.5</f>
        <v>153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163</v>
      </c>
      <c r="D11" s="46">
        <v>8</v>
      </c>
      <c r="E11" s="46">
        <v>1</v>
      </c>
      <c r="F11" s="6">
        <f t="shared" si="0"/>
        <v>197</v>
      </c>
      <c r="G11" s="2"/>
      <c r="H11" s="19" t="s">
        <v>5</v>
      </c>
      <c r="I11" s="46">
        <v>21</v>
      </c>
      <c r="J11" s="46">
        <v>101</v>
      </c>
      <c r="K11" s="46">
        <v>6</v>
      </c>
      <c r="L11" s="46">
        <v>8</v>
      </c>
      <c r="M11" s="6">
        <f t="shared" si="1"/>
        <v>143.5</v>
      </c>
      <c r="N11" s="9">
        <f>F21+F22+M10+M11</f>
        <v>530</v>
      </c>
      <c r="O11" s="19" t="s">
        <v>44</v>
      </c>
      <c r="P11" s="46">
        <v>24</v>
      </c>
      <c r="Q11" s="46">
        <v>102</v>
      </c>
      <c r="R11" s="46">
        <v>7</v>
      </c>
      <c r="S11" s="46">
        <v>3</v>
      </c>
      <c r="T11" s="6">
        <f t="shared" si="2"/>
        <v>135.5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154</v>
      </c>
      <c r="D12" s="46">
        <v>5</v>
      </c>
      <c r="E12" s="46">
        <v>2</v>
      </c>
      <c r="F12" s="6">
        <f t="shared" si="0"/>
        <v>185.5</v>
      </c>
      <c r="G12" s="2"/>
      <c r="H12" s="19" t="s">
        <v>6</v>
      </c>
      <c r="I12" s="46">
        <v>15</v>
      </c>
      <c r="J12" s="46">
        <v>87</v>
      </c>
      <c r="K12" s="46">
        <v>4</v>
      </c>
      <c r="L12" s="46">
        <v>3</v>
      </c>
      <c r="M12" s="6">
        <f t="shared" si="1"/>
        <v>110</v>
      </c>
      <c r="N12" s="2">
        <f>F22+M10+M11+M12</f>
        <v>506.5</v>
      </c>
      <c r="O12" s="19" t="s">
        <v>32</v>
      </c>
      <c r="P12" s="46">
        <v>23</v>
      </c>
      <c r="Q12" s="46">
        <v>109</v>
      </c>
      <c r="R12" s="46">
        <v>4</v>
      </c>
      <c r="S12" s="46">
        <v>4</v>
      </c>
      <c r="T12" s="6">
        <f t="shared" si="2"/>
        <v>138.5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124</v>
      </c>
      <c r="D13" s="46">
        <v>8</v>
      </c>
      <c r="E13" s="46">
        <v>3</v>
      </c>
      <c r="F13" s="6">
        <f t="shared" si="0"/>
        <v>157</v>
      </c>
      <c r="G13" s="2">
        <f t="shared" ref="G13:G19" si="3">F10+F11+F12+F13</f>
        <v>753</v>
      </c>
      <c r="H13" s="19" t="s">
        <v>7</v>
      </c>
      <c r="I13" s="46">
        <v>16</v>
      </c>
      <c r="J13" s="46">
        <v>92</v>
      </c>
      <c r="K13" s="46">
        <v>9</v>
      </c>
      <c r="L13" s="46">
        <v>0</v>
      </c>
      <c r="M13" s="6">
        <f t="shared" si="1"/>
        <v>118</v>
      </c>
      <c r="N13" s="2">
        <f t="shared" ref="N13:N18" si="4">M10+M11+M12+M13</f>
        <v>505</v>
      </c>
      <c r="O13" s="19" t="s">
        <v>33</v>
      </c>
      <c r="P13" s="46">
        <v>19</v>
      </c>
      <c r="Q13" s="46">
        <v>91</v>
      </c>
      <c r="R13" s="46">
        <v>10</v>
      </c>
      <c r="S13" s="46">
        <v>1</v>
      </c>
      <c r="T13" s="6">
        <f t="shared" si="2"/>
        <v>123</v>
      </c>
      <c r="U13" s="2">
        <f t="shared" ref="U13:U21" si="5">T10+T11+T12+T13</f>
        <v>550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121</v>
      </c>
      <c r="D14" s="46">
        <v>6</v>
      </c>
      <c r="E14" s="46">
        <v>1</v>
      </c>
      <c r="F14" s="6">
        <f t="shared" si="0"/>
        <v>146</v>
      </c>
      <c r="G14" s="2">
        <f t="shared" si="3"/>
        <v>685.5</v>
      </c>
      <c r="H14" s="19" t="s">
        <v>9</v>
      </c>
      <c r="I14" s="46">
        <v>19</v>
      </c>
      <c r="J14" s="46">
        <v>98</v>
      </c>
      <c r="K14" s="46">
        <v>7</v>
      </c>
      <c r="L14" s="46">
        <v>1</v>
      </c>
      <c r="M14" s="6">
        <f t="shared" si="1"/>
        <v>124</v>
      </c>
      <c r="N14" s="2">
        <f t="shared" si="4"/>
        <v>495.5</v>
      </c>
      <c r="O14" s="19" t="s">
        <v>29</v>
      </c>
      <c r="P14" s="45">
        <v>24</v>
      </c>
      <c r="Q14" s="45">
        <v>103</v>
      </c>
      <c r="R14" s="45">
        <v>8</v>
      </c>
      <c r="S14" s="45">
        <v>3</v>
      </c>
      <c r="T14" s="6">
        <f t="shared" si="2"/>
        <v>138.5</v>
      </c>
      <c r="U14" s="2">
        <f t="shared" si="5"/>
        <v>535.5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114</v>
      </c>
      <c r="D15" s="46">
        <v>10</v>
      </c>
      <c r="E15" s="46">
        <v>2</v>
      </c>
      <c r="F15" s="6">
        <f t="shared" si="0"/>
        <v>150</v>
      </c>
      <c r="G15" s="2">
        <f t="shared" si="3"/>
        <v>638.5</v>
      </c>
      <c r="H15" s="19" t="s">
        <v>12</v>
      </c>
      <c r="I15" s="46">
        <v>15</v>
      </c>
      <c r="J15" s="46">
        <v>97</v>
      </c>
      <c r="K15" s="46">
        <v>8</v>
      </c>
      <c r="L15" s="46">
        <v>2</v>
      </c>
      <c r="M15" s="6">
        <f t="shared" si="1"/>
        <v>125.5</v>
      </c>
      <c r="N15" s="2">
        <f t="shared" si="4"/>
        <v>477.5</v>
      </c>
      <c r="O15" s="18" t="s">
        <v>30</v>
      </c>
      <c r="P15" s="46">
        <v>19</v>
      </c>
      <c r="Q15" s="46">
        <v>119</v>
      </c>
      <c r="R15" s="46">
        <v>7</v>
      </c>
      <c r="S15" s="46">
        <v>1</v>
      </c>
      <c r="T15" s="6">
        <f t="shared" si="2"/>
        <v>145</v>
      </c>
      <c r="U15" s="2">
        <f t="shared" si="5"/>
        <v>545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115</v>
      </c>
      <c r="D16" s="46">
        <v>6</v>
      </c>
      <c r="E16" s="46">
        <v>0</v>
      </c>
      <c r="F16" s="6">
        <f t="shared" si="0"/>
        <v>140</v>
      </c>
      <c r="G16" s="2">
        <f t="shared" si="3"/>
        <v>593</v>
      </c>
      <c r="H16" s="19" t="s">
        <v>15</v>
      </c>
      <c r="I16" s="46">
        <v>14</v>
      </c>
      <c r="J16" s="46">
        <v>92</v>
      </c>
      <c r="K16" s="46">
        <v>6</v>
      </c>
      <c r="L16" s="46">
        <v>1</v>
      </c>
      <c r="M16" s="6">
        <f t="shared" si="1"/>
        <v>113.5</v>
      </c>
      <c r="N16" s="2">
        <f t="shared" si="4"/>
        <v>481</v>
      </c>
      <c r="O16" s="19" t="s">
        <v>8</v>
      </c>
      <c r="P16" s="46">
        <v>16</v>
      </c>
      <c r="Q16" s="46">
        <v>111</v>
      </c>
      <c r="R16" s="46">
        <v>9</v>
      </c>
      <c r="S16" s="46">
        <v>3</v>
      </c>
      <c r="T16" s="6">
        <f t="shared" si="2"/>
        <v>144.5</v>
      </c>
      <c r="U16" s="2">
        <f t="shared" si="5"/>
        <v>551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128</v>
      </c>
      <c r="D17" s="46">
        <v>5</v>
      </c>
      <c r="E17" s="46">
        <v>3</v>
      </c>
      <c r="F17" s="6">
        <f t="shared" si="0"/>
        <v>157.5</v>
      </c>
      <c r="G17" s="2">
        <f t="shared" si="3"/>
        <v>593.5</v>
      </c>
      <c r="H17" s="19" t="s">
        <v>18</v>
      </c>
      <c r="I17" s="46">
        <v>17</v>
      </c>
      <c r="J17" s="46">
        <v>124</v>
      </c>
      <c r="K17" s="46">
        <v>9</v>
      </c>
      <c r="L17" s="46">
        <v>3</v>
      </c>
      <c r="M17" s="6">
        <f t="shared" si="1"/>
        <v>158</v>
      </c>
      <c r="N17" s="2">
        <f t="shared" si="4"/>
        <v>521</v>
      </c>
      <c r="O17" s="19" t="s">
        <v>10</v>
      </c>
      <c r="P17" s="46">
        <v>17</v>
      </c>
      <c r="Q17" s="46">
        <v>78</v>
      </c>
      <c r="R17" s="46">
        <v>7</v>
      </c>
      <c r="S17" s="46">
        <v>1</v>
      </c>
      <c r="T17" s="6">
        <f t="shared" si="2"/>
        <v>103</v>
      </c>
      <c r="U17" s="2">
        <f t="shared" si="5"/>
        <v>531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111</v>
      </c>
      <c r="D18" s="46">
        <v>8</v>
      </c>
      <c r="E18" s="46">
        <v>3</v>
      </c>
      <c r="F18" s="6">
        <f t="shared" si="0"/>
        <v>144</v>
      </c>
      <c r="G18" s="2">
        <f t="shared" si="3"/>
        <v>591.5</v>
      </c>
      <c r="H18" s="19" t="s">
        <v>20</v>
      </c>
      <c r="I18" s="46">
        <v>21</v>
      </c>
      <c r="J18" s="46">
        <v>146</v>
      </c>
      <c r="K18" s="46">
        <v>7</v>
      </c>
      <c r="L18" s="46">
        <v>4</v>
      </c>
      <c r="M18" s="6">
        <f t="shared" si="1"/>
        <v>180.5</v>
      </c>
      <c r="N18" s="2">
        <f t="shared" si="4"/>
        <v>577.5</v>
      </c>
      <c r="O18" s="19" t="s">
        <v>13</v>
      </c>
      <c r="P18" s="46">
        <v>24</v>
      </c>
      <c r="Q18" s="46">
        <v>85</v>
      </c>
      <c r="R18" s="46">
        <v>5</v>
      </c>
      <c r="S18" s="46">
        <v>0</v>
      </c>
      <c r="T18" s="6">
        <f t="shared" si="2"/>
        <v>107</v>
      </c>
      <c r="U18" s="2">
        <f t="shared" si="5"/>
        <v>499.5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95</v>
      </c>
      <c r="D19" s="47">
        <v>6</v>
      </c>
      <c r="E19" s="47">
        <v>1</v>
      </c>
      <c r="F19" s="7">
        <f t="shared" si="0"/>
        <v>122</v>
      </c>
      <c r="G19" s="3">
        <f t="shared" si="3"/>
        <v>563.5</v>
      </c>
      <c r="H19" s="20" t="s">
        <v>22</v>
      </c>
      <c r="I19" s="45">
        <v>24</v>
      </c>
      <c r="J19" s="45">
        <v>131</v>
      </c>
      <c r="K19" s="45">
        <v>7</v>
      </c>
      <c r="L19" s="45">
        <v>4</v>
      </c>
      <c r="M19" s="6">
        <f t="shared" si="1"/>
        <v>167</v>
      </c>
      <c r="N19" s="2">
        <f>M16+M17+M18+M19</f>
        <v>619</v>
      </c>
      <c r="O19" s="19" t="s">
        <v>16</v>
      </c>
      <c r="P19" s="46">
        <v>26</v>
      </c>
      <c r="Q19" s="46">
        <v>79</v>
      </c>
      <c r="R19" s="46">
        <v>5</v>
      </c>
      <c r="S19" s="46">
        <v>0</v>
      </c>
      <c r="T19" s="6">
        <f t="shared" si="2"/>
        <v>102</v>
      </c>
      <c r="U19" s="2">
        <f t="shared" si="5"/>
        <v>456.5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94</v>
      </c>
      <c r="D20" s="45">
        <v>8</v>
      </c>
      <c r="E20" s="45">
        <v>1</v>
      </c>
      <c r="F20" s="8">
        <f t="shared" si="0"/>
        <v>123</v>
      </c>
      <c r="G20" s="35"/>
      <c r="H20" s="19" t="s">
        <v>24</v>
      </c>
      <c r="I20" s="46">
        <v>14</v>
      </c>
      <c r="J20" s="46">
        <v>121</v>
      </c>
      <c r="K20" s="46">
        <v>8</v>
      </c>
      <c r="L20" s="46">
        <v>4</v>
      </c>
      <c r="M20" s="8">
        <f t="shared" si="1"/>
        <v>154</v>
      </c>
      <c r="N20" s="2">
        <f>M17+M18+M19+M20</f>
        <v>659.5</v>
      </c>
      <c r="O20" s="19" t="s">
        <v>45</v>
      </c>
      <c r="P20" s="45">
        <v>21</v>
      </c>
      <c r="Q20" s="45">
        <v>87</v>
      </c>
      <c r="R20" s="45">
        <v>8</v>
      </c>
      <c r="S20" s="45">
        <v>1</v>
      </c>
      <c r="T20" s="8">
        <f t="shared" si="2"/>
        <v>116</v>
      </c>
      <c r="U20" s="2">
        <f t="shared" si="5"/>
        <v>428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104</v>
      </c>
      <c r="D21" s="46">
        <v>7</v>
      </c>
      <c r="E21" s="46">
        <v>1</v>
      </c>
      <c r="F21" s="6">
        <f t="shared" si="0"/>
        <v>133.5</v>
      </c>
      <c r="G21" s="36"/>
      <c r="H21" s="20" t="s">
        <v>25</v>
      </c>
      <c r="I21" s="46">
        <v>33</v>
      </c>
      <c r="J21" s="46">
        <v>109</v>
      </c>
      <c r="K21" s="46">
        <v>8</v>
      </c>
      <c r="L21" s="46">
        <v>3</v>
      </c>
      <c r="M21" s="6">
        <f t="shared" si="1"/>
        <v>149</v>
      </c>
      <c r="N21" s="2">
        <f>M18+M19+M20+M21</f>
        <v>650.5</v>
      </c>
      <c r="O21" s="21" t="s">
        <v>46</v>
      </c>
      <c r="P21" s="47">
        <v>17</v>
      </c>
      <c r="Q21" s="47">
        <v>78</v>
      </c>
      <c r="R21" s="47">
        <v>9</v>
      </c>
      <c r="S21" s="47">
        <v>0</v>
      </c>
      <c r="T21" s="7">
        <f t="shared" si="2"/>
        <v>104.5</v>
      </c>
      <c r="U21" s="3">
        <f t="shared" si="5"/>
        <v>429.5</v>
      </c>
      <c r="AB21" s="8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93</v>
      </c>
      <c r="D22" s="46">
        <v>4</v>
      </c>
      <c r="E22" s="46">
        <v>3</v>
      </c>
      <c r="F22" s="6">
        <f t="shared" si="0"/>
        <v>119.5</v>
      </c>
      <c r="G22" s="2"/>
      <c r="H22" s="21" t="s">
        <v>26</v>
      </c>
      <c r="I22" s="47">
        <v>19</v>
      </c>
      <c r="J22" s="47">
        <v>110</v>
      </c>
      <c r="K22" s="47">
        <v>9</v>
      </c>
      <c r="L22" s="47">
        <v>3</v>
      </c>
      <c r="M22" s="6">
        <f t="shared" si="1"/>
        <v>145</v>
      </c>
      <c r="N22" s="3">
        <f>M19+M20+M21+M22</f>
        <v>615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753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659.5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551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X18" sqref="X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2" t="s">
        <v>137</v>
      </c>
      <c r="E5" s="172"/>
      <c r="F5" s="172"/>
      <c r="G5" s="172"/>
      <c r="H5" s="172"/>
      <c r="I5" s="167" t="s">
        <v>53</v>
      </c>
      <c r="J5" s="167"/>
      <c r="K5" s="167"/>
      <c r="L5" s="173">
        <v>7258</v>
      </c>
      <c r="M5" s="173"/>
      <c r="N5" s="173"/>
      <c r="O5" s="12"/>
      <c r="P5" s="167" t="s">
        <v>57</v>
      </c>
      <c r="Q5" s="167"/>
      <c r="R5" s="167"/>
      <c r="S5" s="171" t="s">
        <v>61</v>
      </c>
      <c r="T5" s="171"/>
      <c r="U5" s="171"/>
    </row>
    <row r="6" spans="1:21" ht="12.75" customHeight="1" x14ac:dyDescent="0.2">
      <c r="A6" s="167" t="s">
        <v>55</v>
      </c>
      <c r="B6" s="167"/>
      <c r="C6" s="167"/>
      <c r="D6" s="195" t="s">
        <v>148</v>
      </c>
      <c r="E6" s="195"/>
      <c r="F6" s="195"/>
      <c r="G6" s="195"/>
      <c r="H6" s="195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43039</v>
      </c>
      <c r="T6" s="181"/>
      <c r="U6" s="181"/>
    </row>
    <row r="7" spans="1:21" ht="11.2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1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96"/>
    </row>
    <row r="10" spans="1:21" ht="24" customHeight="1" x14ac:dyDescent="0.2">
      <c r="A10" s="18" t="s">
        <v>11</v>
      </c>
      <c r="B10" s="46">
        <v>29</v>
      </c>
      <c r="C10" s="46">
        <v>164</v>
      </c>
      <c r="D10" s="46">
        <v>29</v>
      </c>
      <c r="E10" s="46">
        <v>2</v>
      </c>
      <c r="F10" s="6">
        <f t="shared" ref="F10:F22" si="0">B10*0.5+C10*1+D10*2+E10*2.5</f>
        <v>241.5</v>
      </c>
      <c r="G10" s="2"/>
      <c r="H10" s="19" t="s">
        <v>4</v>
      </c>
      <c r="I10" s="46">
        <v>35</v>
      </c>
      <c r="J10" s="46">
        <v>157</v>
      </c>
      <c r="K10" s="46">
        <v>17</v>
      </c>
      <c r="L10" s="46">
        <v>3</v>
      </c>
      <c r="M10" s="6">
        <f t="shared" ref="M10:M22" si="1">I10*0.5+J10*1+K10*2+L10*2.5</f>
        <v>216</v>
      </c>
      <c r="N10" s="9">
        <f>F20+F21+F22+M10</f>
        <v>772.5</v>
      </c>
      <c r="O10" s="19" t="s">
        <v>43</v>
      </c>
      <c r="P10" s="46">
        <v>28</v>
      </c>
      <c r="Q10" s="46">
        <v>156</v>
      </c>
      <c r="R10" s="46">
        <v>16</v>
      </c>
      <c r="S10" s="46">
        <v>2</v>
      </c>
      <c r="T10" s="6">
        <f t="shared" ref="T10:T21" si="2">P10*0.5+Q10*1+R10*2+S10*2.5</f>
        <v>207</v>
      </c>
      <c r="U10" s="36"/>
    </row>
    <row r="11" spans="1:21" ht="24" customHeight="1" x14ac:dyDescent="0.2">
      <c r="A11" s="18" t="s">
        <v>14</v>
      </c>
      <c r="B11" s="46">
        <v>26</v>
      </c>
      <c r="C11" s="46">
        <v>156</v>
      </c>
      <c r="D11" s="46">
        <v>29</v>
      </c>
      <c r="E11" s="46">
        <v>4</v>
      </c>
      <c r="F11" s="6">
        <f t="shared" si="0"/>
        <v>237</v>
      </c>
      <c r="G11" s="2"/>
      <c r="H11" s="19" t="s">
        <v>5</v>
      </c>
      <c r="I11" s="46">
        <v>31</v>
      </c>
      <c r="J11" s="46">
        <v>174</v>
      </c>
      <c r="K11" s="46">
        <v>24</v>
      </c>
      <c r="L11" s="46">
        <v>0</v>
      </c>
      <c r="M11" s="6">
        <f t="shared" si="1"/>
        <v>237.5</v>
      </c>
      <c r="N11" s="9">
        <f>F21+F22+M10+M11</f>
        <v>840</v>
      </c>
      <c r="O11" s="19" t="s">
        <v>44</v>
      </c>
      <c r="P11" s="46">
        <v>34</v>
      </c>
      <c r="Q11" s="46">
        <v>160</v>
      </c>
      <c r="R11" s="46">
        <v>18</v>
      </c>
      <c r="S11" s="46">
        <v>2</v>
      </c>
      <c r="T11" s="6">
        <f t="shared" si="2"/>
        <v>218</v>
      </c>
      <c r="U11" s="2"/>
    </row>
    <row r="12" spans="1:21" ht="24" customHeight="1" x14ac:dyDescent="0.2">
      <c r="A12" s="18" t="s">
        <v>17</v>
      </c>
      <c r="B12" s="46">
        <v>29</v>
      </c>
      <c r="C12" s="46">
        <v>161</v>
      </c>
      <c r="D12" s="46">
        <v>37</v>
      </c>
      <c r="E12" s="46">
        <v>1</v>
      </c>
      <c r="F12" s="6">
        <f t="shared" si="0"/>
        <v>252</v>
      </c>
      <c r="G12" s="2"/>
      <c r="H12" s="19" t="s">
        <v>6</v>
      </c>
      <c r="I12" s="46">
        <v>18</v>
      </c>
      <c r="J12" s="46">
        <v>179</v>
      </c>
      <c r="K12" s="46">
        <v>22</v>
      </c>
      <c r="L12" s="46">
        <v>1</v>
      </c>
      <c r="M12" s="6">
        <f t="shared" si="1"/>
        <v>234.5</v>
      </c>
      <c r="N12" s="2">
        <f>F22+M10+M11+M12</f>
        <v>885.5</v>
      </c>
      <c r="O12" s="19" t="s">
        <v>32</v>
      </c>
      <c r="P12" s="46">
        <v>26</v>
      </c>
      <c r="Q12" s="46">
        <v>145</v>
      </c>
      <c r="R12" s="46">
        <v>18</v>
      </c>
      <c r="S12" s="46">
        <v>1</v>
      </c>
      <c r="T12" s="6">
        <f t="shared" si="2"/>
        <v>196.5</v>
      </c>
      <c r="U12" s="2"/>
    </row>
    <row r="13" spans="1:21" ht="24" customHeight="1" x14ac:dyDescent="0.2">
      <c r="A13" s="18" t="s">
        <v>19</v>
      </c>
      <c r="B13" s="46">
        <v>26</v>
      </c>
      <c r="C13" s="46">
        <v>170</v>
      </c>
      <c r="D13" s="46">
        <v>29</v>
      </c>
      <c r="E13" s="46">
        <v>3</v>
      </c>
      <c r="F13" s="6">
        <f t="shared" si="0"/>
        <v>248.5</v>
      </c>
      <c r="G13" s="2">
        <f t="shared" ref="G13:G19" si="3">F10+F11+F12+F13</f>
        <v>979</v>
      </c>
      <c r="H13" s="19" t="s">
        <v>7</v>
      </c>
      <c r="I13" s="46">
        <v>21</v>
      </c>
      <c r="J13" s="46">
        <v>167</v>
      </c>
      <c r="K13" s="46">
        <v>18</v>
      </c>
      <c r="L13" s="46">
        <v>0</v>
      </c>
      <c r="M13" s="6">
        <f t="shared" si="1"/>
        <v>213.5</v>
      </c>
      <c r="N13" s="2">
        <f t="shared" ref="N13:N18" si="4">M10+M11+M12+M13</f>
        <v>901.5</v>
      </c>
      <c r="O13" s="19" t="s">
        <v>33</v>
      </c>
      <c r="P13" s="46">
        <v>29</v>
      </c>
      <c r="Q13" s="46">
        <v>140</v>
      </c>
      <c r="R13" s="46">
        <v>16</v>
      </c>
      <c r="S13" s="46">
        <v>2</v>
      </c>
      <c r="T13" s="6">
        <f t="shared" si="2"/>
        <v>191.5</v>
      </c>
      <c r="U13" s="2">
        <f t="shared" ref="U13:U21" si="5">T10+T11+T12+T13</f>
        <v>813</v>
      </c>
    </row>
    <row r="14" spans="1:21" ht="24" customHeight="1" x14ac:dyDescent="0.2">
      <c r="A14" s="18" t="s">
        <v>21</v>
      </c>
      <c r="B14" s="46">
        <v>29</v>
      </c>
      <c r="C14" s="46">
        <v>151</v>
      </c>
      <c r="D14" s="46">
        <v>28</v>
      </c>
      <c r="E14" s="46">
        <v>6</v>
      </c>
      <c r="F14" s="6">
        <f t="shared" si="0"/>
        <v>236.5</v>
      </c>
      <c r="G14" s="2">
        <f t="shared" si="3"/>
        <v>974</v>
      </c>
      <c r="H14" s="19" t="s">
        <v>9</v>
      </c>
      <c r="I14" s="46">
        <v>16</v>
      </c>
      <c r="J14" s="46">
        <v>154</v>
      </c>
      <c r="K14" s="46">
        <v>16</v>
      </c>
      <c r="L14" s="46">
        <v>1</v>
      </c>
      <c r="M14" s="6">
        <f t="shared" si="1"/>
        <v>196.5</v>
      </c>
      <c r="N14" s="2">
        <f t="shared" si="4"/>
        <v>882</v>
      </c>
      <c r="O14" s="19" t="s">
        <v>29</v>
      </c>
      <c r="P14" s="45">
        <v>36</v>
      </c>
      <c r="Q14" s="45">
        <v>145</v>
      </c>
      <c r="R14" s="45">
        <v>13</v>
      </c>
      <c r="S14" s="45">
        <v>2</v>
      </c>
      <c r="T14" s="6">
        <f t="shared" si="2"/>
        <v>194</v>
      </c>
      <c r="U14" s="2">
        <f t="shared" si="5"/>
        <v>800</v>
      </c>
    </row>
    <row r="15" spans="1:21" ht="24" customHeight="1" x14ac:dyDescent="0.2">
      <c r="A15" s="18" t="s">
        <v>23</v>
      </c>
      <c r="B15" s="46">
        <v>31</v>
      </c>
      <c r="C15" s="46">
        <v>149</v>
      </c>
      <c r="D15" s="46">
        <v>27</v>
      </c>
      <c r="E15" s="46">
        <v>3</v>
      </c>
      <c r="F15" s="6">
        <f t="shared" si="0"/>
        <v>226</v>
      </c>
      <c r="G15" s="2">
        <f t="shared" si="3"/>
        <v>963</v>
      </c>
      <c r="H15" s="19" t="s">
        <v>12</v>
      </c>
      <c r="I15" s="46">
        <v>15</v>
      </c>
      <c r="J15" s="46">
        <v>162</v>
      </c>
      <c r="K15" s="46">
        <v>12</v>
      </c>
      <c r="L15" s="46">
        <v>0</v>
      </c>
      <c r="M15" s="6">
        <f t="shared" si="1"/>
        <v>193.5</v>
      </c>
      <c r="N15" s="2">
        <f>M12+M13+M14+M15</f>
        <v>838</v>
      </c>
      <c r="O15" s="18" t="s">
        <v>30</v>
      </c>
      <c r="P15" s="46">
        <v>26</v>
      </c>
      <c r="Q15" s="46">
        <v>147</v>
      </c>
      <c r="R15" s="45">
        <v>22</v>
      </c>
      <c r="S15" s="46">
        <v>1</v>
      </c>
      <c r="T15" s="6">
        <f t="shared" si="2"/>
        <v>206.5</v>
      </c>
      <c r="U15" s="2">
        <f t="shared" si="5"/>
        <v>788.5</v>
      </c>
    </row>
    <row r="16" spans="1:21" ht="24" customHeight="1" x14ac:dyDescent="0.2">
      <c r="A16" s="18" t="s">
        <v>39</v>
      </c>
      <c r="B16" s="46">
        <v>22</v>
      </c>
      <c r="C16" s="46">
        <v>99</v>
      </c>
      <c r="D16" s="46">
        <v>15</v>
      </c>
      <c r="E16" s="46">
        <v>4</v>
      </c>
      <c r="F16" s="6">
        <f t="shared" si="0"/>
        <v>150</v>
      </c>
      <c r="G16" s="2">
        <f t="shared" si="3"/>
        <v>861</v>
      </c>
      <c r="H16" s="19" t="s">
        <v>15</v>
      </c>
      <c r="I16" s="46">
        <v>12</v>
      </c>
      <c r="J16" s="46">
        <v>145</v>
      </c>
      <c r="K16" s="46">
        <v>14</v>
      </c>
      <c r="L16" s="46">
        <v>2</v>
      </c>
      <c r="M16" s="6">
        <f t="shared" si="1"/>
        <v>184</v>
      </c>
      <c r="N16" s="2">
        <f t="shared" si="4"/>
        <v>787.5</v>
      </c>
      <c r="O16" s="19" t="s">
        <v>8</v>
      </c>
      <c r="P16" s="46">
        <v>22</v>
      </c>
      <c r="Q16" s="46">
        <v>154</v>
      </c>
      <c r="R16" s="46">
        <v>20</v>
      </c>
      <c r="S16" s="46">
        <v>2</v>
      </c>
      <c r="T16" s="6">
        <f t="shared" si="2"/>
        <v>210</v>
      </c>
      <c r="U16" s="2">
        <f t="shared" si="5"/>
        <v>802</v>
      </c>
    </row>
    <row r="17" spans="1:21" ht="24" customHeight="1" x14ac:dyDescent="0.2">
      <c r="A17" s="18" t="s">
        <v>40</v>
      </c>
      <c r="B17" s="46">
        <v>30</v>
      </c>
      <c r="C17" s="46">
        <v>159</v>
      </c>
      <c r="D17" s="46">
        <v>20</v>
      </c>
      <c r="E17" s="46">
        <v>3</v>
      </c>
      <c r="F17" s="6">
        <f t="shared" si="0"/>
        <v>221.5</v>
      </c>
      <c r="G17" s="2">
        <f t="shared" si="3"/>
        <v>834</v>
      </c>
      <c r="H17" s="19" t="s">
        <v>18</v>
      </c>
      <c r="I17" s="46">
        <v>18</v>
      </c>
      <c r="J17" s="46">
        <v>109</v>
      </c>
      <c r="K17" s="46">
        <v>12</v>
      </c>
      <c r="L17" s="46">
        <v>1</v>
      </c>
      <c r="M17" s="6">
        <f t="shared" si="1"/>
        <v>144.5</v>
      </c>
      <c r="N17" s="2">
        <f t="shared" si="4"/>
        <v>718.5</v>
      </c>
      <c r="O17" s="19" t="s">
        <v>10</v>
      </c>
      <c r="P17" s="46">
        <v>25</v>
      </c>
      <c r="Q17" s="46">
        <v>160</v>
      </c>
      <c r="R17" s="46">
        <v>25</v>
      </c>
      <c r="S17" s="46">
        <v>3</v>
      </c>
      <c r="T17" s="6">
        <f t="shared" si="2"/>
        <v>230</v>
      </c>
      <c r="U17" s="2">
        <f t="shared" si="5"/>
        <v>840.5</v>
      </c>
    </row>
    <row r="18" spans="1:21" ht="24" customHeight="1" x14ac:dyDescent="0.2">
      <c r="A18" s="18" t="s">
        <v>41</v>
      </c>
      <c r="B18" s="46">
        <v>29</v>
      </c>
      <c r="C18" s="46">
        <v>121</v>
      </c>
      <c r="D18" s="46">
        <v>16</v>
      </c>
      <c r="E18" s="46">
        <v>4</v>
      </c>
      <c r="F18" s="6">
        <f t="shared" si="0"/>
        <v>177.5</v>
      </c>
      <c r="G18" s="2">
        <f t="shared" si="3"/>
        <v>775</v>
      </c>
      <c r="H18" s="19" t="s">
        <v>20</v>
      </c>
      <c r="I18" s="46">
        <v>22</v>
      </c>
      <c r="J18" s="46">
        <v>114</v>
      </c>
      <c r="K18" s="46">
        <v>15</v>
      </c>
      <c r="L18" s="46">
        <v>0</v>
      </c>
      <c r="M18" s="6">
        <f t="shared" si="1"/>
        <v>155</v>
      </c>
      <c r="N18" s="2">
        <f t="shared" si="4"/>
        <v>677</v>
      </c>
      <c r="O18" s="19" t="s">
        <v>13</v>
      </c>
      <c r="P18" s="46">
        <v>31</v>
      </c>
      <c r="Q18" s="46">
        <v>206</v>
      </c>
      <c r="R18" s="46">
        <v>17</v>
      </c>
      <c r="S18" s="46">
        <v>2</v>
      </c>
      <c r="T18" s="6">
        <f t="shared" si="2"/>
        <v>260.5</v>
      </c>
      <c r="U18" s="2">
        <f t="shared" si="5"/>
        <v>907</v>
      </c>
    </row>
    <row r="19" spans="1:21" ht="24" customHeight="1" thickBot="1" x14ac:dyDescent="0.25">
      <c r="A19" s="21" t="s">
        <v>42</v>
      </c>
      <c r="B19" s="47">
        <v>23</v>
      </c>
      <c r="C19" s="47">
        <v>104</v>
      </c>
      <c r="D19" s="47">
        <v>23</v>
      </c>
      <c r="E19" s="47">
        <v>2</v>
      </c>
      <c r="F19" s="7">
        <f t="shared" si="0"/>
        <v>166.5</v>
      </c>
      <c r="G19" s="3">
        <f t="shared" si="3"/>
        <v>715.5</v>
      </c>
      <c r="H19" s="20" t="s">
        <v>22</v>
      </c>
      <c r="I19" s="45">
        <v>25</v>
      </c>
      <c r="J19" s="45">
        <v>158</v>
      </c>
      <c r="K19" s="45">
        <v>17</v>
      </c>
      <c r="L19" s="45">
        <v>1</v>
      </c>
      <c r="M19" s="6">
        <f t="shared" si="1"/>
        <v>207</v>
      </c>
      <c r="N19" s="2">
        <f>M16+M17+M18+M19</f>
        <v>690.5</v>
      </c>
      <c r="O19" s="19" t="s">
        <v>16</v>
      </c>
      <c r="P19" s="46">
        <v>25</v>
      </c>
      <c r="Q19" s="46">
        <v>149</v>
      </c>
      <c r="R19" s="46">
        <v>20</v>
      </c>
      <c r="S19" s="46">
        <v>0</v>
      </c>
      <c r="T19" s="6">
        <f t="shared" si="2"/>
        <v>201.5</v>
      </c>
      <c r="U19" s="2">
        <f t="shared" si="5"/>
        <v>902</v>
      </c>
    </row>
    <row r="20" spans="1:21" ht="24" customHeight="1" x14ac:dyDescent="0.2">
      <c r="A20" s="19" t="s">
        <v>27</v>
      </c>
      <c r="B20" s="45">
        <v>19</v>
      </c>
      <c r="C20" s="45">
        <v>117</v>
      </c>
      <c r="D20" s="45">
        <v>18</v>
      </c>
      <c r="E20" s="45">
        <v>3</v>
      </c>
      <c r="F20" s="8">
        <f t="shared" si="0"/>
        <v>170</v>
      </c>
      <c r="G20" s="35"/>
      <c r="H20" s="19" t="s">
        <v>24</v>
      </c>
      <c r="I20" s="46">
        <v>18</v>
      </c>
      <c r="J20" s="46">
        <v>138</v>
      </c>
      <c r="K20" s="46">
        <v>24</v>
      </c>
      <c r="L20" s="46">
        <v>2</v>
      </c>
      <c r="M20" s="8">
        <f t="shared" si="1"/>
        <v>200</v>
      </c>
      <c r="N20" s="2">
        <f>M17+M18+M19+M20</f>
        <v>706.5</v>
      </c>
      <c r="O20" s="19" t="s">
        <v>45</v>
      </c>
      <c r="P20" s="45">
        <v>19</v>
      </c>
      <c r="Q20" s="45">
        <v>144</v>
      </c>
      <c r="R20" s="46">
        <v>18</v>
      </c>
      <c r="S20" s="45">
        <v>1</v>
      </c>
      <c r="T20" s="8">
        <f t="shared" si="2"/>
        <v>192</v>
      </c>
      <c r="U20" s="2">
        <f t="shared" si="5"/>
        <v>884</v>
      </c>
    </row>
    <row r="21" spans="1:21" ht="24" customHeight="1" thickBot="1" x14ac:dyDescent="0.25">
      <c r="A21" s="19" t="s">
        <v>28</v>
      </c>
      <c r="B21" s="46">
        <v>24</v>
      </c>
      <c r="C21" s="46">
        <v>125</v>
      </c>
      <c r="D21" s="46">
        <v>21</v>
      </c>
      <c r="E21" s="46">
        <v>4</v>
      </c>
      <c r="F21" s="6">
        <f t="shared" si="0"/>
        <v>189</v>
      </c>
      <c r="G21" s="36"/>
      <c r="H21" s="20" t="s">
        <v>25</v>
      </c>
      <c r="I21" s="46">
        <v>33</v>
      </c>
      <c r="J21" s="46">
        <v>133</v>
      </c>
      <c r="K21" s="46">
        <v>20</v>
      </c>
      <c r="L21" s="46">
        <v>1</v>
      </c>
      <c r="M21" s="6">
        <f t="shared" si="1"/>
        <v>192</v>
      </c>
      <c r="N21" s="2">
        <f>M18+M19+M20+M21</f>
        <v>754</v>
      </c>
      <c r="O21" s="21" t="s">
        <v>46</v>
      </c>
      <c r="P21" s="47">
        <v>16</v>
      </c>
      <c r="Q21" s="47">
        <v>121</v>
      </c>
      <c r="R21" s="47">
        <v>20</v>
      </c>
      <c r="S21" s="47">
        <v>0</v>
      </c>
      <c r="T21" s="7">
        <f t="shared" si="2"/>
        <v>169</v>
      </c>
      <c r="U21" s="3">
        <f t="shared" si="5"/>
        <v>823</v>
      </c>
    </row>
    <row r="22" spans="1:21" ht="24" customHeight="1" thickBot="1" x14ac:dyDescent="0.25">
      <c r="A22" s="19" t="s">
        <v>1</v>
      </c>
      <c r="B22" s="46">
        <v>26</v>
      </c>
      <c r="C22" s="46">
        <v>131</v>
      </c>
      <c r="D22" s="46">
        <v>23</v>
      </c>
      <c r="E22" s="46">
        <v>3</v>
      </c>
      <c r="F22" s="6">
        <f t="shared" si="0"/>
        <v>197.5</v>
      </c>
      <c r="G22" s="2"/>
      <c r="H22" s="21" t="s">
        <v>26</v>
      </c>
      <c r="I22" s="47">
        <v>34</v>
      </c>
      <c r="J22" s="47">
        <v>127</v>
      </c>
      <c r="K22" s="47">
        <v>15</v>
      </c>
      <c r="L22" s="47">
        <v>3</v>
      </c>
      <c r="M22" s="6">
        <f t="shared" si="1"/>
        <v>181.5</v>
      </c>
      <c r="N22" s="3">
        <f>M19+M20+M21+M22</f>
        <v>780.5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979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901.5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907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2" t="str">
        <f>'G-2'!E4:H4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2" t="str">
        <f>'G-2'!D5:H5</f>
        <v>CALLE 72 X CARRERA 59</v>
      </c>
      <c r="E5" s="212"/>
      <c r="F5" s="212"/>
      <c r="G5" s="212"/>
      <c r="H5" s="212"/>
      <c r="I5" s="210" t="s">
        <v>53</v>
      </c>
      <c r="J5" s="210"/>
      <c r="K5" s="210"/>
      <c r="L5" s="173">
        <f>'G-2'!L5:N5</f>
        <v>7258</v>
      </c>
      <c r="M5" s="173"/>
      <c r="N5" s="173"/>
      <c r="O5" s="50"/>
      <c r="P5" s="210" t="s">
        <v>57</v>
      </c>
      <c r="Q5" s="210"/>
      <c r="R5" s="210"/>
      <c r="S5" s="173" t="s">
        <v>135</v>
      </c>
      <c r="T5" s="173"/>
      <c r="U5" s="173"/>
    </row>
    <row r="6" spans="1:28" ht="12.75" customHeight="1" x14ac:dyDescent="0.2">
      <c r="A6" s="210" t="s">
        <v>55</v>
      </c>
      <c r="B6" s="210"/>
      <c r="C6" s="210"/>
      <c r="D6" s="169" t="s">
        <v>149</v>
      </c>
      <c r="E6" s="169"/>
      <c r="F6" s="169"/>
      <c r="G6" s="169"/>
      <c r="H6" s="169"/>
      <c r="I6" s="210" t="s">
        <v>59</v>
      </c>
      <c r="J6" s="210"/>
      <c r="K6" s="210"/>
      <c r="L6" s="219">
        <v>2</v>
      </c>
      <c r="M6" s="219"/>
      <c r="N6" s="219"/>
      <c r="O6" s="54"/>
      <c r="P6" s="210" t="s">
        <v>58</v>
      </c>
      <c r="Q6" s="210"/>
      <c r="R6" s="210"/>
      <c r="S6" s="213">
        <f>'G-1'!S6:U6</f>
        <v>43039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36</v>
      </c>
      <c r="C10" s="61">
        <v>210</v>
      </c>
      <c r="D10" s="61">
        <v>9</v>
      </c>
      <c r="E10" s="61">
        <v>0</v>
      </c>
      <c r="F10" s="62">
        <f t="shared" ref="F10:F22" si="0">B10*0.5+C10*1+D10*2+E10*2.5</f>
        <v>246</v>
      </c>
      <c r="G10" s="63"/>
      <c r="H10" s="64" t="s">
        <v>4</v>
      </c>
      <c r="I10" s="46">
        <v>35</v>
      </c>
      <c r="J10" s="46">
        <v>167</v>
      </c>
      <c r="K10" s="46">
        <v>7</v>
      </c>
      <c r="L10" s="46">
        <v>3</v>
      </c>
      <c r="M10" s="62">
        <f t="shared" ref="M10:M22" si="1">I10*0.5+J10*1+K10*2+L10*2.5</f>
        <v>206</v>
      </c>
      <c r="N10" s="65">
        <f>F20+F21+F22+M10</f>
        <v>777</v>
      </c>
      <c r="O10" s="64" t="s">
        <v>43</v>
      </c>
      <c r="P10" s="46">
        <v>26</v>
      </c>
      <c r="Q10" s="46">
        <v>131</v>
      </c>
      <c r="R10" s="46">
        <v>10</v>
      </c>
      <c r="S10" s="46">
        <v>1</v>
      </c>
      <c r="T10" s="62">
        <f t="shared" ref="T10:T21" si="2">P10*0.5+Q10*1+R10*2+S10*2.5</f>
        <v>166.5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241</v>
      </c>
      <c r="D11" s="61">
        <v>6</v>
      </c>
      <c r="E11" s="61">
        <v>1</v>
      </c>
      <c r="F11" s="62">
        <f t="shared" si="0"/>
        <v>276</v>
      </c>
      <c r="G11" s="63"/>
      <c r="H11" s="64" t="s">
        <v>5</v>
      </c>
      <c r="I11" s="46">
        <v>52</v>
      </c>
      <c r="J11" s="46">
        <v>214</v>
      </c>
      <c r="K11" s="46">
        <v>8</v>
      </c>
      <c r="L11" s="46">
        <v>0</v>
      </c>
      <c r="M11" s="62">
        <f t="shared" si="1"/>
        <v>256</v>
      </c>
      <c r="N11" s="65">
        <f>F21+F22+M10+M11</f>
        <v>845</v>
      </c>
      <c r="O11" s="64" t="s">
        <v>44</v>
      </c>
      <c r="P11" s="46">
        <v>30</v>
      </c>
      <c r="Q11" s="46">
        <v>146</v>
      </c>
      <c r="R11" s="46">
        <v>12</v>
      </c>
      <c r="S11" s="46">
        <v>0</v>
      </c>
      <c r="T11" s="62">
        <f t="shared" si="2"/>
        <v>185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235</v>
      </c>
      <c r="D12" s="61">
        <v>7</v>
      </c>
      <c r="E12" s="61">
        <v>0</v>
      </c>
      <c r="F12" s="62">
        <f t="shared" si="0"/>
        <v>273</v>
      </c>
      <c r="G12" s="63"/>
      <c r="H12" s="64" t="s">
        <v>6</v>
      </c>
      <c r="I12" s="46">
        <v>46</v>
      </c>
      <c r="J12" s="46">
        <v>210</v>
      </c>
      <c r="K12" s="46">
        <v>8</v>
      </c>
      <c r="L12" s="46">
        <v>1</v>
      </c>
      <c r="M12" s="62">
        <f t="shared" si="1"/>
        <v>251.5</v>
      </c>
      <c r="N12" s="63">
        <f>F22+M10+M11+M12</f>
        <v>906.5</v>
      </c>
      <c r="O12" s="64" t="s">
        <v>32</v>
      </c>
      <c r="P12" s="46">
        <v>48</v>
      </c>
      <c r="Q12" s="46">
        <v>149</v>
      </c>
      <c r="R12" s="46">
        <v>9</v>
      </c>
      <c r="S12" s="46">
        <v>0</v>
      </c>
      <c r="T12" s="62">
        <f t="shared" si="2"/>
        <v>191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233</v>
      </c>
      <c r="D13" s="61">
        <v>15</v>
      </c>
      <c r="E13" s="61">
        <v>1</v>
      </c>
      <c r="F13" s="62">
        <f t="shared" si="0"/>
        <v>281</v>
      </c>
      <c r="G13" s="63">
        <f t="shared" ref="G13:G19" si="3">F10+F11+F12+F13</f>
        <v>1076</v>
      </c>
      <c r="H13" s="64" t="s">
        <v>7</v>
      </c>
      <c r="I13" s="46">
        <v>33</v>
      </c>
      <c r="J13" s="46">
        <v>202</v>
      </c>
      <c r="K13" s="46">
        <v>6</v>
      </c>
      <c r="L13" s="46">
        <v>0</v>
      </c>
      <c r="M13" s="62">
        <f t="shared" si="1"/>
        <v>230.5</v>
      </c>
      <c r="N13" s="63">
        <f t="shared" ref="N13:N18" si="4">M10+M11+M12+M13</f>
        <v>944</v>
      </c>
      <c r="O13" s="64" t="s">
        <v>33</v>
      </c>
      <c r="P13" s="46">
        <v>37</v>
      </c>
      <c r="Q13" s="46">
        <v>165</v>
      </c>
      <c r="R13" s="46">
        <v>9</v>
      </c>
      <c r="S13" s="46">
        <v>5</v>
      </c>
      <c r="T13" s="62">
        <f t="shared" si="2"/>
        <v>214</v>
      </c>
      <c r="U13" s="63">
        <f t="shared" ref="U13:U21" si="5">T10+T11+T12+T13</f>
        <v>756.5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33</v>
      </c>
      <c r="C14" s="61">
        <v>207</v>
      </c>
      <c r="D14" s="61">
        <v>12</v>
      </c>
      <c r="E14" s="61">
        <v>3</v>
      </c>
      <c r="F14" s="62">
        <f t="shared" si="0"/>
        <v>255</v>
      </c>
      <c r="G14" s="63">
        <f t="shared" si="3"/>
        <v>1085</v>
      </c>
      <c r="H14" s="64" t="s">
        <v>9</v>
      </c>
      <c r="I14" s="46">
        <v>36</v>
      </c>
      <c r="J14" s="46">
        <v>209</v>
      </c>
      <c r="K14" s="46">
        <v>7</v>
      </c>
      <c r="L14" s="46">
        <v>1</v>
      </c>
      <c r="M14" s="62">
        <f t="shared" si="1"/>
        <v>243.5</v>
      </c>
      <c r="N14" s="63">
        <f t="shared" si="4"/>
        <v>981.5</v>
      </c>
      <c r="O14" s="64" t="s">
        <v>29</v>
      </c>
      <c r="P14" s="45">
        <v>49</v>
      </c>
      <c r="Q14" s="45">
        <v>174</v>
      </c>
      <c r="R14" s="45">
        <v>9</v>
      </c>
      <c r="S14" s="45">
        <v>1</v>
      </c>
      <c r="T14" s="62">
        <f t="shared" si="2"/>
        <v>219</v>
      </c>
      <c r="U14" s="63">
        <f t="shared" si="5"/>
        <v>809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228</v>
      </c>
      <c r="D15" s="61">
        <v>16</v>
      </c>
      <c r="E15" s="61">
        <v>1</v>
      </c>
      <c r="F15" s="62">
        <f t="shared" si="0"/>
        <v>280.5</v>
      </c>
      <c r="G15" s="63">
        <f t="shared" si="3"/>
        <v>1089.5</v>
      </c>
      <c r="H15" s="64" t="s">
        <v>12</v>
      </c>
      <c r="I15" s="46">
        <v>32</v>
      </c>
      <c r="J15" s="46">
        <v>207</v>
      </c>
      <c r="K15" s="46">
        <v>5</v>
      </c>
      <c r="L15" s="46">
        <v>0</v>
      </c>
      <c r="M15" s="62">
        <f t="shared" si="1"/>
        <v>233</v>
      </c>
      <c r="N15" s="63">
        <f t="shared" si="4"/>
        <v>958.5</v>
      </c>
      <c r="O15" s="60" t="s">
        <v>30</v>
      </c>
      <c r="P15" s="46">
        <v>51</v>
      </c>
      <c r="Q15" s="46">
        <v>176</v>
      </c>
      <c r="R15" s="46">
        <v>11</v>
      </c>
      <c r="S15" s="46">
        <v>2</v>
      </c>
      <c r="T15" s="62">
        <f t="shared" si="2"/>
        <v>228.5</v>
      </c>
      <c r="U15" s="63">
        <f t="shared" si="5"/>
        <v>852.5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208</v>
      </c>
      <c r="D16" s="61">
        <v>10</v>
      </c>
      <c r="E16" s="61">
        <v>4</v>
      </c>
      <c r="F16" s="62">
        <f t="shared" si="0"/>
        <v>258.5</v>
      </c>
      <c r="G16" s="63">
        <f t="shared" si="3"/>
        <v>1075</v>
      </c>
      <c r="H16" s="64" t="s">
        <v>15</v>
      </c>
      <c r="I16" s="46">
        <v>39</v>
      </c>
      <c r="J16" s="46">
        <v>200</v>
      </c>
      <c r="K16" s="46">
        <v>3</v>
      </c>
      <c r="L16" s="46">
        <v>1</v>
      </c>
      <c r="M16" s="62">
        <f t="shared" si="1"/>
        <v>228</v>
      </c>
      <c r="N16" s="63">
        <f t="shared" si="4"/>
        <v>935</v>
      </c>
      <c r="O16" s="64" t="s">
        <v>8</v>
      </c>
      <c r="P16" s="46">
        <v>42</v>
      </c>
      <c r="Q16" s="46">
        <v>181</v>
      </c>
      <c r="R16" s="46">
        <v>9</v>
      </c>
      <c r="S16" s="46">
        <v>1</v>
      </c>
      <c r="T16" s="62">
        <f t="shared" si="2"/>
        <v>222.5</v>
      </c>
      <c r="U16" s="63">
        <f t="shared" si="5"/>
        <v>884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190</v>
      </c>
      <c r="D17" s="61">
        <v>19</v>
      </c>
      <c r="E17" s="61">
        <v>2</v>
      </c>
      <c r="F17" s="62">
        <f t="shared" si="0"/>
        <v>256</v>
      </c>
      <c r="G17" s="63">
        <f t="shared" si="3"/>
        <v>1050</v>
      </c>
      <c r="H17" s="64" t="s">
        <v>18</v>
      </c>
      <c r="I17" s="46">
        <v>26</v>
      </c>
      <c r="J17" s="46">
        <v>156</v>
      </c>
      <c r="K17" s="46">
        <v>4</v>
      </c>
      <c r="L17" s="46">
        <v>0</v>
      </c>
      <c r="M17" s="62">
        <f t="shared" si="1"/>
        <v>177</v>
      </c>
      <c r="N17" s="63">
        <f t="shared" si="4"/>
        <v>881.5</v>
      </c>
      <c r="O17" s="64" t="s">
        <v>10</v>
      </c>
      <c r="P17" s="46">
        <v>41</v>
      </c>
      <c r="Q17" s="46">
        <v>148</v>
      </c>
      <c r="R17" s="46">
        <v>5</v>
      </c>
      <c r="S17" s="46">
        <v>2</v>
      </c>
      <c r="T17" s="62">
        <f t="shared" si="2"/>
        <v>183.5</v>
      </c>
      <c r="U17" s="63">
        <f t="shared" si="5"/>
        <v>853.5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175</v>
      </c>
      <c r="D18" s="61">
        <v>8</v>
      </c>
      <c r="E18" s="61">
        <v>6</v>
      </c>
      <c r="F18" s="62">
        <f t="shared" si="0"/>
        <v>221</v>
      </c>
      <c r="G18" s="63">
        <f t="shared" si="3"/>
        <v>1016</v>
      </c>
      <c r="H18" s="64" t="s">
        <v>20</v>
      </c>
      <c r="I18" s="46">
        <v>23</v>
      </c>
      <c r="J18" s="46">
        <v>195</v>
      </c>
      <c r="K18" s="46">
        <v>6</v>
      </c>
      <c r="L18" s="46">
        <v>1</v>
      </c>
      <c r="M18" s="62">
        <f t="shared" si="1"/>
        <v>221</v>
      </c>
      <c r="N18" s="63">
        <f t="shared" si="4"/>
        <v>859</v>
      </c>
      <c r="O18" s="64" t="s">
        <v>13</v>
      </c>
      <c r="P18" s="46">
        <v>62</v>
      </c>
      <c r="Q18" s="46">
        <v>146</v>
      </c>
      <c r="R18" s="46">
        <v>12</v>
      </c>
      <c r="S18" s="46">
        <v>0</v>
      </c>
      <c r="T18" s="62">
        <f t="shared" si="2"/>
        <v>201</v>
      </c>
      <c r="U18" s="63">
        <f t="shared" si="5"/>
        <v>835.5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161</v>
      </c>
      <c r="D19" s="69">
        <v>7</v>
      </c>
      <c r="E19" s="69">
        <v>4</v>
      </c>
      <c r="F19" s="70">
        <f t="shared" si="0"/>
        <v>200</v>
      </c>
      <c r="G19" s="71">
        <f t="shared" si="3"/>
        <v>935.5</v>
      </c>
      <c r="H19" s="72" t="s">
        <v>22</v>
      </c>
      <c r="I19" s="45">
        <v>23</v>
      </c>
      <c r="J19" s="45">
        <v>217</v>
      </c>
      <c r="K19" s="45">
        <v>9</v>
      </c>
      <c r="L19" s="45">
        <v>0</v>
      </c>
      <c r="M19" s="62">
        <f t="shared" si="1"/>
        <v>246.5</v>
      </c>
      <c r="N19" s="63">
        <f>M16+M17+M18+M19</f>
        <v>872.5</v>
      </c>
      <c r="O19" s="64" t="s">
        <v>16</v>
      </c>
      <c r="P19" s="46">
        <v>49</v>
      </c>
      <c r="Q19" s="46">
        <v>171</v>
      </c>
      <c r="R19" s="46">
        <v>7</v>
      </c>
      <c r="S19" s="46">
        <v>1</v>
      </c>
      <c r="T19" s="62">
        <f t="shared" si="2"/>
        <v>212</v>
      </c>
      <c r="U19" s="63">
        <f t="shared" si="5"/>
        <v>819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161</v>
      </c>
      <c r="D20" s="67">
        <v>7</v>
      </c>
      <c r="E20" s="67">
        <v>0</v>
      </c>
      <c r="F20" s="73">
        <f t="shared" si="0"/>
        <v>188</v>
      </c>
      <c r="G20" s="74"/>
      <c r="H20" s="64" t="s">
        <v>24</v>
      </c>
      <c r="I20" s="46">
        <v>34</v>
      </c>
      <c r="J20" s="46">
        <v>195</v>
      </c>
      <c r="K20" s="46">
        <v>5</v>
      </c>
      <c r="L20" s="46">
        <v>1</v>
      </c>
      <c r="M20" s="73">
        <f t="shared" si="1"/>
        <v>224.5</v>
      </c>
      <c r="N20" s="63">
        <f>M17+M18+M19+M20</f>
        <v>869</v>
      </c>
      <c r="O20" s="64" t="s">
        <v>45</v>
      </c>
      <c r="P20" s="45">
        <v>36</v>
      </c>
      <c r="Q20" s="45">
        <v>152</v>
      </c>
      <c r="R20" s="45">
        <v>10</v>
      </c>
      <c r="S20" s="45">
        <v>0</v>
      </c>
      <c r="T20" s="73">
        <f t="shared" si="2"/>
        <v>190</v>
      </c>
      <c r="U20" s="63">
        <f t="shared" si="5"/>
        <v>786.5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156</v>
      </c>
      <c r="D21" s="61">
        <v>7</v>
      </c>
      <c r="E21" s="61">
        <v>2</v>
      </c>
      <c r="F21" s="62">
        <f t="shared" si="0"/>
        <v>190</v>
      </c>
      <c r="G21" s="75"/>
      <c r="H21" s="72" t="s">
        <v>25</v>
      </c>
      <c r="I21" s="46">
        <v>59</v>
      </c>
      <c r="J21" s="46">
        <v>196</v>
      </c>
      <c r="K21" s="46">
        <v>9</v>
      </c>
      <c r="L21" s="46">
        <v>1</v>
      </c>
      <c r="M21" s="62">
        <f t="shared" si="1"/>
        <v>246</v>
      </c>
      <c r="N21" s="63">
        <f>M18+M19+M20+M21</f>
        <v>938</v>
      </c>
      <c r="O21" s="68" t="s">
        <v>46</v>
      </c>
      <c r="P21" s="47">
        <v>30</v>
      </c>
      <c r="Q21" s="47">
        <v>140</v>
      </c>
      <c r="R21" s="47">
        <v>9</v>
      </c>
      <c r="S21" s="47">
        <v>1</v>
      </c>
      <c r="T21" s="70">
        <f t="shared" si="2"/>
        <v>175.5</v>
      </c>
      <c r="U21" s="71">
        <f t="shared" si="5"/>
        <v>778.5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160</v>
      </c>
      <c r="D22" s="61">
        <v>6</v>
      </c>
      <c r="E22" s="61">
        <v>2</v>
      </c>
      <c r="F22" s="62">
        <f t="shared" si="0"/>
        <v>193</v>
      </c>
      <c r="G22" s="63"/>
      <c r="H22" s="68" t="s">
        <v>26</v>
      </c>
      <c r="I22" s="47">
        <v>49</v>
      </c>
      <c r="J22" s="47">
        <v>176</v>
      </c>
      <c r="K22" s="47">
        <v>8</v>
      </c>
      <c r="L22" s="47">
        <v>1</v>
      </c>
      <c r="M22" s="62">
        <f t="shared" si="1"/>
        <v>219</v>
      </c>
      <c r="N22" s="71">
        <f>M19+M20+M21+M22</f>
        <v>936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1089.5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981.5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884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73</v>
      </c>
      <c r="D24" s="86"/>
      <c r="E24" s="86"/>
      <c r="F24" s="87" t="s">
        <v>79</v>
      </c>
      <c r="G24" s="88"/>
      <c r="H24" s="202"/>
      <c r="I24" s="203"/>
      <c r="J24" s="83" t="s">
        <v>73</v>
      </c>
      <c r="K24" s="86"/>
      <c r="L24" s="86"/>
      <c r="M24" s="87" t="s">
        <v>67</v>
      </c>
      <c r="N24" s="88"/>
      <c r="O24" s="202"/>
      <c r="P24" s="203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Q23" sqref="Q23:T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'G-2'!E4:H4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tr">
        <f>'G-2'!D5:H5</f>
        <v>CALLE 72 X CARRERA 59</v>
      </c>
      <c r="E5" s="172"/>
      <c r="F5" s="172"/>
      <c r="G5" s="172"/>
      <c r="H5" s="172"/>
      <c r="I5" s="167" t="s">
        <v>53</v>
      </c>
      <c r="J5" s="167"/>
      <c r="K5" s="167"/>
      <c r="L5" s="173">
        <f>'G-2'!L5:N5</f>
        <v>7258</v>
      </c>
      <c r="M5" s="173"/>
      <c r="N5" s="173"/>
      <c r="O5" s="12"/>
      <c r="P5" s="167" t="s">
        <v>57</v>
      </c>
      <c r="Q5" s="167"/>
      <c r="R5" s="167"/>
      <c r="S5" s="171" t="s">
        <v>94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95" t="s">
        <v>151</v>
      </c>
      <c r="E6" s="195"/>
      <c r="F6" s="195"/>
      <c r="G6" s="195"/>
      <c r="H6" s="195"/>
      <c r="I6" s="167" t="s">
        <v>59</v>
      </c>
      <c r="J6" s="167"/>
      <c r="K6" s="167"/>
      <c r="L6" s="180">
        <v>1</v>
      </c>
      <c r="M6" s="180"/>
      <c r="N6" s="180"/>
      <c r="O6" s="42"/>
      <c r="P6" s="167" t="s">
        <v>58</v>
      </c>
      <c r="Q6" s="167"/>
      <c r="R6" s="167"/>
      <c r="S6" s="181">
        <f>'G-2'!S6:U6</f>
        <v>43039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15</v>
      </c>
      <c r="C10" s="46">
        <v>70</v>
      </c>
      <c r="D10" s="46">
        <v>4</v>
      </c>
      <c r="E10" s="46">
        <v>0</v>
      </c>
      <c r="F10" s="62">
        <f>B10*0.5+C10*1+D10*2+E10*2.5</f>
        <v>85.5</v>
      </c>
      <c r="G10" s="2"/>
      <c r="H10" s="19" t="s">
        <v>4</v>
      </c>
      <c r="I10" s="46">
        <v>15</v>
      </c>
      <c r="J10" s="46">
        <v>37</v>
      </c>
      <c r="K10" s="46">
        <v>4</v>
      </c>
      <c r="L10" s="46">
        <v>0</v>
      </c>
      <c r="M10" s="6">
        <f>I10*0.5+J10*1+K10*2+L10*2.5</f>
        <v>52.5</v>
      </c>
      <c r="N10" s="9">
        <f>F20+F21+F22+M10</f>
        <v>193</v>
      </c>
      <c r="O10" s="19" t="s">
        <v>43</v>
      </c>
      <c r="P10" s="46">
        <v>13</v>
      </c>
      <c r="Q10" s="46">
        <v>45</v>
      </c>
      <c r="R10" s="46">
        <v>5</v>
      </c>
      <c r="S10" s="46">
        <v>0</v>
      </c>
      <c r="T10" s="6">
        <f>P10*0.5+Q10*1+R10*2+S10*2.5</f>
        <v>61.5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73</v>
      </c>
      <c r="D11" s="46">
        <v>6</v>
      </c>
      <c r="E11" s="46">
        <v>2</v>
      </c>
      <c r="F11" s="6">
        <f t="shared" ref="F11:F22" si="0">B11*0.5+C11*1+D11*2+E11*2.5</f>
        <v>99</v>
      </c>
      <c r="G11" s="2"/>
      <c r="H11" s="19" t="s">
        <v>5</v>
      </c>
      <c r="I11" s="46">
        <v>17</v>
      </c>
      <c r="J11" s="46">
        <v>59</v>
      </c>
      <c r="K11" s="46">
        <v>3</v>
      </c>
      <c r="L11" s="46">
        <v>1</v>
      </c>
      <c r="M11" s="6">
        <f t="shared" ref="M11:M22" si="1">I11*0.5+J11*1+K11*2+L11*2.5</f>
        <v>76</v>
      </c>
      <c r="N11" s="9">
        <f>F21+F22+M10+M11</f>
        <v>224</v>
      </c>
      <c r="O11" s="19" t="s">
        <v>44</v>
      </c>
      <c r="P11" s="46">
        <v>11</v>
      </c>
      <c r="Q11" s="46">
        <v>49</v>
      </c>
      <c r="R11" s="46">
        <v>7</v>
      </c>
      <c r="S11" s="46">
        <v>0</v>
      </c>
      <c r="T11" s="6">
        <f t="shared" ref="T11:T21" si="2">P11*0.5+Q11*1+R11*2+S11*2.5</f>
        <v>68.5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38</v>
      </c>
      <c r="C12" s="46">
        <v>50</v>
      </c>
      <c r="D12" s="46">
        <v>5</v>
      </c>
      <c r="E12" s="46">
        <v>0</v>
      </c>
      <c r="F12" s="6">
        <f t="shared" si="0"/>
        <v>79</v>
      </c>
      <c r="G12" s="2"/>
      <c r="H12" s="19" t="s">
        <v>6</v>
      </c>
      <c r="I12" s="46">
        <v>11</v>
      </c>
      <c r="J12" s="46">
        <v>70</v>
      </c>
      <c r="K12" s="46">
        <v>3</v>
      </c>
      <c r="L12" s="46">
        <v>1</v>
      </c>
      <c r="M12" s="6">
        <f t="shared" si="1"/>
        <v>84</v>
      </c>
      <c r="N12" s="2">
        <f>F22+M10+M11+M12</f>
        <v>252</v>
      </c>
      <c r="O12" s="19" t="s">
        <v>32</v>
      </c>
      <c r="P12" s="46">
        <v>16</v>
      </c>
      <c r="Q12" s="46">
        <v>47</v>
      </c>
      <c r="R12" s="46">
        <v>5</v>
      </c>
      <c r="S12" s="46">
        <v>0</v>
      </c>
      <c r="T12" s="6">
        <f t="shared" si="2"/>
        <v>65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50</v>
      </c>
      <c r="D13" s="46">
        <v>8</v>
      </c>
      <c r="E13" s="46">
        <v>1</v>
      </c>
      <c r="F13" s="6">
        <f t="shared" si="0"/>
        <v>77</v>
      </c>
      <c r="G13" s="2">
        <f>F10+F11+F12+F13</f>
        <v>340.5</v>
      </c>
      <c r="H13" s="19" t="s">
        <v>7</v>
      </c>
      <c r="I13" s="46">
        <v>13</v>
      </c>
      <c r="J13" s="46">
        <v>51</v>
      </c>
      <c r="K13" s="46">
        <v>4</v>
      </c>
      <c r="L13" s="46">
        <v>0</v>
      </c>
      <c r="M13" s="6">
        <f t="shared" si="1"/>
        <v>65.5</v>
      </c>
      <c r="N13" s="2">
        <f t="shared" ref="N13:N18" si="3">M10+M11+M12+M13</f>
        <v>278</v>
      </c>
      <c r="O13" s="19" t="s">
        <v>33</v>
      </c>
      <c r="P13" s="46">
        <v>17</v>
      </c>
      <c r="Q13" s="46">
        <v>46</v>
      </c>
      <c r="R13" s="46">
        <v>4</v>
      </c>
      <c r="S13" s="46">
        <v>1</v>
      </c>
      <c r="T13" s="6">
        <f t="shared" si="2"/>
        <v>65</v>
      </c>
      <c r="U13" s="2">
        <f t="shared" ref="U13:U21" si="4">T10+T11+T12+T13</f>
        <v>260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42</v>
      </c>
      <c r="D14" s="46">
        <v>6</v>
      </c>
      <c r="E14" s="46">
        <v>1</v>
      </c>
      <c r="F14" s="6">
        <f t="shared" si="0"/>
        <v>61.5</v>
      </c>
      <c r="G14" s="2">
        <f t="shared" ref="G14:G19" si="5">F11+F12+F13+F14</f>
        <v>316.5</v>
      </c>
      <c r="H14" s="19" t="s">
        <v>9</v>
      </c>
      <c r="I14" s="46">
        <v>10</v>
      </c>
      <c r="J14" s="46">
        <v>55</v>
      </c>
      <c r="K14" s="46">
        <v>3</v>
      </c>
      <c r="L14" s="46">
        <v>0</v>
      </c>
      <c r="M14" s="6">
        <f t="shared" si="1"/>
        <v>66</v>
      </c>
      <c r="N14" s="2">
        <f t="shared" si="3"/>
        <v>291.5</v>
      </c>
      <c r="O14" s="19" t="s">
        <v>29</v>
      </c>
      <c r="P14" s="45">
        <v>13</v>
      </c>
      <c r="Q14" s="45">
        <v>34</v>
      </c>
      <c r="R14" s="45">
        <v>4</v>
      </c>
      <c r="S14" s="45">
        <v>0</v>
      </c>
      <c r="T14" s="6">
        <f t="shared" si="2"/>
        <v>48.5</v>
      </c>
      <c r="U14" s="2">
        <f t="shared" si="4"/>
        <v>247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55</v>
      </c>
      <c r="D15" s="46">
        <v>6</v>
      </c>
      <c r="E15" s="46">
        <v>0</v>
      </c>
      <c r="F15" s="6">
        <f t="shared" si="0"/>
        <v>75</v>
      </c>
      <c r="G15" s="2">
        <f t="shared" si="5"/>
        <v>292.5</v>
      </c>
      <c r="H15" s="19" t="s">
        <v>12</v>
      </c>
      <c r="I15" s="46">
        <v>11</v>
      </c>
      <c r="J15" s="46">
        <v>56</v>
      </c>
      <c r="K15" s="46">
        <v>4</v>
      </c>
      <c r="L15" s="46">
        <v>1</v>
      </c>
      <c r="M15" s="6">
        <f t="shared" si="1"/>
        <v>72</v>
      </c>
      <c r="N15" s="2">
        <f t="shared" si="3"/>
        <v>287.5</v>
      </c>
      <c r="O15" s="18" t="s">
        <v>30</v>
      </c>
      <c r="P15" s="46">
        <v>15</v>
      </c>
      <c r="Q15" s="46">
        <v>40</v>
      </c>
      <c r="R15" s="46">
        <v>5</v>
      </c>
      <c r="S15" s="46">
        <v>0</v>
      </c>
      <c r="T15" s="6">
        <f t="shared" si="2"/>
        <v>57.5</v>
      </c>
      <c r="U15" s="2">
        <f t="shared" si="4"/>
        <v>236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39</v>
      </c>
      <c r="D16" s="46">
        <v>6</v>
      </c>
      <c r="E16" s="46">
        <v>0</v>
      </c>
      <c r="F16" s="6">
        <f t="shared" si="0"/>
        <v>60</v>
      </c>
      <c r="G16" s="2">
        <f t="shared" si="5"/>
        <v>273.5</v>
      </c>
      <c r="H16" s="19" t="s">
        <v>15</v>
      </c>
      <c r="I16" s="46">
        <v>9</v>
      </c>
      <c r="J16" s="46">
        <v>51</v>
      </c>
      <c r="K16" s="46">
        <v>5</v>
      </c>
      <c r="L16" s="46">
        <v>1</v>
      </c>
      <c r="M16" s="6">
        <f t="shared" si="1"/>
        <v>68</v>
      </c>
      <c r="N16" s="2">
        <f t="shared" si="3"/>
        <v>271.5</v>
      </c>
      <c r="O16" s="19" t="s">
        <v>8</v>
      </c>
      <c r="P16" s="46">
        <v>13</v>
      </c>
      <c r="Q16" s="46">
        <v>53</v>
      </c>
      <c r="R16" s="46">
        <v>3</v>
      </c>
      <c r="S16" s="46">
        <v>0</v>
      </c>
      <c r="T16" s="6">
        <f t="shared" si="2"/>
        <v>65.5</v>
      </c>
      <c r="U16" s="2">
        <f t="shared" si="4"/>
        <v>236.5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48</v>
      </c>
      <c r="D17" s="46">
        <v>3</v>
      </c>
      <c r="E17" s="46">
        <v>0</v>
      </c>
      <c r="F17" s="6">
        <f t="shared" si="0"/>
        <v>64.5</v>
      </c>
      <c r="G17" s="2">
        <f t="shared" si="5"/>
        <v>261</v>
      </c>
      <c r="H17" s="19" t="s">
        <v>18</v>
      </c>
      <c r="I17" s="46">
        <v>10</v>
      </c>
      <c r="J17" s="46">
        <v>52</v>
      </c>
      <c r="K17" s="46">
        <v>4</v>
      </c>
      <c r="L17" s="46">
        <v>0</v>
      </c>
      <c r="M17" s="6">
        <f t="shared" si="1"/>
        <v>65</v>
      </c>
      <c r="N17" s="2">
        <f t="shared" si="3"/>
        <v>271</v>
      </c>
      <c r="O17" s="19" t="s">
        <v>10</v>
      </c>
      <c r="P17" s="46">
        <v>15</v>
      </c>
      <c r="Q17" s="46">
        <v>59</v>
      </c>
      <c r="R17" s="46">
        <v>4</v>
      </c>
      <c r="S17" s="46">
        <v>1</v>
      </c>
      <c r="T17" s="6">
        <f t="shared" si="2"/>
        <v>77</v>
      </c>
      <c r="U17" s="2">
        <f t="shared" si="4"/>
        <v>248.5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34</v>
      </c>
      <c r="D18" s="46">
        <v>5</v>
      </c>
      <c r="E18" s="46">
        <v>1</v>
      </c>
      <c r="F18" s="6">
        <f t="shared" si="0"/>
        <v>53</v>
      </c>
      <c r="G18" s="2">
        <f t="shared" si="5"/>
        <v>252.5</v>
      </c>
      <c r="H18" s="19" t="s">
        <v>20</v>
      </c>
      <c r="I18" s="46">
        <v>14</v>
      </c>
      <c r="J18" s="46">
        <v>59</v>
      </c>
      <c r="K18" s="46">
        <v>4</v>
      </c>
      <c r="L18" s="46">
        <v>0</v>
      </c>
      <c r="M18" s="6">
        <f t="shared" si="1"/>
        <v>74</v>
      </c>
      <c r="N18" s="2">
        <f t="shared" si="3"/>
        <v>279</v>
      </c>
      <c r="O18" s="19" t="s">
        <v>13</v>
      </c>
      <c r="P18" s="46">
        <v>14</v>
      </c>
      <c r="Q18" s="46">
        <v>56</v>
      </c>
      <c r="R18" s="46">
        <v>5</v>
      </c>
      <c r="S18" s="46">
        <v>0</v>
      </c>
      <c r="T18" s="6">
        <f t="shared" si="2"/>
        <v>73</v>
      </c>
      <c r="U18" s="2">
        <f t="shared" si="4"/>
        <v>273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48</v>
      </c>
      <c r="D19" s="47">
        <v>6</v>
      </c>
      <c r="E19" s="47">
        <v>0</v>
      </c>
      <c r="F19" s="7">
        <f t="shared" si="0"/>
        <v>65</v>
      </c>
      <c r="G19" s="3">
        <f t="shared" si="5"/>
        <v>242.5</v>
      </c>
      <c r="H19" s="20" t="s">
        <v>22</v>
      </c>
      <c r="I19" s="45">
        <v>13</v>
      </c>
      <c r="J19" s="45">
        <v>48</v>
      </c>
      <c r="K19" s="45">
        <v>6</v>
      </c>
      <c r="L19" s="45">
        <v>0</v>
      </c>
      <c r="M19" s="6">
        <f t="shared" si="1"/>
        <v>66.5</v>
      </c>
      <c r="N19" s="2">
        <f>M16+M17+M18+M19</f>
        <v>273.5</v>
      </c>
      <c r="O19" s="19" t="s">
        <v>16</v>
      </c>
      <c r="P19" s="46">
        <v>17</v>
      </c>
      <c r="Q19" s="46">
        <v>44</v>
      </c>
      <c r="R19" s="46">
        <v>3</v>
      </c>
      <c r="S19" s="46">
        <v>0</v>
      </c>
      <c r="T19" s="6">
        <f t="shared" si="2"/>
        <v>58.5</v>
      </c>
      <c r="U19" s="2">
        <f t="shared" si="4"/>
        <v>274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32</v>
      </c>
      <c r="D20" s="45">
        <v>3</v>
      </c>
      <c r="E20" s="45">
        <v>0</v>
      </c>
      <c r="F20" s="8">
        <f t="shared" si="0"/>
        <v>45</v>
      </c>
      <c r="G20" s="35"/>
      <c r="H20" s="19" t="s">
        <v>24</v>
      </c>
      <c r="I20" s="46">
        <v>17</v>
      </c>
      <c r="J20" s="46">
        <v>45</v>
      </c>
      <c r="K20" s="46">
        <v>4</v>
      </c>
      <c r="L20" s="46">
        <v>0</v>
      </c>
      <c r="M20" s="8">
        <f t="shared" si="1"/>
        <v>61.5</v>
      </c>
      <c r="N20" s="2">
        <f>M17+M18+M19+M20</f>
        <v>267</v>
      </c>
      <c r="O20" s="19" t="s">
        <v>45</v>
      </c>
      <c r="P20" s="45">
        <v>10</v>
      </c>
      <c r="Q20" s="45">
        <v>49</v>
      </c>
      <c r="R20" s="45">
        <v>4</v>
      </c>
      <c r="S20" s="45">
        <v>0</v>
      </c>
      <c r="T20" s="8">
        <f t="shared" si="2"/>
        <v>62</v>
      </c>
      <c r="U20" s="2">
        <f t="shared" si="4"/>
        <v>270.5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39</v>
      </c>
      <c r="D21" s="46">
        <v>4</v>
      </c>
      <c r="E21" s="46">
        <v>0</v>
      </c>
      <c r="F21" s="6">
        <f t="shared" si="0"/>
        <v>56</v>
      </c>
      <c r="G21" s="36"/>
      <c r="H21" s="20" t="s">
        <v>25</v>
      </c>
      <c r="I21" s="46">
        <v>12</v>
      </c>
      <c r="J21" s="46">
        <v>40</v>
      </c>
      <c r="K21" s="46">
        <v>5</v>
      </c>
      <c r="L21" s="46">
        <v>0</v>
      </c>
      <c r="M21" s="6">
        <f t="shared" si="1"/>
        <v>56</v>
      </c>
      <c r="N21" s="2">
        <f>M18+M19+M20+M21</f>
        <v>258</v>
      </c>
      <c r="O21" s="21" t="s">
        <v>46</v>
      </c>
      <c r="P21" s="47">
        <v>8</v>
      </c>
      <c r="Q21" s="47">
        <v>45</v>
      </c>
      <c r="R21" s="47">
        <v>3</v>
      </c>
      <c r="S21" s="47">
        <v>0</v>
      </c>
      <c r="T21" s="7">
        <f t="shared" si="2"/>
        <v>55</v>
      </c>
      <c r="U21" s="3">
        <f t="shared" si="4"/>
        <v>248.5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30</v>
      </c>
      <c r="D22" s="46">
        <v>2</v>
      </c>
      <c r="E22" s="46">
        <v>0</v>
      </c>
      <c r="F22" s="6">
        <f t="shared" si="0"/>
        <v>39.5</v>
      </c>
      <c r="G22" s="2"/>
      <c r="H22" s="21" t="s">
        <v>26</v>
      </c>
      <c r="I22" s="47">
        <v>19</v>
      </c>
      <c r="J22" s="47">
        <v>44</v>
      </c>
      <c r="K22" s="47">
        <v>4</v>
      </c>
      <c r="L22" s="47">
        <v>0</v>
      </c>
      <c r="M22" s="6">
        <f t="shared" si="1"/>
        <v>61.5</v>
      </c>
      <c r="N22" s="3">
        <f>M19+M20+M21+M22</f>
        <v>245.5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340.5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291.5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274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158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23" sqref="Y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72 X CARRERA 59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7258</v>
      </c>
      <c r="M6" s="173"/>
      <c r="N6" s="173"/>
      <c r="O6" s="12"/>
      <c r="P6" s="167" t="s">
        <v>58</v>
      </c>
      <c r="Q6" s="167"/>
      <c r="R6" s="167"/>
      <c r="S6" s="221">
        <f>'G-2'!S6:U6</f>
        <v>43039</v>
      </c>
      <c r="T6" s="221"/>
      <c r="U6" s="22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'G-2'!B10+'G-1'!B10+'G-3'!B10+'G-4'!B10</f>
        <v>113</v>
      </c>
      <c r="C10" s="46">
        <f>'G-2'!C10+'G-1'!C10+'G-3'!C10+'G-4'!C10</f>
        <v>618</v>
      </c>
      <c r="D10" s="46">
        <f>'G-2'!D10+'G-1'!D10+'G-3'!D10+'G-4'!D10</f>
        <v>51</v>
      </c>
      <c r="E10" s="46">
        <f>'G-2'!E10+'G-1'!E10+'G-3'!E10+'G-4'!E10</f>
        <v>4</v>
      </c>
      <c r="F10" s="6">
        <f t="shared" ref="F10:F22" si="0">B10*0.5+C10*1+D10*2+E10*2.5</f>
        <v>786.5</v>
      </c>
      <c r="G10" s="2"/>
      <c r="H10" s="19" t="s">
        <v>4</v>
      </c>
      <c r="I10" s="46">
        <f>'G-2'!I10+'G-1'!I10+'G-3'!I10+'G-4'!I10</f>
        <v>109</v>
      </c>
      <c r="J10" s="46">
        <f>'G-2'!J10+'G-1'!J10+'G-3'!J10+'G-4'!J10</f>
        <v>457</v>
      </c>
      <c r="K10" s="46">
        <f>'G-2'!K10+'G-1'!K10+'G-3'!K10+'G-4'!K10</f>
        <v>37</v>
      </c>
      <c r="L10" s="46">
        <f>'G-2'!L10+'G-1'!L10+'G-3'!L10+'G-4'!L10</f>
        <v>9</v>
      </c>
      <c r="M10" s="6">
        <f t="shared" ref="M10:M22" si="1">I10*0.5+J10*1+K10*2+L10*2.5</f>
        <v>608</v>
      </c>
      <c r="N10" s="9">
        <f>F20+F21+F22+M10</f>
        <v>2252</v>
      </c>
      <c r="O10" s="19" t="s">
        <v>43</v>
      </c>
      <c r="P10" s="46">
        <f>'G-2'!P10+'G-1'!P10+'G-3'!P10+'G-4'!P10</f>
        <v>95</v>
      </c>
      <c r="Q10" s="46">
        <f>'G-2'!Q10+'G-1'!Q10+'G-3'!Q10+'G-4'!Q10</f>
        <v>449</v>
      </c>
      <c r="R10" s="46">
        <f>'G-2'!R10+'G-1'!R10+'G-3'!R10+'G-4'!R10</f>
        <v>37</v>
      </c>
      <c r="S10" s="46">
        <f>'G-2'!S10+'G-1'!S10+'G-3'!S10+'G-4'!S10</f>
        <v>7</v>
      </c>
      <c r="T10" s="6">
        <f t="shared" ref="T10:T21" si="2">P10*0.5+Q10*1+R10*2+S10*2.5</f>
        <v>588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'G-2'!B11+'G-1'!B11+'G-3'!B11+'G-4'!B11</f>
        <v>116</v>
      </c>
      <c r="C11" s="46">
        <f>'G-2'!C11+'G-1'!C11+'G-3'!C11+'G-4'!C11</f>
        <v>633</v>
      </c>
      <c r="D11" s="46">
        <f>'G-2'!D11+'G-1'!D11+'G-3'!D11+'G-4'!D11</f>
        <v>49</v>
      </c>
      <c r="E11" s="46">
        <f>'G-2'!E11+'G-1'!E11+'G-3'!E11+'G-4'!E11</f>
        <v>8</v>
      </c>
      <c r="F11" s="6">
        <f t="shared" si="0"/>
        <v>809</v>
      </c>
      <c r="G11" s="2"/>
      <c r="H11" s="19" t="s">
        <v>5</v>
      </c>
      <c r="I11" s="46">
        <f>'G-2'!I11+'G-1'!I11+'G-3'!I11+'G-4'!I11</f>
        <v>121</v>
      </c>
      <c r="J11" s="46">
        <f>'G-2'!J11+'G-1'!J11+'G-3'!J11+'G-4'!J11</f>
        <v>548</v>
      </c>
      <c r="K11" s="46">
        <f>'G-2'!K11+'G-1'!K11+'G-3'!K11+'G-4'!K11</f>
        <v>41</v>
      </c>
      <c r="L11" s="46">
        <f>'G-2'!L11+'G-1'!L11+'G-3'!L11+'G-4'!L11</f>
        <v>9</v>
      </c>
      <c r="M11" s="6">
        <f t="shared" si="1"/>
        <v>713</v>
      </c>
      <c r="N11" s="9">
        <f>F21+F22+M10+M11</f>
        <v>2439</v>
      </c>
      <c r="O11" s="19" t="s">
        <v>44</v>
      </c>
      <c r="P11" s="46">
        <f>'G-2'!P11+'G-1'!P11+'G-3'!P11+'G-4'!P11</f>
        <v>99</v>
      </c>
      <c r="Q11" s="46">
        <f>'G-2'!Q11+'G-1'!Q11+'G-3'!Q11+'G-4'!Q11</f>
        <v>457</v>
      </c>
      <c r="R11" s="46">
        <f>'G-2'!R11+'G-1'!R11+'G-3'!R11+'G-4'!R11</f>
        <v>44</v>
      </c>
      <c r="S11" s="46">
        <f>'G-2'!S11+'G-1'!S11+'G-3'!S11+'G-4'!S11</f>
        <v>5</v>
      </c>
      <c r="T11" s="6">
        <f t="shared" si="2"/>
        <v>607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'G-2'!B12+'G-1'!B12+'G-3'!B12+'G-4'!B12</f>
        <v>148</v>
      </c>
      <c r="C12" s="46">
        <f>'G-2'!C12+'G-1'!C12+'G-3'!C12+'G-4'!C12</f>
        <v>600</v>
      </c>
      <c r="D12" s="46">
        <f>'G-2'!D12+'G-1'!D12+'G-3'!D12+'G-4'!D12</f>
        <v>54</v>
      </c>
      <c r="E12" s="46">
        <f>'G-2'!E12+'G-1'!E12+'G-3'!E12+'G-4'!E12</f>
        <v>3</v>
      </c>
      <c r="F12" s="6">
        <f t="shared" si="0"/>
        <v>789.5</v>
      </c>
      <c r="G12" s="2"/>
      <c r="H12" s="19" t="s">
        <v>6</v>
      </c>
      <c r="I12" s="46">
        <f>'G-2'!I12+'G-1'!I12+'G-3'!I12+'G-4'!I12</f>
        <v>90</v>
      </c>
      <c r="J12" s="46">
        <f>'G-2'!J12+'G-1'!J12+'G-3'!J12+'G-4'!J12</f>
        <v>546</v>
      </c>
      <c r="K12" s="46">
        <f>'G-2'!K12+'G-1'!K12+'G-3'!K12+'G-4'!K12</f>
        <v>37</v>
      </c>
      <c r="L12" s="46">
        <f>'G-2'!L12+'G-1'!L12+'G-3'!L12+'G-4'!L12</f>
        <v>6</v>
      </c>
      <c r="M12" s="6">
        <f t="shared" si="1"/>
        <v>680</v>
      </c>
      <c r="N12" s="2">
        <f>F22+M10+M11+M12</f>
        <v>2550.5</v>
      </c>
      <c r="O12" s="19" t="s">
        <v>32</v>
      </c>
      <c r="P12" s="46">
        <f>'G-2'!P12+'G-1'!P12+'G-3'!P12+'G-4'!P12</f>
        <v>113</v>
      </c>
      <c r="Q12" s="46">
        <f>'G-2'!Q12+'G-1'!Q12+'G-3'!Q12+'G-4'!Q12</f>
        <v>450</v>
      </c>
      <c r="R12" s="46">
        <f>'G-2'!R12+'G-1'!R12+'G-3'!R12+'G-4'!R12</f>
        <v>36</v>
      </c>
      <c r="S12" s="46">
        <f>'G-2'!S12+'G-1'!S12+'G-3'!S12+'G-4'!S12</f>
        <v>5</v>
      </c>
      <c r="T12" s="6">
        <f t="shared" si="2"/>
        <v>591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'G-2'!B13+'G-1'!B13+'G-3'!B13+'G-4'!B13</f>
        <v>93</v>
      </c>
      <c r="C13" s="46">
        <f>'G-2'!C13+'G-1'!C13+'G-3'!C13+'G-4'!C13</f>
        <v>577</v>
      </c>
      <c r="D13" s="46">
        <f>'G-2'!D13+'G-1'!D13+'G-3'!D13+'G-4'!D13</f>
        <v>60</v>
      </c>
      <c r="E13" s="46">
        <f>'G-2'!E13+'G-1'!E13+'G-3'!E13+'G-4'!E13</f>
        <v>8</v>
      </c>
      <c r="F13" s="6">
        <f t="shared" si="0"/>
        <v>763.5</v>
      </c>
      <c r="G13" s="2">
        <f t="shared" ref="G13:G19" si="3">F10+F11+F12+F13</f>
        <v>3148.5</v>
      </c>
      <c r="H13" s="19" t="s">
        <v>7</v>
      </c>
      <c r="I13" s="46">
        <f>'G-2'!I13+'G-1'!I13+'G-3'!I13+'G-4'!I13</f>
        <v>83</v>
      </c>
      <c r="J13" s="46">
        <f>'G-2'!J13+'G-1'!J13+'G-3'!J13+'G-4'!J13</f>
        <v>512</v>
      </c>
      <c r="K13" s="46">
        <f>'G-2'!K13+'G-1'!K13+'G-3'!K13+'G-4'!K13</f>
        <v>37</v>
      </c>
      <c r="L13" s="46">
        <f>'G-2'!L13+'G-1'!L13+'G-3'!L13+'G-4'!L13</f>
        <v>0</v>
      </c>
      <c r="M13" s="6">
        <f t="shared" si="1"/>
        <v>627.5</v>
      </c>
      <c r="N13" s="2">
        <f t="shared" ref="N13:N18" si="4">M10+M11+M12+M13</f>
        <v>2628.5</v>
      </c>
      <c r="O13" s="19" t="s">
        <v>33</v>
      </c>
      <c r="P13" s="46">
        <f>'G-2'!P13+'G-1'!P13+'G-3'!P13+'G-4'!P13</f>
        <v>102</v>
      </c>
      <c r="Q13" s="46">
        <f>'G-2'!Q13+'G-1'!Q13+'G-3'!Q13+'G-4'!Q13</f>
        <v>442</v>
      </c>
      <c r="R13" s="46">
        <f>'G-2'!R13+'G-1'!R13+'G-3'!R13+'G-4'!R13</f>
        <v>39</v>
      </c>
      <c r="S13" s="46">
        <f>'G-2'!S13+'G-1'!S13+'G-3'!S13+'G-4'!S13</f>
        <v>9</v>
      </c>
      <c r="T13" s="6">
        <f t="shared" si="2"/>
        <v>593.5</v>
      </c>
      <c r="U13" s="2">
        <f t="shared" ref="U13:U21" si="5">T10+T11+T12+T13</f>
        <v>2379.5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'G-2'!B14+'G-1'!B14+'G-3'!B14+'G-4'!B14</f>
        <v>93</v>
      </c>
      <c r="C14" s="46">
        <f>'G-2'!C14+'G-1'!C14+'G-3'!C14+'G-4'!C14</f>
        <v>521</v>
      </c>
      <c r="D14" s="46">
        <f>'G-2'!D14+'G-1'!D14+'G-3'!D14+'G-4'!D14</f>
        <v>52</v>
      </c>
      <c r="E14" s="46">
        <f>'G-2'!E14+'G-1'!E14+'G-3'!E14+'G-4'!E14</f>
        <v>11</v>
      </c>
      <c r="F14" s="6">
        <f t="shared" si="0"/>
        <v>699</v>
      </c>
      <c r="G14" s="2">
        <f t="shared" si="3"/>
        <v>3061</v>
      </c>
      <c r="H14" s="19" t="s">
        <v>9</v>
      </c>
      <c r="I14" s="46">
        <f>'G-2'!I14+'G-1'!I14+'G-3'!I14+'G-4'!I14</f>
        <v>81</v>
      </c>
      <c r="J14" s="46">
        <f>'G-2'!J14+'G-1'!J14+'G-3'!J14+'G-4'!J14</f>
        <v>516</v>
      </c>
      <c r="K14" s="46">
        <f>'G-2'!K14+'G-1'!K14+'G-3'!K14+'G-4'!K14</f>
        <v>33</v>
      </c>
      <c r="L14" s="46">
        <f>'G-2'!L14+'G-1'!L14+'G-3'!L14+'G-4'!L14</f>
        <v>3</v>
      </c>
      <c r="M14" s="6">
        <f t="shared" si="1"/>
        <v>630</v>
      </c>
      <c r="N14" s="2">
        <f t="shared" si="4"/>
        <v>2650.5</v>
      </c>
      <c r="O14" s="19" t="s">
        <v>29</v>
      </c>
      <c r="P14" s="46">
        <f>'G-2'!P14+'G-1'!P14+'G-3'!P14+'G-4'!P14</f>
        <v>122</v>
      </c>
      <c r="Q14" s="46">
        <f>'G-2'!Q14+'G-1'!Q14+'G-3'!Q14+'G-4'!Q14</f>
        <v>456</v>
      </c>
      <c r="R14" s="46">
        <f>'G-2'!R14+'G-1'!R14+'G-3'!R14+'G-4'!R14</f>
        <v>34</v>
      </c>
      <c r="S14" s="46">
        <f>'G-2'!S14+'G-1'!S14+'G-3'!S14+'G-4'!S14</f>
        <v>6</v>
      </c>
      <c r="T14" s="6">
        <f t="shared" si="2"/>
        <v>600</v>
      </c>
      <c r="U14" s="2">
        <f t="shared" si="5"/>
        <v>2391.5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'G-2'!B15+'G-1'!B15+'G-3'!B15+'G-4'!B15</f>
        <v>105</v>
      </c>
      <c r="C15" s="46">
        <f>'G-2'!C15+'G-1'!C15+'G-3'!C15+'G-4'!C15</f>
        <v>546</v>
      </c>
      <c r="D15" s="46">
        <f>'G-2'!D15+'G-1'!D15+'G-3'!D15+'G-4'!D15</f>
        <v>59</v>
      </c>
      <c r="E15" s="46">
        <f>'G-2'!E15+'G-1'!E15+'G-3'!E15+'G-4'!E15</f>
        <v>6</v>
      </c>
      <c r="F15" s="6">
        <f t="shared" si="0"/>
        <v>731.5</v>
      </c>
      <c r="G15" s="2">
        <f t="shared" si="3"/>
        <v>2983.5</v>
      </c>
      <c r="H15" s="19" t="s">
        <v>12</v>
      </c>
      <c r="I15" s="46">
        <f>'G-2'!I15+'G-1'!I15+'G-3'!I15+'G-4'!I15</f>
        <v>73</v>
      </c>
      <c r="J15" s="46">
        <f>'G-2'!J15+'G-1'!J15+'G-3'!J15+'G-4'!J15</f>
        <v>522</v>
      </c>
      <c r="K15" s="46">
        <f>'G-2'!K15+'G-1'!K15+'G-3'!K15+'G-4'!K15</f>
        <v>29</v>
      </c>
      <c r="L15" s="46">
        <f>'G-2'!L15+'G-1'!L15+'G-3'!L15+'G-4'!L15</f>
        <v>3</v>
      </c>
      <c r="M15" s="6">
        <f t="shared" si="1"/>
        <v>624</v>
      </c>
      <c r="N15" s="2">
        <f t="shared" si="4"/>
        <v>2561.5</v>
      </c>
      <c r="O15" s="18" t="s">
        <v>30</v>
      </c>
      <c r="P15" s="46">
        <f>'G-2'!P15+'G-1'!P15+'G-3'!P15+'G-4'!P15</f>
        <v>111</v>
      </c>
      <c r="Q15" s="46">
        <f>'G-2'!Q15+'G-1'!Q15+'G-3'!Q15+'G-4'!Q15</f>
        <v>482</v>
      </c>
      <c r="R15" s="46">
        <f>'G-2'!R15+'G-1'!R15+'G-3'!R15+'G-4'!R15</f>
        <v>45</v>
      </c>
      <c r="S15" s="46">
        <f>'G-2'!S15+'G-1'!S15+'G-3'!S15+'G-4'!S15</f>
        <v>4</v>
      </c>
      <c r="T15" s="6">
        <f t="shared" si="2"/>
        <v>637.5</v>
      </c>
      <c r="U15" s="2">
        <f t="shared" si="5"/>
        <v>2422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'G-2'!B16+'G-1'!B16+'G-3'!B16+'G-4'!B16</f>
        <v>107</v>
      </c>
      <c r="C16" s="46">
        <f>'G-2'!C16+'G-1'!C16+'G-3'!C16+'G-4'!C16</f>
        <v>461</v>
      </c>
      <c r="D16" s="46">
        <f>'G-2'!D16+'G-1'!D16+'G-3'!D16+'G-4'!D16</f>
        <v>37</v>
      </c>
      <c r="E16" s="46">
        <f>'G-2'!E16+'G-1'!E16+'G-3'!E16+'G-4'!E16</f>
        <v>8</v>
      </c>
      <c r="F16" s="6">
        <f t="shared" si="0"/>
        <v>608.5</v>
      </c>
      <c r="G16" s="2">
        <f t="shared" si="3"/>
        <v>2802.5</v>
      </c>
      <c r="H16" s="19" t="s">
        <v>15</v>
      </c>
      <c r="I16" s="46">
        <f>'G-2'!I16+'G-1'!I16+'G-3'!I16+'G-4'!I16</f>
        <v>74</v>
      </c>
      <c r="J16" s="46">
        <f>'G-2'!J16+'G-1'!J16+'G-3'!J16+'G-4'!J16</f>
        <v>488</v>
      </c>
      <c r="K16" s="46">
        <f>'G-2'!K16+'G-1'!K16+'G-3'!K16+'G-4'!K16</f>
        <v>28</v>
      </c>
      <c r="L16" s="46">
        <f>'G-2'!L16+'G-1'!L16+'G-3'!L16+'G-4'!L16</f>
        <v>5</v>
      </c>
      <c r="M16" s="6">
        <f t="shared" si="1"/>
        <v>593.5</v>
      </c>
      <c r="N16" s="2">
        <f t="shared" si="4"/>
        <v>2475</v>
      </c>
      <c r="O16" s="19" t="s">
        <v>8</v>
      </c>
      <c r="P16" s="46">
        <f>'G-2'!P16+'G-1'!P16+'G-3'!P16+'G-4'!P16</f>
        <v>93</v>
      </c>
      <c r="Q16" s="46">
        <f>'G-2'!Q16+'G-1'!Q16+'G-3'!Q16+'G-4'!Q16</f>
        <v>499</v>
      </c>
      <c r="R16" s="46">
        <f>'G-2'!R16+'G-1'!R16+'G-3'!R16+'G-4'!R16</f>
        <v>41</v>
      </c>
      <c r="S16" s="46">
        <f>'G-2'!S16+'G-1'!S16+'G-3'!S16+'G-4'!S16</f>
        <v>6</v>
      </c>
      <c r="T16" s="6">
        <f t="shared" si="2"/>
        <v>642.5</v>
      </c>
      <c r="U16" s="2">
        <f t="shared" si="5"/>
        <v>2473.5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'G-2'!B17+'G-1'!B17+'G-3'!B17+'G-4'!B17</f>
        <v>121</v>
      </c>
      <c r="C17" s="46">
        <f>'G-2'!C17+'G-1'!C17+'G-3'!C17+'G-4'!C17</f>
        <v>525</v>
      </c>
      <c r="D17" s="46">
        <f>'G-2'!D17+'G-1'!D17+'G-3'!D17+'G-4'!D17</f>
        <v>47</v>
      </c>
      <c r="E17" s="46">
        <f>'G-2'!E17+'G-1'!E17+'G-3'!E17+'G-4'!E17</f>
        <v>8</v>
      </c>
      <c r="F17" s="6">
        <f t="shared" si="0"/>
        <v>699.5</v>
      </c>
      <c r="G17" s="2">
        <f t="shared" si="3"/>
        <v>2738.5</v>
      </c>
      <c r="H17" s="19" t="s">
        <v>18</v>
      </c>
      <c r="I17" s="46">
        <f>'G-2'!I17+'G-1'!I17+'G-3'!I17+'G-4'!I17</f>
        <v>71</v>
      </c>
      <c r="J17" s="46">
        <f>'G-2'!J17+'G-1'!J17+'G-3'!J17+'G-4'!J17</f>
        <v>441</v>
      </c>
      <c r="K17" s="46">
        <f>'G-2'!K17+'G-1'!K17+'G-3'!K17+'G-4'!K17</f>
        <v>29</v>
      </c>
      <c r="L17" s="46">
        <f>'G-2'!L17+'G-1'!L17+'G-3'!L17+'G-4'!L17</f>
        <v>4</v>
      </c>
      <c r="M17" s="6">
        <f t="shared" si="1"/>
        <v>544.5</v>
      </c>
      <c r="N17" s="2">
        <f t="shared" si="4"/>
        <v>2392</v>
      </c>
      <c r="O17" s="19" t="s">
        <v>10</v>
      </c>
      <c r="P17" s="46">
        <f>'G-2'!P17+'G-1'!P17+'G-3'!P17+'G-4'!P17</f>
        <v>98</v>
      </c>
      <c r="Q17" s="46">
        <f>'G-2'!Q17+'G-1'!Q17+'G-3'!Q17+'G-4'!Q17</f>
        <v>445</v>
      </c>
      <c r="R17" s="46">
        <f>'G-2'!R17+'G-1'!R17+'G-3'!R17+'G-4'!R17</f>
        <v>41</v>
      </c>
      <c r="S17" s="46">
        <f>'G-2'!S17+'G-1'!S17+'G-3'!S17+'G-4'!S17</f>
        <v>7</v>
      </c>
      <c r="T17" s="6">
        <f t="shared" si="2"/>
        <v>593.5</v>
      </c>
      <c r="U17" s="2">
        <f t="shared" si="5"/>
        <v>2473.5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'G-2'!B18+'G-1'!B18+'G-3'!B18+'G-4'!B18</f>
        <v>91</v>
      </c>
      <c r="C18" s="46">
        <f>'G-2'!C18+'G-1'!C18+'G-3'!C18+'G-4'!C18</f>
        <v>441</v>
      </c>
      <c r="D18" s="46">
        <f>'G-2'!D18+'G-1'!D18+'G-3'!D18+'G-4'!D18</f>
        <v>37</v>
      </c>
      <c r="E18" s="46">
        <f>'G-2'!E18+'G-1'!E18+'G-3'!E18+'G-4'!E18</f>
        <v>14</v>
      </c>
      <c r="F18" s="6">
        <f t="shared" si="0"/>
        <v>595.5</v>
      </c>
      <c r="G18" s="2">
        <f t="shared" si="3"/>
        <v>2635</v>
      </c>
      <c r="H18" s="19" t="s">
        <v>20</v>
      </c>
      <c r="I18" s="46">
        <f>'G-2'!I18+'G-1'!I18+'G-3'!I18+'G-4'!I18</f>
        <v>80</v>
      </c>
      <c r="J18" s="46">
        <f>'G-2'!J18+'G-1'!J18+'G-3'!J18+'G-4'!J18</f>
        <v>514</v>
      </c>
      <c r="K18" s="46">
        <f>'G-2'!K18+'G-1'!K18+'G-3'!K18+'G-4'!K18</f>
        <v>32</v>
      </c>
      <c r="L18" s="46">
        <f>'G-2'!L18+'G-1'!L18+'G-3'!L18+'G-4'!L18</f>
        <v>5</v>
      </c>
      <c r="M18" s="6">
        <f t="shared" si="1"/>
        <v>630.5</v>
      </c>
      <c r="N18" s="2">
        <f t="shared" si="4"/>
        <v>2392.5</v>
      </c>
      <c r="O18" s="19" t="s">
        <v>13</v>
      </c>
      <c r="P18" s="46">
        <f>'G-2'!P18+'G-1'!P18+'G-3'!P18+'G-4'!P18</f>
        <v>131</v>
      </c>
      <c r="Q18" s="46">
        <f>'G-2'!Q18+'G-1'!Q18+'G-3'!Q18+'G-4'!Q18</f>
        <v>493</v>
      </c>
      <c r="R18" s="46">
        <f>'G-2'!R18+'G-1'!R18+'G-3'!R18+'G-4'!R18</f>
        <v>39</v>
      </c>
      <c r="S18" s="46">
        <f>'G-2'!S18+'G-1'!S18+'G-3'!S18+'G-4'!S18</f>
        <v>2</v>
      </c>
      <c r="T18" s="6">
        <f t="shared" si="2"/>
        <v>641.5</v>
      </c>
      <c r="U18" s="2">
        <f t="shared" si="5"/>
        <v>2515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'G-2'!B19+'G-1'!B19+'G-3'!B19+'G-4'!B19</f>
        <v>88</v>
      </c>
      <c r="C19" s="47">
        <f>'G-2'!C19+'G-1'!C19+'G-3'!C19+'G-4'!C19</f>
        <v>408</v>
      </c>
      <c r="D19" s="47">
        <f>'G-2'!D19+'G-1'!D19+'G-3'!D19+'G-4'!D19</f>
        <v>42</v>
      </c>
      <c r="E19" s="47">
        <f>'G-2'!E19+'G-1'!E19+'G-3'!E19+'G-4'!E19</f>
        <v>7</v>
      </c>
      <c r="F19" s="7">
        <f t="shared" si="0"/>
        <v>553.5</v>
      </c>
      <c r="G19" s="3">
        <f t="shared" si="3"/>
        <v>2457</v>
      </c>
      <c r="H19" s="20" t="s">
        <v>22</v>
      </c>
      <c r="I19" s="46">
        <f>'G-2'!I19+'G-1'!I19+'G-3'!I19+'G-4'!I19</f>
        <v>85</v>
      </c>
      <c r="J19" s="46">
        <f>'G-2'!J19+'G-1'!J19+'G-3'!J19+'G-4'!J19</f>
        <v>554</v>
      </c>
      <c r="K19" s="46">
        <f>'G-2'!K19+'G-1'!K19+'G-3'!K19+'G-4'!K19</f>
        <v>39</v>
      </c>
      <c r="L19" s="46">
        <f>'G-2'!L19+'G-1'!L19+'G-3'!L19+'G-4'!L19</f>
        <v>5</v>
      </c>
      <c r="M19" s="6">
        <f t="shared" si="1"/>
        <v>687</v>
      </c>
      <c r="N19" s="2">
        <f>M16+M17+M18+M19</f>
        <v>2455.5</v>
      </c>
      <c r="O19" s="19" t="s">
        <v>16</v>
      </c>
      <c r="P19" s="46">
        <f>'G-2'!P19+'G-1'!P19+'G-3'!P19+'G-4'!P19</f>
        <v>117</v>
      </c>
      <c r="Q19" s="46">
        <f>'G-2'!Q19+'G-1'!Q19+'G-3'!Q19+'G-4'!Q19</f>
        <v>443</v>
      </c>
      <c r="R19" s="46">
        <f>'G-2'!R19+'G-1'!R19+'G-3'!R19+'G-4'!R19</f>
        <v>35</v>
      </c>
      <c r="S19" s="46">
        <f>'G-2'!S19+'G-1'!S19+'G-3'!S19+'G-4'!S19</f>
        <v>1</v>
      </c>
      <c r="T19" s="6">
        <f t="shared" si="2"/>
        <v>574</v>
      </c>
      <c r="U19" s="2">
        <f t="shared" si="5"/>
        <v>2451.5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'G-2'!B20+'G-1'!B20+'G-3'!B20+'G-4'!B20</f>
        <v>80</v>
      </c>
      <c r="C20" s="45">
        <f>'G-2'!C20+'G-1'!C20+'G-3'!C20+'G-4'!C20</f>
        <v>404</v>
      </c>
      <c r="D20" s="45">
        <f>'G-2'!D20+'G-1'!D20+'G-3'!D20+'G-4'!D20</f>
        <v>36</v>
      </c>
      <c r="E20" s="45">
        <f>'G-2'!E20+'G-1'!E20+'G-3'!E20+'G-4'!E20</f>
        <v>4</v>
      </c>
      <c r="F20" s="8">
        <f t="shared" si="0"/>
        <v>526</v>
      </c>
      <c r="G20" s="35"/>
      <c r="H20" s="19" t="s">
        <v>24</v>
      </c>
      <c r="I20" s="46">
        <f>'G-2'!I20+'G-1'!I20+'G-3'!I20+'G-4'!I20</f>
        <v>83</v>
      </c>
      <c r="J20" s="46">
        <f>'G-2'!J20+'G-1'!J20+'G-3'!J20+'G-4'!J20</f>
        <v>499</v>
      </c>
      <c r="K20" s="46">
        <f>'G-2'!K20+'G-1'!K20+'G-3'!K20+'G-4'!K20</f>
        <v>41</v>
      </c>
      <c r="L20" s="46">
        <f>'G-2'!L20+'G-1'!L20+'G-3'!L20+'G-4'!L20</f>
        <v>7</v>
      </c>
      <c r="M20" s="8">
        <f t="shared" si="1"/>
        <v>640</v>
      </c>
      <c r="N20" s="2">
        <f>M17+M18+M19+M20</f>
        <v>2502</v>
      </c>
      <c r="O20" s="19" t="s">
        <v>45</v>
      </c>
      <c r="P20" s="46">
        <f>'G-2'!P20+'G-1'!P20+'G-3'!P20+'G-4'!P20</f>
        <v>86</v>
      </c>
      <c r="Q20" s="46">
        <f>'G-2'!Q20+'G-1'!Q20+'G-3'!Q20+'G-4'!Q20</f>
        <v>432</v>
      </c>
      <c r="R20" s="46">
        <f>'G-2'!R20+'G-1'!R20+'G-3'!R20+'G-4'!R20</f>
        <v>40</v>
      </c>
      <c r="S20" s="46">
        <f>'G-2'!S20+'G-1'!S20+'G-3'!S20+'G-4'!S20</f>
        <v>2</v>
      </c>
      <c r="T20" s="8">
        <f t="shared" si="2"/>
        <v>560</v>
      </c>
      <c r="U20" s="2">
        <f t="shared" si="5"/>
        <v>2369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'G-2'!B21+'G-1'!B21+'G-3'!B21+'G-4'!B21</f>
        <v>98</v>
      </c>
      <c r="C21" s="46">
        <f>'G-2'!C21+'G-1'!C21+'G-3'!C21+'G-4'!C21</f>
        <v>424</v>
      </c>
      <c r="D21" s="46">
        <f>'G-2'!D21+'G-1'!D21+'G-3'!D21+'G-4'!D21</f>
        <v>39</v>
      </c>
      <c r="E21" s="46">
        <f>'G-2'!E21+'G-1'!E21+'G-3'!E21+'G-4'!E21</f>
        <v>7</v>
      </c>
      <c r="F21" s="6">
        <f t="shared" si="0"/>
        <v>568.5</v>
      </c>
      <c r="G21" s="36"/>
      <c r="H21" s="20" t="s">
        <v>25</v>
      </c>
      <c r="I21" s="46">
        <f>'G-2'!I21+'G-1'!I21+'G-3'!I21+'G-4'!I21</f>
        <v>137</v>
      </c>
      <c r="J21" s="46">
        <f>'G-2'!J21+'G-1'!J21+'G-3'!J21+'G-4'!J21</f>
        <v>478</v>
      </c>
      <c r="K21" s="46">
        <f>'G-2'!K21+'G-1'!K21+'G-3'!K21+'G-4'!K21</f>
        <v>42</v>
      </c>
      <c r="L21" s="46">
        <f>'G-2'!L21+'G-1'!L21+'G-3'!L21+'G-4'!L21</f>
        <v>5</v>
      </c>
      <c r="M21" s="6">
        <f t="shared" si="1"/>
        <v>643</v>
      </c>
      <c r="N21" s="2">
        <f>M18+M19+M20+M21</f>
        <v>2600.5</v>
      </c>
      <c r="O21" s="21" t="s">
        <v>46</v>
      </c>
      <c r="P21" s="47">
        <f>'G-2'!P21+'G-1'!P21+'G-3'!P21+'G-4'!P21</f>
        <v>71</v>
      </c>
      <c r="Q21" s="47">
        <f>'G-2'!Q21+'G-1'!Q21+'G-3'!Q21+'G-4'!Q21</f>
        <v>384</v>
      </c>
      <c r="R21" s="47">
        <f>'G-2'!R21+'G-1'!R21+'G-3'!R21+'G-4'!R21</f>
        <v>41</v>
      </c>
      <c r="S21" s="47">
        <f>'G-2'!S21+'G-1'!S21+'G-3'!S21+'G-4'!S21</f>
        <v>1</v>
      </c>
      <c r="T21" s="7">
        <f t="shared" si="2"/>
        <v>504</v>
      </c>
      <c r="U21" s="3">
        <f t="shared" si="5"/>
        <v>2279.5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'G-2'!B22+'G-1'!B22+'G-3'!B22+'G-4'!B22</f>
        <v>91</v>
      </c>
      <c r="C22" s="46">
        <f>'G-2'!C22+'G-1'!C22+'G-3'!C22+'G-4'!C22</f>
        <v>414</v>
      </c>
      <c r="D22" s="46">
        <f>'G-2'!D22+'G-1'!D22+'G-3'!D22+'G-4'!D22</f>
        <v>35</v>
      </c>
      <c r="E22" s="46">
        <f>'G-2'!E22+'G-1'!E22+'G-3'!E22+'G-4'!E22</f>
        <v>8</v>
      </c>
      <c r="F22" s="6">
        <f t="shared" si="0"/>
        <v>549.5</v>
      </c>
      <c r="G22" s="2"/>
      <c r="H22" s="21" t="s">
        <v>26</v>
      </c>
      <c r="I22" s="46">
        <f>'G-2'!I22+'G-1'!I22+'G-3'!I22+'G-4'!I22</f>
        <v>121</v>
      </c>
      <c r="J22" s="46">
        <f>'G-2'!J22+'G-1'!J22+'G-3'!J22+'G-4'!J22</f>
        <v>457</v>
      </c>
      <c r="K22" s="46">
        <f>'G-2'!K22+'G-1'!K22+'G-3'!K22+'G-4'!K22</f>
        <v>36</v>
      </c>
      <c r="L22" s="46">
        <f>'G-2'!L22+'G-1'!L22+'G-3'!L22+'G-4'!L22</f>
        <v>7</v>
      </c>
      <c r="M22" s="6">
        <f t="shared" si="1"/>
        <v>607</v>
      </c>
      <c r="N22" s="3">
        <f>M19+M20+M21+M22</f>
        <v>2577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3148.5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2650.5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2515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3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112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113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25" t="str">
        <f>'G-2'!D5</f>
        <v>CALLE 72 X CARRERA 59</v>
      </c>
      <c r="D5" s="225"/>
      <c r="E5" s="225"/>
      <c r="F5" s="111"/>
      <c r="G5" s="112"/>
      <c r="H5" s="103" t="s">
        <v>53</v>
      </c>
      <c r="I5" s="226">
        <f>'G-2'!L5</f>
        <v>7258</v>
      </c>
      <c r="J5" s="226"/>
    </row>
    <row r="6" spans="1:10" x14ac:dyDescent="0.2">
      <c r="A6" s="167" t="s">
        <v>114</v>
      </c>
      <c r="B6" s="167"/>
      <c r="C6" s="227" t="s">
        <v>149</v>
      </c>
      <c r="D6" s="227"/>
      <c r="E6" s="227"/>
      <c r="F6" s="111"/>
      <c r="G6" s="112"/>
      <c r="H6" s="103" t="s">
        <v>58</v>
      </c>
      <c r="I6" s="228">
        <f>'G-2'!S6</f>
        <v>43039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125</v>
      </c>
      <c r="B10" s="241">
        <v>2</v>
      </c>
      <c r="C10" s="122"/>
      <c r="D10" s="123" t="s">
        <v>126</v>
      </c>
      <c r="E10" s="164">
        <v>0</v>
      </c>
      <c r="F10" s="164">
        <v>0</v>
      </c>
      <c r="G10" s="164">
        <v>0</v>
      </c>
      <c r="H10" s="164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127</v>
      </c>
      <c r="D11" s="125" t="s">
        <v>128</v>
      </c>
      <c r="E11" s="165">
        <f>'G-1'!B20+'G-1'!B21</f>
        <v>47</v>
      </c>
      <c r="F11" s="165">
        <f>'G-1'!C20+'G-1'!C21</f>
        <v>198</v>
      </c>
      <c r="G11" s="165">
        <f>'G-1'!D20+'G-1'!D21</f>
        <v>15</v>
      </c>
      <c r="H11" s="165">
        <f>'G-1'!E20+'G-1'!E21</f>
        <v>2</v>
      </c>
      <c r="I11" s="126">
        <f t="shared" ref="I11:I45" si="0">E11*0.5+F11+G11*2+H11*2.5</f>
        <v>256.5</v>
      </c>
      <c r="J11" s="127">
        <f>IF(I11=0,"0,00",I11/SUM(I10:I12)*100)</f>
        <v>100</v>
      </c>
    </row>
    <row r="12" spans="1:10" x14ac:dyDescent="0.2">
      <c r="A12" s="239"/>
      <c r="B12" s="242"/>
      <c r="C12" s="128" t="s">
        <v>138</v>
      </c>
      <c r="D12" s="129" t="s">
        <v>129</v>
      </c>
      <c r="E12" s="166">
        <v>0</v>
      </c>
      <c r="F12" s="166">
        <v>0</v>
      </c>
      <c r="G12" s="166">
        <v>0</v>
      </c>
      <c r="H12" s="166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126</v>
      </c>
      <c r="E13" s="164">
        <v>0</v>
      </c>
      <c r="F13" s="164">
        <v>0</v>
      </c>
      <c r="G13" s="164">
        <v>0</v>
      </c>
      <c r="H13" s="164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130</v>
      </c>
      <c r="D14" s="125" t="s">
        <v>128</v>
      </c>
      <c r="E14" s="165">
        <f>'G-1'!I20+'G-1'!I21</f>
        <v>47</v>
      </c>
      <c r="F14" s="165">
        <f>'G-1'!J20+'G-1'!J21</f>
        <v>230</v>
      </c>
      <c r="G14" s="165">
        <f>'G-1'!K20+'G-1'!K21</f>
        <v>16</v>
      </c>
      <c r="H14" s="165">
        <f>'G-1'!L20+'G-1'!L21</f>
        <v>7</v>
      </c>
      <c r="I14" s="126">
        <f t="shared" si="0"/>
        <v>303</v>
      </c>
      <c r="J14" s="127">
        <f>IF(I14=0,"0,00",I14/SUM(I13:I15)*100)</f>
        <v>100</v>
      </c>
    </row>
    <row r="15" spans="1:10" x14ac:dyDescent="0.2">
      <c r="A15" s="239"/>
      <c r="B15" s="242"/>
      <c r="C15" s="128" t="s">
        <v>74</v>
      </c>
      <c r="D15" s="129" t="s">
        <v>129</v>
      </c>
      <c r="E15" s="166">
        <v>0</v>
      </c>
      <c r="F15" s="166">
        <v>0</v>
      </c>
      <c r="G15" s="166">
        <v>0</v>
      </c>
      <c r="H15" s="166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126</v>
      </c>
      <c r="E16" s="164">
        <v>0</v>
      </c>
      <c r="F16" s="164">
        <v>0</v>
      </c>
      <c r="G16" s="164">
        <v>0</v>
      </c>
      <c r="H16" s="164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9"/>
      <c r="B17" s="242"/>
      <c r="C17" s="122" t="s">
        <v>131</v>
      </c>
      <c r="D17" s="125" t="s">
        <v>128</v>
      </c>
      <c r="E17" s="165">
        <f>'G-1'!P19+'G-1'!P20</f>
        <v>47</v>
      </c>
      <c r="F17" s="165">
        <f>'G-1'!Q19+'G-1'!Q20</f>
        <v>166</v>
      </c>
      <c r="G17" s="165">
        <f>'G-1'!R19+'G-1'!R20</f>
        <v>13</v>
      </c>
      <c r="H17" s="165">
        <f>'G-1'!S19+'G-1'!S20</f>
        <v>1</v>
      </c>
      <c r="I17" s="126">
        <f t="shared" si="0"/>
        <v>218</v>
      </c>
      <c r="J17" s="127">
        <f>IF(I17=0,"0,00",I17/SUM(I16:I18)*100)</f>
        <v>100</v>
      </c>
    </row>
    <row r="18" spans="1:10" x14ac:dyDescent="0.2">
      <c r="A18" s="240"/>
      <c r="B18" s="243"/>
      <c r="C18" s="133" t="s">
        <v>139</v>
      </c>
      <c r="D18" s="129" t="s">
        <v>129</v>
      </c>
      <c r="E18" s="166">
        <v>0</v>
      </c>
      <c r="F18" s="166">
        <v>0</v>
      </c>
      <c r="G18" s="166">
        <v>0</v>
      </c>
      <c r="H18" s="166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8" t="s">
        <v>132</v>
      </c>
      <c r="B19" s="241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9"/>
      <c r="B20" s="242"/>
      <c r="C20" s="122" t="s">
        <v>127</v>
      </c>
      <c r="D20" s="125" t="s">
        <v>128</v>
      </c>
      <c r="E20" s="126">
        <v>31</v>
      </c>
      <c r="F20" s="126">
        <v>198</v>
      </c>
      <c r="G20" s="126">
        <v>29</v>
      </c>
      <c r="H20" s="126">
        <v>4</v>
      </c>
      <c r="I20" s="126">
        <f t="shared" si="0"/>
        <v>281.5</v>
      </c>
      <c r="J20" s="127">
        <f>IF(I20=0,"0,00",I20/SUM(I19:I21)*100)</f>
        <v>84.407796101949032</v>
      </c>
    </row>
    <row r="21" spans="1:10" x14ac:dyDescent="0.2">
      <c r="A21" s="239"/>
      <c r="B21" s="242"/>
      <c r="C21" s="128" t="s">
        <v>140</v>
      </c>
      <c r="D21" s="129" t="s">
        <v>129</v>
      </c>
      <c r="E21" s="74">
        <v>10</v>
      </c>
      <c r="F21" s="74">
        <v>37</v>
      </c>
      <c r="G21" s="74">
        <v>5</v>
      </c>
      <c r="H21" s="74">
        <v>0</v>
      </c>
      <c r="I21" s="130">
        <f t="shared" si="0"/>
        <v>52</v>
      </c>
      <c r="J21" s="131">
        <f>IF(I21=0,"0,00",I21/SUM(I19:I21)*100)</f>
        <v>15.592203898050974</v>
      </c>
    </row>
    <row r="22" spans="1:10" x14ac:dyDescent="0.2">
      <c r="A22" s="239"/>
      <c r="B22" s="24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9"/>
      <c r="B23" s="242"/>
      <c r="C23" s="122" t="s">
        <v>130</v>
      </c>
      <c r="D23" s="125" t="s">
        <v>128</v>
      </c>
      <c r="E23" s="126">
        <v>52</v>
      </c>
      <c r="F23" s="126">
        <v>220</v>
      </c>
      <c r="G23" s="126">
        <v>31</v>
      </c>
      <c r="H23" s="126">
        <v>4</v>
      </c>
      <c r="I23" s="126">
        <f t="shared" si="0"/>
        <v>318</v>
      </c>
      <c r="J23" s="127">
        <f>IF(I23=0,"0,00",I23/SUM(I22:I24)*100)</f>
        <v>85.140562248995991</v>
      </c>
    </row>
    <row r="24" spans="1:10" x14ac:dyDescent="0.2">
      <c r="A24" s="239"/>
      <c r="B24" s="242"/>
      <c r="C24" s="128" t="s">
        <v>67</v>
      </c>
      <c r="D24" s="129" t="s">
        <v>129</v>
      </c>
      <c r="E24" s="74">
        <v>15</v>
      </c>
      <c r="F24" s="74">
        <v>40</v>
      </c>
      <c r="G24" s="74">
        <v>4</v>
      </c>
      <c r="H24" s="74">
        <v>0</v>
      </c>
      <c r="I24" s="130">
        <f t="shared" si="0"/>
        <v>55.5</v>
      </c>
      <c r="J24" s="131">
        <f>IF(I24=0,"0,00",I24/SUM(I22:I24)*100)</f>
        <v>14.859437751004014</v>
      </c>
    </row>
    <row r="25" spans="1:10" x14ac:dyDescent="0.2">
      <c r="A25" s="239"/>
      <c r="B25" s="24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9"/>
      <c r="B26" s="242"/>
      <c r="C26" s="122" t="s">
        <v>131</v>
      </c>
      <c r="D26" s="125" t="s">
        <v>128</v>
      </c>
      <c r="E26" s="126">
        <v>26</v>
      </c>
      <c r="F26" s="126">
        <v>232</v>
      </c>
      <c r="G26" s="126">
        <v>30</v>
      </c>
      <c r="H26" s="126">
        <v>1</v>
      </c>
      <c r="I26" s="126">
        <f t="shared" si="0"/>
        <v>307.5</v>
      </c>
      <c r="J26" s="127">
        <f>IF(I26=0,"0,00",I26/SUM(I25:I27)*100)</f>
        <v>85.180055401662045</v>
      </c>
    </row>
    <row r="27" spans="1:10" x14ac:dyDescent="0.2">
      <c r="A27" s="240"/>
      <c r="B27" s="243"/>
      <c r="C27" s="133" t="s">
        <v>141</v>
      </c>
      <c r="D27" s="129" t="s">
        <v>129</v>
      </c>
      <c r="E27" s="74">
        <v>9</v>
      </c>
      <c r="F27" s="74">
        <v>33</v>
      </c>
      <c r="G27" s="74">
        <v>8</v>
      </c>
      <c r="H27" s="74">
        <v>0</v>
      </c>
      <c r="I27" s="130">
        <f t="shared" si="0"/>
        <v>53.5</v>
      </c>
      <c r="J27" s="131">
        <f>IF(I27=0,"0,00",I27/SUM(I25:I27)*100)</f>
        <v>14.819944598337949</v>
      </c>
    </row>
    <row r="28" spans="1:10" x14ac:dyDescent="0.2">
      <c r="A28" s="238" t="s">
        <v>133</v>
      </c>
      <c r="B28" s="241">
        <v>1</v>
      </c>
      <c r="C28" s="134"/>
      <c r="D28" s="123" t="s">
        <v>126</v>
      </c>
      <c r="E28" s="75">
        <v>10</v>
      </c>
      <c r="F28" s="75">
        <v>55</v>
      </c>
      <c r="G28" s="75">
        <v>0</v>
      </c>
      <c r="H28" s="75">
        <v>0</v>
      </c>
      <c r="I28" s="75">
        <f t="shared" si="0"/>
        <v>60</v>
      </c>
      <c r="J28" s="124">
        <f>IF(I28=0,"0,00",I28/SUM(I28:I30)*100)</f>
        <v>14.457831325301203</v>
      </c>
    </row>
    <row r="29" spans="1:10" x14ac:dyDescent="0.2">
      <c r="A29" s="239"/>
      <c r="B29" s="242"/>
      <c r="C29" s="122" t="s">
        <v>127</v>
      </c>
      <c r="D29" s="125" t="s">
        <v>128</v>
      </c>
      <c r="E29" s="126">
        <v>52</v>
      </c>
      <c r="F29" s="126">
        <v>236</v>
      </c>
      <c r="G29" s="126">
        <v>0</v>
      </c>
      <c r="H29" s="126">
        <v>4</v>
      </c>
      <c r="I29" s="126">
        <f t="shared" si="0"/>
        <v>272</v>
      </c>
      <c r="J29" s="127">
        <f>IF(I29=0,"0,00",I29/SUM(I28:I30)*100)</f>
        <v>65.5421686746988</v>
      </c>
    </row>
    <row r="30" spans="1:10" x14ac:dyDescent="0.2">
      <c r="A30" s="239"/>
      <c r="B30" s="242"/>
      <c r="C30" s="128" t="s">
        <v>142</v>
      </c>
      <c r="D30" s="129" t="s">
        <v>129</v>
      </c>
      <c r="E30" s="74">
        <v>6</v>
      </c>
      <c r="F30" s="74">
        <v>44</v>
      </c>
      <c r="G30" s="74">
        <v>18</v>
      </c>
      <c r="H30" s="74">
        <v>0</v>
      </c>
      <c r="I30" s="130">
        <f t="shared" si="0"/>
        <v>83</v>
      </c>
      <c r="J30" s="131">
        <f>IF(I30=0,"0,00",I30/SUM(I28:I30)*100)</f>
        <v>20</v>
      </c>
    </row>
    <row r="31" spans="1:10" x14ac:dyDescent="0.2">
      <c r="A31" s="239"/>
      <c r="B31" s="242"/>
      <c r="C31" s="132"/>
      <c r="D31" s="123" t="s">
        <v>126</v>
      </c>
      <c r="E31" s="75">
        <v>9</v>
      </c>
      <c r="F31" s="75">
        <v>66</v>
      </c>
      <c r="G31" s="75">
        <v>0</v>
      </c>
      <c r="H31" s="75">
        <v>0</v>
      </c>
      <c r="I31" s="75">
        <f t="shared" si="0"/>
        <v>70.5</v>
      </c>
      <c r="J31" s="124">
        <f>IF(I31=0,"0,00",I31/SUM(I31:I33)*100)</f>
        <v>15.161290322580644</v>
      </c>
    </row>
    <row r="32" spans="1:10" x14ac:dyDescent="0.2">
      <c r="A32" s="239"/>
      <c r="B32" s="242"/>
      <c r="C32" s="122" t="s">
        <v>130</v>
      </c>
      <c r="D32" s="125" t="s">
        <v>128</v>
      </c>
      <c r="E32" s="126">
        <v>80</v>
      </c>
      <c r="F32" s="126">
        <v>263</v>
      </c>
      <c r="G32" s="126">
        <v>0</v>
      </c>
      <c r="H32" s="126">
        <v>2</v>
      </c>
      <c r="I32" s="126">
        <f t="shared" si="0"/>
        <v>308</v>
      </c>
      <c r="J32" s="127">
        <f>IF(I32=0,"0,00",I32/SUM(I31:I33)*100)</f>
        <v>66.236559139784944</v>
      </c>
    </row>
    <row r="33" spans="1:10" x14ac:dyDescent="0.2">
      <c r="A33" s="239"/>
      <c r="B33" s="242"/>
      <c r="C33" s="128" t="s">
        <v>143</v>
      </c>
      <c r="D33" s="129" t="s">
        <v>129</v>
      </c>
      <c r="E33" s="74">
        <v>19</v>
      </c>
      <c r="F33" s="74">
        <v>43</v>
      </c>
      <c r="G33" s="74">
        <v>17</v>
      </c>
      <c r="H33" s="74">
        <v>0</v>
      </c>
      <c r="I33" s="130">
        <f t="shared" si="0"/>
        <v>86.5</v>
      </c>
      <c r="J33" s="131">
        <f>IF(I33=0,"0,00",I33/SUM(I31:I33)*100)</f>
        <v>18.602150537634408</v>
      </c>
    </row>
    <row r="34" spans="1:10" x14ac:dyDescent="0.2">
      <c r="A34" s="239"/>
      <c r="B34" s="242"/>
      <c r="C34" s="132"/>
      <c r="D34" s="123" t="s">
        <v>126</v>
      </c>
      <c r="E34" s="75">
        <v>5</v>
      </c>
      <c r="F34" s="75">
        <v>42</v>
      </c>
      <c r="G34" s="75">
        <v>0</v>
      </c>
      <c r="H34" s="75">
        <v>0</v>
      </c>
      <c r="I34" s="75">
        <f t="shared" si="0"/>
        <v>44.5</v>
      </c>
      <c r="J34" s="124">
        <f>IF(I34=0,"0,00",I34/SUM(I34:I36)*100)</f>
        <v>12.258953168044078</v>
      </c>
    </row>
    <row r="35" spans="1:10" x14ac:dyDescent="0.2">
      <c r="A35" s="239"/>
      <c r="B35" s="242"/>
      <c r="C35" s="122" t="s">
        <v>131</v>
      </c>
      <c r="D35" s="125" t="s">
        <v>128</v>
      </c>
      <c r="E35" s="126">
        <v>41</v>
      </c>
      <c r="F35" s="126">
        <v>205</v>
      </c>
      <c r="G35" s="126">
        <v>0</v>
      </c>
      <c r="H35" s="126">
        <v>1</v>
      </c>
      <c r="I35" s="126">
        <f t="shared" si="0"/>
        <v>228</v>
      </c>
      <c r="J35" s="127">
        <f>IF(I35=0,"0,00",I35/SUM(I34:I36)*100)</f>
        <v>62.809917355371901</v>
      </c>
    </row>
    <row r="36" spans="1:10" x14ac:dyDescent="0.2">
      <c r="A36" s="240"/>
      <c r="B36" s="243"/>
      <c r="C36" s="133" t="s">
        <v>144</v>
      </c>
      <c r="D36" s="129" t="s">
        <v>129</v>
      </c>
      <c r="E36" s="74">
        <v>15</v>
      </c>
      <c r="F36" s="74">
        <v>45</v>
      </c>
      <c r="G36" s="74">
        <v>19</v>
      </c>
      <c r="H36" s="74">
        <v>0</v>
      </c>
      <c r="I36" s="130">
        <f t="shared" si="0"/>
        <v>90.5</v>
      </c>
      <c r="J36" s="131">
        <f>IF(I36=0,"0,00",I36/SUM(I34:I36)*100)</f>
        <v>24.931129476584022</v>
      </c>
    </row>
    <row r="37" spans="1:10" x14ac:dyDescent="0.2">
      <c r="A37" s="238" t="s">
        <v>134</v>
      </c>
      <c r="B37" s="24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127</v>
      </c>
      <c r="D38" s="125" t="s">
        <v>128</v>
      </c>
      <c r="E38" s="126">
        <v>20</v>
      </c>
      <c r="F38" s="126">
        <v>48</v>
      </c>
      <c r="G38" s="126">
        <v>9</v>
      </c>
      <c r="H38" s="126">
        <v>2</v>
      </c>
      <c r="I38" s="126">
        <f t="shared" si="0"/>
        <v>81</v>
      </c>
      <c r="J38" s="127">
        <f>IF(I38=0,"0,00",I38/SUM(I37:I39)*100)</f>
        <v>75</v>
      </c>
    </row>
    <row r="39" spans="1:10" x14ac:dyDescent="0.2">
      <c r="A39" s="239"/>
      <c r="B39" s="242"/>
      <c r="C39" s="128" t="s">
        <v>145</v>
      </c>
      <c r="D39" s="129" t="s">
        <v>129</v>
      </c>
      <c r="E39" s="74">
        <v>5</v>
      </c>
      <c r="F39" s="74">
        <v>22</v>
      </c>
      <c r="G39" s="74">
        <v>0</v>
      </c>
      <c r="H39" s="74">
        <v>1</v>
      </c>
      <c r="I39" s="130">
        <f t="shared" si="0"/>
        <v>27</v>
      </c>
      <c r="J39" s="131">
        <f>IF(I39=0,"0,00",I39/SUM(I37:I39)*100)</f>
        <v>25</v>
      </c>
    </row>
    <row r="40" spans="1:10" x14ac:dyDescent="0.2">
      <c r="A40" s="239"/>
      <c r="B40" s="24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130</v>
      </c>
      <c r="D41" s="125" t="s">
        <v>128</v>
      </c>
      <c r="E41" s="126">
        <v>28</v>
      </c>
      <c r="F41" s="126">
        <v>58</v>
      </c>
      <c r="G41" s="126">
        <v>8</v>
      </c>
      <c r="H41" s="126">
        <v>0</v>
      </c>
      <c r="I41" s="126">
        <f t="shared" si="0"/>
        <v>88</v>
      </c>
      <c r="J41" s="127">
        <f>IF(I41=0,"0,00",I41/SUM(I40:I42)*100)</f>
        <v>79.638009049773757</v>
      </c>
    </row>
    <row r="42" spans="1:10" x14ac:dyDescent="0.2">
      <c r="A42" s="239"/>
      <c r="B42" s="242"/>
      <c r="C42" s="128" t="s">
        <v>146</v>
      </c>
      <c r="D42" s="129" t="s">
        <v>129</v>
      </c>
      <c r="E42" s="74">
        <v>5</v>
      </c>
      <c r="F42" s="74">
        <v>20</v>
      </c>
      <c r="G42" s="74">
        <v>0</v>
      </c>
      <c r="H42" s="74">
        <v>0</v>
      </c>
      <c r="I42" s="130">
        <f t="shared" si="0"/>
        <v>22.5</v>
      </c>
      <c r="J42" s="131">
        <f>IF(I42=0,"0,00",I42/SUM(I40:I42)*100)</f>
        <v>20.361990950226243</v>
      </c>
    </row>
    <row r="43" spans="1:10" x14ac:dyDescent="0.2">
      <c r="A43" s="239"/>
      <c r="B43" s="24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131</v>
      </c>
      <c r="D44" s="125" t="s">
        <v>128</v>
      </c>
      <c r="E44" s="126">
        <v>15</v>
      </c>
      <c r="F44" s="126">
        <v>65</v>
      </c>
      <c r="G44" s="126">
        <v>6</v>
      </c>
      <c r="H44" s="126">
        <v>0</v>
      </c>
      <c r="I44" s="126">
        <f t="shared" si="0"/>
        <v>84.5</v>
      </c>
      <c r="J44" s="127">
        <f>IF(I44=0,"0,00",I44/SUM(I43:I45)*100)</f>
        <v>83.251231527093594</v>
      </c>
    </row>
    <row r="45" spans="1:10" x14ac:dyDescent="0.2">
      <c r="A45" s="240"/>
      <c r="B45" s="243"/>
      <c r="C45" s="133" t="s">
        <v>147</v>
      </c>
      <c r="D45" s="129" t="s">
        <v>129</v>
      </c>
      <c r="E45" s="74">
        <v>4</v>
      </c>
      <c r="F45" s="74">
        <v>15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16.748768472906402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24" zoomScale="91" zoomScaleNormal="91" workbookViewId="0">
      <selection activeCell="D10" sqref="D10:G10"/>
    </sheetView>
  </sheetViews>
  <sheetFormatPr baseColWidth="10" defaultRowHeight="12.75" x14ac:dyDescent="0.2"/>
  <cols>
    <col min="2" max="4" width="5" customWidth="1"/>
    <col min="5" max="5" width="5.140625" customWidth="1"/>
    <col min="6" max="6" width="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2"/>
      <c r="J8" s="92"/>
      <c r="K8" s="92"/>
      <c r="L8" s="246" t="s">
        <v>100</v>
      </c>
      <c r="M8" s="246"/>
      <c r="N8" s="246"/>
      <c r="O8" s="247" t="str">
        <f>'G-2'!D5</f>
        <v>CALLE 72 X CARRERA 59</v>
      </c>
      <c r="P8" s="247"/>
      <c r="Q8" s="247"/>
      <c r="R8" s="247"/>
      <c r="S8" s="247"/>
      <c r="T8" s="92"/>
      <c r="U8" s="92"/>
      <c r="V8" s="246" t="s">
        <v>101</v>
      </c>
      <c r="W8" s="246"/>
      <c r="X8" s="246"/>
      <c r="Y8" s="247">
        <f>'G-2'!L5</f>
        <v>7258</v>
      </c>
      <c r="Z8" s="247"/>
      <c r="AA8" s="247"/>
      <c r="AB8" s="92"/>
      <c r="AC8" s="92"/>
      <c r="AD8" s="92"/>
      <c r="AE8" s="92"/>
      <c r="AF8" s="92"/>
      <c r="AG8" s="92"/>
      <c r="AH8" s="246" t="s">
        <v>102</v>
      </c>
      <c r="AI8" s="246"/>
      <c r="AJ8" s="250">
        <f>'G-2'!S6</f>
        <v>43039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979</v>
      </c>
      <c r="AV12" s="97">
        <f t="shared" si="0"/>
        <v>974</v>
      </c>
      <c r="AW12" s="97">
        <f t="shared" si="0"/>
        <v>963</v>
      </c>
      <c r="AX12" s="97">
        <f t="shared" si="0"/>
        <v>861</v>
      </c>
      <c r="AY12" s="97">
        <f t="shared" si="0"/>
        <v>834</v>
      </c>
      <c r="AZ12" s="97">
        <f t="shared" si="0"/>
        <v>775</v>
      </c>
      <c r="BA12" s="97">
        <f t="shared" si="0"/>
        <v>715.5</v>
      </c>
      <c r="BB12" s="97"/>
      <c r="BC12" s="97"/>
      <c r="BD12" s="97"/>
      <c r="BE12" s="97">
        <f t="shared" ref="BE12:BQ12" si="1">P14</f>
        <v>772.5</v>
      </c>
      <c r="BF12" s="97">
        <f t="shared" si="1"/>
        <v>840</v>
      </c>
      <c r="BG12" s="97">
        <f t="shared" si="1"/>
        <v>885.5</v>
      </c>
      <c r="BH12" s="97">
        <f t="shared" si="1"/>
        <v>901.5</v>
      </c>
      <c r="BI12" s="97">
        <f t="shared" si="1"/>
        <v>882</v>
      </c>
      <c r="BJ12" s="97">
        <f t="shared" si="1"/>
        <v>838</v>
      </c>
      <c r="BK12" s="97">
        <f t="shared" si="1"/>
        <v>787.5</v>
      </c>
      <c r="BL12" s="97">
        <f t="shared" si="1"/>
        <v>718.5</v>
      </c>
      <c r="BM12" s="97">
        <f t="shared" si="1"/>
        <v>677</v>
      </c>
      <c r="BN12" s="97">
        <f t="shared" si="1"/>
        <v>690.5</v>
      </c>
      <c r="BO12" s="97">
        <f t="shared" si="1"/>
        <v>706.5</v>
      </c>
      <c r="BP12" s="97">
        <f t="shared" si="1"/>
        <v>754</v>
      </c>
      <c r="BQ12" s="97">
        <f t="shared" si="1"/>
        <v>780.5</v>
      </c>
      <c r="BR12" s="97"/>
      <c r="BS12" s="97"/>
      <c r="BT12" s="97"/>
      <c r="BU12" s="97">
        <f t="shared" ref="BU12:CC12" si="2">AG14</f>
        <v>813</v>
      </c>
      <c r="BV12" s="97">
        <f t="shared" si="2"/>
        <v>800</v>
      </c>
      <c r="BW12" s="97">
        <f t="shared" si="2"/>
        <v>788.5</v>
      </c>
      <c r="BX12" s="97">
        <f t="shared" si="2"/>
        <v>802</v>
      </c>
      <c r="BY12" s="97">
        <f t="shared" si="2"/>
        <v>840.5</v>
      </c>
      <c r="BZ12" s="97">
        <f t="shared" si="2"/>
        <v>907</v>
      </c>
      <c r="CA12" s="97">
        <f t="shared" si="2"/>
        <v>902</v>
      </c>
      <c r="CB12" s="97">
        <f t="shared" si="2"/>
        <v>884</v>
      </c>
      <c r="CC12" s="97">
        <f t="shared" si="2"/>
        <v>823</v>
      </c>
    </row>
    <row r="13" spans="1:81" ht="16.5" customHeight="1" x14ac:dyDescent="0.2">
      <c r="A13" s="100" t="s">
        <v>105</v>
      </c>
      <c r="B13" s="149">
        <f>'G-2'!F10</f>
        <v>241.5</v>
      </c>
      <c r="C13" s="149">
        <f>'G-2'!F11</f>
        <v>237</v>
      </c>
      <c r="D13" s="149">
        <f>'G-2'!F12</f>
        <v>252</v>
      </c>
      <c r="E13" s="149">
        <f>'G-2'!F13</f>
        <v>248.5</v>
      </c>
      <c r="F13" s="149">
        <f>'G-2'!F14</f>
        <v>236.5</v>
      </c>
      <c r="G13" s="149">
        <f>'G-2'!F15</f>
        <v>226</v>
      </c>
      <c r="H13" s="149">
        <f>'G-2'!F16</f>
        <v>150</v>
      </c>
      <c r="I13" s="149">
        <f>'G-2'!F17</f>
        <v>221.5</v>
      </c>
      <c r="J13" s="149">
        <f>'G-2'!F18</f>
        <v>177.5</v>
      </c>
      <c r="K13" s="149">
        <f>'G-2'!F19</f>
        <v>166.5</v>
      </c>
      <c r="L13" s="150"/>
      <c r="M13" s="149">
        <f>'G-2'!F20</f>
        <v>170</v>
      </c>
      <c r="N13" s="149">
        <f>'G-2'!F21</f>
        <v>189</v>
      </c>
      <c r="O13" s="149">
        <f>'G-2'!F22</f>
        <v>197.5</v>
      </c>
      <c r="P13" s="149">
        <f>'G-2'!M10</f>
        <v>216</v>
      </c>
      <c r="Q13" s="149">
        <f>'G-2'!M11</f>
        <v>237.5</v>
      </c>
      <c r="R13" s="149">
        <f>'G-2'!M12</f>
        <v>234.5</v>
      </c>
      <c r="S13" s="149">
        <f>'G-2'!M13</f>
        <v>213.5</v>
      </c>
      <c r="T13" s="149">
        <f>'G-2'!M14</f>
        <v>196.5</v>
      </c>
      <c r="U13" s="149">
        <f>'G-2'!M15</f>
        <v>193.5</v>
      </c>
      <c r="V13" s="149">
        <f>'G-2'!M16</f>
        <v>184</v>
      </c>
      <c r="W13" s="149">
        <f>'G-2'!M17</f>
        <v>144.5</v>
      </c>
      <c r="X13" s="149">
        <f>'G-2'!M18</f>
        <v>155</v>
      </c>
      <c r="Y13" s="149">
        <f>'G-2'!M19</f>
        <v>207</v>
      </c>
      <c r="Z13" s="149">
        <f>'G-2'!M20</f>
        <v>200</v>
      </c>
      <c r="AA13" s="149">
        <f>'G-2'!M21</f>
        <v>192</v>
      </c>
      <c r="AB13" s="149">
        <f>'G-2'!M22</f>
        <v>181.5</v>
      </c>
      <c r="AC13" s="150"/>
      <c r="AD13" s="149">
        <f>'G-2'!T10</f>
        <v>207</v>
      </c>
      <c r="AE13" s="149">
        <f>'G-2'!T11</f>
        <v>218</v>
      </c>
      <c r="AF13" s="149">
        <f>'G-2'!T12</f>
        <v>196.5</v>
      </c>
      <c r="AG13" s="149">
        <f>'G-2'!T13</f>
        <v>191.5</v>
      </c>
      <c r="AH13" s="149">
        <f>'G-2'!T14</f>
        <v>194</v>
      </c>
      <c r="AI13" s="149">
        <f>'G-2'!T15</f>
        <v>206.5</v>
      </c>
      <c r="AJ13" s="149">
        <f>'G-2'!T16</f>
        <v>210</v>
      </c>
      <c r="AK13" s="149">
        <f>'G-2'!T17</f>
        <v>230</v>
      </c>
      <c r="AL13" s="149">
        <f>'G-2'!T18</f>
        <v>260.5</v>
      </c>
      <c r="AM13" s="149">
        <f>'G-2'!T19</f>
        <v>201.5</v>
      </c>
      <c r="AN13" s="149">
        <f>'G-2'!T20</f>
        <v>192</v>
      </c>
      <c r="AO13" s="149">
        <f>'G-2'!T21</f>
        <v>169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979</v>
      </c>
      <c r="F14" s="149">
        <f t="shared" ref="F14:K14" si="3">C13+D13+E13+F13</f>
        <v>974</v>
      </c>
      <c r="G14" s="149">
        <f t="shared" si="3"/>
        <v>963</v>
      </c>
      <c r="H14" s="149">
        <f t="shared" si="3"/>
        <v>861</v>
      </c>
      <c r="I14" s="149">
        <f t="shared" si="3"/>
        <v>834</v>
      </c>
      <c r="J14" s="149">
        <f t="shared" si="3"/>
        <v>775</v>
      </c>
      <c r="K14" s="149">
        <f t="shared" si="3"/>
        <v>715.5</v>
      </c>
      <c r="L14" s="150"/>
      <c r="M14" s="149"/>
      <c r="N14" s="149"/>
      <c r="O14" s="149"/>
      <c r="P14" s="149">
        <f>M13+N13+O13+P13</f>
        <v>772.5</v>
      </c>
      <c r="Q14" s="149">
        <f t="shared" ref="Q14:AB14" si="4">N13+O13+P13+Q13</f>
        <v>840</v>
      </c>
      <c r="R14" s="149">
        <f t="shared" si="4"/>
        <v>885.5</v>
      </c>
      <c r="S14" s="149">
        <f t="shared" si="4"/>
        <v>901.5</v>
      </c>
      <c r="T14" s="149">
        <f t="shared" si="4"/>
        <v>882</v>
      </c>
      <c r="U14" s="149">
        <f t="shared" si="4"/>
        <v>838</v>
      </c>
      <c r="V14" s="149">
        <f t="shared" si="4"/>
        <v>787.5</v>
      </c>
      <c r="W14" s="149">
        <f t="shared" si="4"/>
        <v>718.5</v>
      </c>
      <c r="X14" s="149">
        <f t="shared" si="4"/>
        <v>677</v>
      </c>
      <c r="Y14" s="149">
        <f t="shared" si="4"/>
        <v>690.5</v>
      </c>
      <c r="Z14" s="149">
        <f t="shared" si="4"/>
        <v>706.5</v>
      </c>
      <c r="AA14" s="149">
        <f t="shared" si="4"/>
        <v>754</v>
      </c>
      <c r="AB14" s="149">
        <f t="shared" si="4"/>
        <v>780.5</v>
      </c>
      <c r="AC14" s="150"/>
      <c r="AD14" s="149"/>
      <c r="AE14" s="149"/>
      <c r="AF14" s="149"/>
      <c r="AG14" s="149">
        <f>AD13+AE13+AF13+AG13</f>
        <v>813</v>
      </c>
      <c r="AH14" s="149">
        <f t="shared" ref="AH14:AO14" si="5">AE13+AF13+AG13+AH13</f>
        <v>800</v>
      </c>
      <c r="AI14" s="149">
        <f t="shared" si="5"/>
        <v>788.5</v>
      </c>
      <c r="AJ14" s="149">
        <f t="shared" si="5"/>
        <v>802</v>
      </c>
      <c r="AK14" s="149">
        <f t="shared" si="5"/>
        <v>840.5</v>
      </c>
      <c r="AL14" s="149">
        <f t="shared" si="5"/>
        <v>907</v>
      </c>
      <c r="AM14" s="149">
        <f t="shared" si="5"/>
        <v>902</v>
      </c>
      <c r="AN14" s="149">
        <f t="shared" si="5"/>
        <v>884</v>
      </c>
      <c r="AO14" s="149">
        <f t="shared" si="5"/>
        <v>823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v>0</v>
      </c>
      <c r="Q15" s="152"/>
      <c r="R15" s="152"/>
      <c r="S15" s="152"/>
      <c r="T15" s="152" t="s">
        <v>109</v>
      </c>
      <c r="U15" s="153">
        <f>DIRECCIONALIDAD!J14/100</f>
        <v>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1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979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979</v>
      </c>
      <c r="H16" s="152"/>
      <c r="I16" s="152" t="s">
        <v>110</v>
      </c>
      <c r="J16" s="161">
        <f>+B16*J15</f>
        <v>0</v>
      </c>
      <c r="K16" s="154"/>
      <c r="L16" s="148"/>
      <c r="M16" s="160">
        <f>MAX(M14:AB14)</f>
        <v>901.5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901.5</v>
      </c>
      <c r="V16" s="152"/>
      <c r="W16" s="152"/>
      <c r="X16" s="152"/>
      <c r="Y16" s="152" t="s">
        <v>110</v>
      </c>
      <c r="Z16" s="162">
        <f>+M16*Z15</f>
        <v>0</v>
      </c>
      <c r="AA16" s="152"/>
      <c r="AB16" s="154"/>
      <c r="AC16" s="148"/>
      <c r="AD16" s="160">
        <f>MAX(AD14:AO14)</f>
        <v>907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907</v>
      </c>
      <c r="AL16" s="152"/>
      <c r="AM16" s="152"/>
      <c r="AN16" s="152" t="s">
        <v>110</v>
      </c>
      <c r="AO16" s="163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104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'G-1'!F10</f>
        <v>213.5</v>
      </c>
      <c r="C18" s="149">
        <f>'G-1'!F11</f>
        <v>197</v>
      </c>
      <c r="D18" s="149">
        <f>'G-1'!F12</f>
        <v>185.5</v>
      </c>
      <c r="E18" s="149">
        <f>'G-1'!F13</f>
        <v>157</v>
      </c>
      <c r="F18" s="149">
        <f>'G-1'!F14</f>
        <v>146</v>
      </c>
      <c r="G18" s="149">
        <f>'G-1'!F15</f>
        <v>150</v>
      </c>
      <c r="H18" s="149">
        <f>'G-1'!F16</f>
        <v>140</v>
      </c>
      <c r="I18" s="149">
        <f>'G-1'!F17</f>
        <v>157.5</v>
      </c>
      <c r="J18" s="149">
        <f>'G-1'!F18</f>
        <v>144</v>
      </c>
      <c r="K18" s="149">
        <f>'G-1'!F19</f>
        <v>122</v>
      </c>
      <c r="L18" s="150"/>
      <c r="M18" s="149">
        <f>'G-1'!F20</f>
        <v>123</v>
      </c>
      <c r="N18" s="149">
        <f>'G-1'!F21</f>
        <v>133.5</v>
      </c>
      <c r="O18" s="149">
        <f>'G-1'!F22</f>
        <v>119.5</v>
      </c>
      <c r="P18" s="149">
        <f>'G-1'!M10</f>
        <v>133.5</v>
      </c>
      <c r="Q18" s="149">
        <f>'G-1'!M11</f>
        <v>143.5</v>
      </c>
      <c r="R18" s="149">
        <f>'G-1'!M12</f>
        <v>110</v>
      </c>
      <c r="S18" s="149">
        <f>'G-1'!M13</f>
        <v>118</v>
      </c>
      <c r="T18" s="149">
        <f>'G-1'!M14</f>
        <v>124</v>
      </c>
      <c r="U18" s="149">
        <f>'G-1'!M15</f>
        <v>125.5</v>
      </c>
      <c r="V18" s="149">
        <f>'G-1'!M16</f>
        <v>113.5</v>
      </c>
      <c r="W18" s="149">
        <f>'G-1'!M17</f>
        <v>158</v>
      </c>
      <c r="X18" s="149">
        <f>'G-1'!M18</f>
        <v>180.5</v>
      </c>
      <c r="Y18" s="149">
        <f>'G-1'!M19</f>
        <v>167</v>
      </c>
      <c r="Z18" s="149">
        <f>'G-1'!M20</f>
        <v>154</v>
      </c>
      <c r="AA18" s="149">
        <f>'G-1'!M21</f>
        <v>149</v>
      </c>
      <c r="AB18" s="149">
        <f>'G-1'!M22</f>
        <v>145</v>
      </c>
      <c r="AC18" s="150"/>
      <c r="AD18" s="149">
        <f>'G-1'!T10</f>
        <v>153</v>
      </c>
      <c r="AE18" s="149">
        <f>'G-1'!T11</f>
        <v>135.5</v>
      </c>
      <c r="AF18" s="149">
        <f>'G-1'!T12</f>
        <v>138.5</v>
      </c>
      <c r="AG18" s="149">
        <f>'G-1'!T13</f>
        <v>123</v>
      </c>
      <c r="AH18" s="149">
        <f>'G-1'!T14</f>
        <v>138.5</v>
      </c>
      <c r="AI18" s="149">
        <f>'G-1'!T15</f>
        <v>145</v>
      </c>
      <c r="AJ18" s="149">
        <f>'G-1'!T16</f>
        <v>144.5</v>
      </c>
      <c r="AK18" s="149">
        <f>'G-1'!T17</f>
        <v>103</v>
      </c>
      <c r="AL18" s="149">
        <f>'G-1'!T18</f>
        <v>107</v>
      </c>
      <c r="AM18" s="149">
        <f>'G-1'!T19</f>
        <v>102</v>
      </c>
      <c r="AN18" s="149">
        <f>'G-1'!T20</f>
        <v>116</v>
      </c>
      <c r="AO18" s="149">
        <f>'G-1'!T21</f>
        <v>104.5</v>
      </c>
      <c r="AP18" s="101"/>
      <c r="AQ18" s="101"/>
      <c r="AR18" s="101"/>
      <c r="AS18" s="101"/>
      <c r="AT18" s="101"/>
      <c r="AU18" s="101">
        <f t="shared" ref="AU18:BA18" si="6">E19</f>
        <v>753</v>
      </c>
      <c r="AV18" s="101">
        <f t="shared" si="6"/>
        <v>685.5</v>
      </c>
      <c r="AW18" s="101">
        <f t="shared" si="6"/>
        <v>638.5</v>
      </c>
      <c r="AX18" s="101">
        <f t="shared" si="6"/>
        <v>593</v>
      </c>
      <c r="AY18" s="101">
        <f t="shared" si="6"/>
        <v>593.5</v>
      </c>
      <c r="AZ18" s="101">
        <f t="shared" si="6"/>
        <v>591.5</v>
      </c>
      <c r="BA18" s="101">
        <f t="shared" si="6"/>
        <v>563.5</v>
      </c>
      <c r="BB18" s="101"/>
      <c r="BC18" s="101"/>
      <c r="BD18" s="101"/>
      <c r="BE18" s="101">
        <f t="shared" ref="BE18:BQ18" si="7">P19</f>
        <v>509.5</v>
      </c>
      <c r="BF18" s="101">
        <f t="shared" si="7"/>
        <v>530</v>
      </c>
      <c r="BG18" s="101">
        <f t="shared" si="7"/>
        <v>506.5</v>
      </c>
      <c r="BH18" s="101">
        <f t="shared" si="7"/>
        <v>505</v>
      </c>
      <c r="BI18" s="101">
        <f t="shared" si="7"/>
        <v>495.5</v>
      </c>
      <c r="BJ18" s="101">
        <f t="shared" si="7"/>
        <v>477.5</v>
      </c>
      <c r="BK18" s="101">
        <f t="shared" si="7"/>
        <v>481</v>
      </c>
      <c r="BL18" s="101">
        <f t="shared" si="7"/>
        <v>521</v>
      </c>
      <c r="BM18" s="101">
        <f t="shared" si="7"/>
        <v>577.5</v>
      </c>
      <c r="BN18" s="101">
        <f t="shared" si="7"/>
        <v>619</v>
      </c>
      <c r="BO18" s="101">
        <f t="shared" si="7"/>
        <v>659.5</v>
      </c>
      <c r="BP18" s="101">
        <f t="shared" si="7"/>
        <v>650.5</v>
      </c>
      <c r="BQ18" s="101">
        <f t="shared" si="7"/>
        <v>615</v>
      </c>
      <c r="BR18" s="101"/>
      <c r="BS18" s="101"/>
      <c r="BT18" s="101"/>
      <c r="BU18" s="101">
        <f t="shared" ref="BU18:CC18" si="8">AG19</f>
        <v>550</v>
      </c>
      <c r="BV18" s="101">
        <f t="shared" si="8"/>
        <v>535.5</v>
      </c>
      <c r="BW18" s="101">
        <f t="shared" si="8"/>
        <v>545</v>
      </c>
      <c r="BX18" s="101">
        <f t="shared" si="8"/>
        <v>551</v>
      </c>
      <c r="BY18" s="101">
        <f t="shared" si="8"/>
        <v>531</v>
      </c>
      <c r="BZ18" s="101">
        <f t="shared" si="8"/>
        <v>499.5</v>
      </c>
      <c r="CA18" s="101">
        <f t="shared" si="8"/>
        <v>456.5</v>
      </c>
      <c r="CB18" s="101">
        <f t="shared" si="8"/>
        <v>428</v>
      </c>
      <c r="CC18" s="101">
        <f t="shared" si="8"/>
        <v>429.5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753</v>
      </c>
      <c r="F19" s="149">
        <f t="shared" ref="F19:K19" si="9">C18+D18+E18+F18</f>
        <v>685.5</v>
      </c>
      <c r="G19" s="149">
        <f t="shared" si="9"/>
        <v>638.5</v>
      </c>
      <c r="H19" s="149">
        <f t="shared" si="9"/>
        <v>593</v>
      </c>
      <c r="I19" s="149">
        <f t="shared" si="9"/>
        <v>593.5</v>
      </c>
      <c r="J19" s="149">
        <f t="shared" si="9"/>
        <v>591.5</v>
      </c>
      <c r="K19" s="149">
        <f t="shared" si="9"/>
        <v>563.5</v>
      </c>
      <c r="L19" s="150"/>
      <c r="M19" s="149"/>
      <c r="N19" s="149"/>
      <c r="O19" s="149"/>
      <c r="P19" s="149">
        <f>M18+N18+O18+P18</f>
        <v>509.5</v>
      </c>
      <c r="Q19" s="149">
        <f t="shared" ref="Q19:AB19" si="10">N18+O18+P18+Q18</f>
        <v>530</v>
      </c>
      <c r="R19" s="149">
        <f t="shared" si="10"/>
        <v>506.5</v>
      </c>
      <c r="S19" s="149">
        <f t="shared" si="10"/>
        <v>505</v>
      </c>
      <c r="T19" s="149">
        <f t="shared" si="10"/>
        <v>495.5</v>
      </c>
      <c r="U19" s="149">
        <f t="shared" si="10"/>
        <v>477.5</v>
      </c>
      <c r="V19" s="149">
        <f t="shared" si="10"/>
        <v>481</v>
      </c>
      <c r="W19" s="149">
        <f t="shared" si="10"/>
        <v>521</v>
      </c>
      <c r="X19" s="149">
        <f t="shared" si="10"/>
        <v>577.5</v>
      </c>
      <c r="Y19" s="149">
        <f t="shared" si="10"/>
        <v>619</v>
      </c>
      <c r="Z19" s="149">
        <f t="shared" si="10"/>
        <v>659.5</v>
      </c>
      <c r="AA19" s="149">
        <f t="shared" si="10"/>
        <v>650.5</v>
      </c>
      <c r="AB19" s="149">
        <f t="shared" si="10"/>
        <v>615</v>
      </c>
      <c r="AC19" s="150"/>
      <c r="AD19" s="149"/>
      <c r="AE19" s="149"/>
      <c r="AF19" s="149"/>
      <c r="AG19" s="149">
        <f>AD18+AE18+AF18+AG18</f>
        <v>550</v>
      </c>
      <c r="AH19" s="149">
        <f t="shared" ref="AH19:AO19" si="11">AE18+AF18+AG18+AH18</f>
        <v>535.5</v>
      </c>
      <c r="AI19" s="149">
        <f t="shared" si="11"/>
        <v>545</v>
      </c>
      <c r="AJ19" s="149">
        <f t="shared" si="11"/>
        <v>551</v>
      </c>
      <c r="AK19" s="149">
        <f t="shared" si="11"/>
        <v>531</v>
      </c>
      <c r="AL19" s="149">
        <f t="shared" si="11"/>
        <v>499.5</v>
      </c>
      <c r="AM19" s="149">
        <f t="shared" si="11"/>
        <v>456.5</v>
      </c>
      <c r="AN19" s="149">
        <f t="shared" si="11"/>
        <v>428</v>
      </c>
      <c r="AO19" s="149">
        <f t="shared" si="11"/>
        <v>429.5</v>
      </c>
      <c r="AP19" s="101"/>
      <c r="AQ19" s="101"/>
      <c r="AR19" s="101"/>
      <c r="AS19" s="101"/>
      <c r="AT19" s="101"/>
      <c r="AU19" s="101">
        <f t="shared" ref="AU19:BA19" si="12">E29</f>
        <v>340.5</v>
      </c>
      <c r="AV19" s="101">
        <f t="shared" si="12"/>
        <v>316.5</v>
      </c>
      <c r="AW19" s="101">
        <f t="shared" si="12"/>
        <v>292.5</v>
      </c>
      <c r="AX19" s="101">
        <f t="shared" si="12"/>
        <v>273.5</v>
      </c>
      <c r="AY19" s="101">
        <f t="shared" si="12"/>
        <v>261</v>
      </c>
      <c r="AZ19" s="101">
        <f t="shared" si="12"/>
        <v>252.5</v>
      </c>
      <c r="BA19" s="101">
        <f t="shared" si="12"/>
        <v>242.5</v>
      </c>
      <c r="BB19" s="101"/>
      <c r="BC19" s="101"/>
      <c r="BD19" s="101"/>
      <c r="BE19" s="101">
        <f t="shared" ref="BE19:BQ19" si="13">P29</f>
        <v>193</v>
      </c>
      <c r="BF19" s="101">
        <f t="shared" si="13"/>
        <v>224</v>
      </c>
      <c r="BG19" s="101">
        <f t="shared" si="13"/>
        <v>252</v>
      </c>
      <c r="BH19" s="101">
        <f t="shared" si="13"/>
        <v>278</v>
      </c>
      <c r="BI19" s="101">
        <f t="shared" si="13"/>
        <v>291.5</v>
      </c>
      <c r="BJ19" s="101">
        <f t="shared" si="13"/>
        <v>287.5</v>
      </c>
      <c r="BK19" s="101">
        <f t="shared" si="13"/>
        <v>271.5</v>
      </c>
      <c r="BL19" s="101">
        <f t="shared" si="13"/>
        <v>271</v>
      </c>
      <c r="BM19" s="101">
        <f t="shared" si="13"/>
        <v>279</v>
      </c>
      <c r="BN19" s="101">
        <f t="shared" si="13"/>
        <v>273.5</v>
      </c>
      <c r="BO19" s="101">
        <f t="shared" si="13"/>
        <v>267</v>
      </c>
      <c r="BP19" s="101">
        <f t="shared" si="13"/>
        <v>258</v>
      </c>
      <c r="BQ19" s="101">
        <f t="shared" si="13"/>
        <v>245.5</v>
      </c>
      <c r="BR19" s="101"/>
      <c r="BS19" s="101"/>
      <c r="BT19" s="101"/>
      <c r="BU19" s="101">
        <f t="shared" ref="BU19:CC19" si="14">AG29</f>
        <v>260</v>
      </c>
      <c r="BV19" s="101">
        <f t="shared" si="14"/>
        <v>247</v>
      </c>
      <c r="BW19" s="101">
        <f t="shared" si="14"/>
        <v>236</v>
      </c>
      <c r="BX19" s="101">
        <f t="shared" si="14"/>
        <v>236.5</v>
      </c>
      <c r="BY19" s="101">
        <f t="shared" si="14"/>
        <v>248.5</v>
      </c>
      <c r="BZ19" s="101">
        <f t="shared" si="14"/>
        <v>273</v>
      </c>
      <c r="CA19" s="101">
        <f t="shared" si="14"/>
        <v>274</v>
      </c>
      <c r="CB19" s="101">
        <f t="shared" si="14"/>
        <v>270.5</v>
      </c>
      <c r="CC19" s="101">
        <f t="shared" si="14"/>
        <v>248.5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0.84407796101949029</v>
      </c>
      <c r="H20" s="152"/>
      <c r="I20" s="152" t="s">
        <v>110</v>
      </c>
      <c r="J20" s="153">
        <f>DIRECCIONALIDAD!J21/100</f>
        <v>0.15592203898050974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0.85140562248995988</v>
      </c>
      <c r="V20" s="152"/>
      <c r="W20" s="152"/>
      <c r="X20" s="152"/>
      <c r="Y20" s="152" t="s">
        <v>110</v>
      </c>
      <c r="Z20" s="153">
        <f>DIRECCIONALIDAD!J24/100</f>
        <v>0.14859437751004015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0.85180055401662047</v>
      </c>
      <c r="AL20" s="152"/>
      <c r="AM20" s="152"/>
      <c r="AN20" s="152" t="s">
        <v>110</v>
      </c>
      <c r="AO20" s="155">
        <f>DIRECCIONALIDAD!J27/100</f>
        <v>0.1481994459833795</v>
      </c>
      <c r="AP20" s="92"/>
      <c r="AQ20" s="92"/>
      <c r="AR20" s="92"/>
      <c r="AS20" s="92"/>
      <c r="AT20" s="92"/>
      <c r="AU20" s="92">
        <f t="shared" ref="AU20:BA20" si="15">E24</f>
        <v>1076</v>
      </c>
      <c r="AV20" s="92">
        <f t="shared" si="15"/>
        <v>1085</v>
      </c>
      <c r="AW20" s="92">
        <f t="shared" si="15"/>
        <v>1089.5</v>
      </c>
      <c r="AX20" s="92">
        <f t="shared" si="15"/>
        <v>1075</v>
      </c>
      <c r="AY20" s="92">
        <f t="shared" si="15"/>
        <v>1050</v>
      </c>
      <c r="AZ20" s="92">
        <f t="shared" si="15"/>
        <v>1016</v>
      </c>
      <c r="BA20" s="92">
        <f t="shared" si="15"/>
        <v>935.5</v>
      </c>
      <c r="BB20" s="92"/>
      <c r="BC20" s="92"/>
      <c r="BD20" s="92"/>
      <c r="BE20" s="92">
        <f t="shared" ref="BE20:BQ20" si="16">P24</f>
        <v>777</v>
      </c>
      <c r="BF20" s="92">
        <f t="shared" si="16"/>
        <v>845</v>
      </c>
      <c r="BG20" s="92">
        <f t="shared" si="16"/>
        <v>906.5</v>
      </c>
      <c r="BH20" s="92">
        <f t="shared" si="16"/>
        <v>944</v>
      </c>
      <c r="BI20" s="92">
        <f t="shared" si="16"/>
        <v>981.5</v>
      </c>
      <c r="BJ20" s="92">
        <f t="shared" si="16"/>
        <v>958.5</v>
      </c>
      <c r="BK20" s="92">
        <f t="shared" si="16"/>
        <v>935</v>
      </c>
      <c r="BL20" s="92">
        <f t="shared" si="16"/>
        <v>881.5</v>
      </c>
      <c r="BM20" s="92">
        <f t="shared" si="16"/>
        <v>859</v>
      </c>
      <c r="BN20" s="92">
        <f t="shared" si="16"/>
        <v>872.5</v>
      </c>
      <c r="BO20" s="92">
        <f t="shared" si="16"/>
        <v>869</v>
      </c>
      <c r="BP20" s="92">
        <f t="shared" si="16"/>
        <v>938</v>
      </c>
      <c r="BQ20" s="92">
        <f t="shared" si="16"/>
        <v>936</v>
      </c>
      <c r="BR20" s="92"/>
      <c r="BS20" s="92"/>
      <c r="BT20" s="92"/>
      <c r="BU20" s="92">
        <f t="shared" ref="BU20:CC20" si="17">AG24</f>
        <v>756.5</v>
      </c>
      <c r="BV20" s="92">
        <f t="shared" si="17"/>
        <v>809</v>
      </c>
      <c r="BW20" s="92">
        <f t="shared" si="17"/>
        <v>852.5</v>
      </c>
      <c r="BX20" s="92">
        <f t="shared" si="17"/>
        <v>884</v>
      </c>
      <c r="BY20" s="92">
        <f t="shared" si="17"/>
        <v>853.5</v>
      </c>
      <c r="BZ20" s="92">
        <f t="shared" si="17"/>
        <v>835.5</v>
      </c>
      <c r="CA20" s="92">
        <f t="shared" si="17"/>
        <v>819</v>
      </c>
      <c r="CB20" s="92">
        <f t="shared" si="17"/>
        <v>786.5</v>
      </c>
      <c r="CC20" s="92">
        <f t="shared" si="17"/>
        <v>778.5</v>
      </c>
    </row>
    <row r="21" spans="1:81" ht="16.5" customHeight="1" x14ac:dyDescent="0.2">
      <c r="A21" s="159" t="s">
        <v>150</v>
      </c>
      <c r="B21" s="160">
        <f>MAX(B19:K19)</f>
        <v>753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635.59070464767615</v>
      </c>
      <c r="H21" s="152"/>
      <c r="I21" s="152" t="s">
        <v>110</v>
      </c>
      <c r="J21" s="161">
        <f>+B21*J20</f>
        <v>117.40929535232384</v>
      </c>
      <c r="K21" s="154"/>
      <c r="L21" s="148"/>
      <c r="M21" s="160">
        <f>MAX(M19:AB19)</f>
        <v>659.5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561.50200803212851</v>
      </c>
      <c r="V21" s="152"/>
      <c r="W21" s="152"/>
      <c r="X21" s="152"/>
      <c r="Y21" s="152" t="s">
        <v>110</v>
      </c>
      <c r="Z21" s="162">
        <f>+M21*Z20</f>
        <v>97.997991967871485</v>
      </c>
      <c r="AA21" s="152"/>
      <c r="AB21" s="154"/>
      <c r="AC21" s="148"/>
      <c r="AD21" s="160">
        <f>MAX(AD19:AO19)</f>
        <v>551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469.34210526315786</v>
      </c>
      <c r="AL21" s="152"/>
      <c r="AM21" s="152"/>
      <c r="AN21" s="152" t="s">
        <v>110</v>
      </c>
      <c r="AO21" s="163">
        <f>+AD21*AO20</f>
        <v>81.65789473684211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104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3148.5</v>
      </c>
      <c r="AV22" s="92">
        <f t="shared" si="18"/>
        <v>3061</v>
      </c>
      <c r="AW22" s="92">
        <f t="shared" si="18"/>
        <v>2983.5</v>
      </c>
      <c r="AX22" s="92">
        <f t="shared" si="18"/>
        <v>2802.5</v>
      </c>
      <c r="AY22" s="92">
        <f t="shared" si="18"/>
        <v>2738.5</v>
      </c>
      <c r="AZ22" s="92">
        <f t="shared" si="18"/>
        <v>2635</v>
      </c>
      <c r="BA22" s="92">
        <f t="shared" si="18"/>
        <v>2457</v>
      </c>
      <c r="BB22" s="92"/>
      <c r="BC22" s="92"/>
      <c r="BD22" s="92"/>
      <c r="BE22" s="92">
        <f t="shared" ref="BE22:BQ22" si="19">P34</f>
        <v>2252</v>
      </c>
      <c r="BF22" s="92">
        <f t="shared" si="19"/>
        <v>2439</v>
      </c>
      <c r="BG22" s="92">
        <f t="shared" si="19"/>
        <v>2550.5</v>
      </c>
      <c r="BH22" s="92">
        <f t="shared" si="19"/>
        <v>2628.5</v>
      </c>
      <c r="BI22" s="92">
        <f t="shared" si="19"/>
        <v>2650.5</v>
      </c>
      <c r="BJ22" s="92">
        <f t="shared" si="19"/>
        <v>2561.5</v>
      </c>
      <c r="BK22" s="92">
        <f t="shared" si="19"/>
        <v>2475</v>
      </c>
      <c r="BL22" s="92">
        <f t="shared" si="19"/>
        <v>2392</v>
      </c>
      <c r="BM22" s="92">
        <f t="shared" si="19"/>
        <v>2392.5</v>
      </c>
      <c r="BN22" s="92">
        <f t="shared" si="19"/>
        <v>2455.5</v>
      </c>
      <c r="BO22" s="92">
        <f t="shared" si="19"/>
        <v>2502</v>
      </c>
      <c r="BP22" s="92">
        <f t="shared" si="19"/>
        <v>2600.5</v>
      </c>
      <c r="BQ22" s="92">
        <f t="shared" si="19"/>
        <v>2577</v>
      </c>
      <c r="BR22" s="92"/>
      <c r="BS22" s="92"/>
      <c r="BT22" s="92"/>
      <c r="BU22" s="92">
        <f t="shared" ref="BU22:CC22" si="20">AG34</f>
        <v>2379.5</v>
      </c>
      <c r="BV22" s="92">
        <f t="shared" si="20"/>
        <v>2391.5</v>
      </c>
      <c r="BW22" s="92">
        <f t="shared" si="20"/>
        <v>2422</v>
      </c>
      <c r="BX22" s="92">
        <f t="shared" si="20"/>
        <v>2473.5</v>
      </c>
      <c r="BY22" s="92">
        <f t="shared" si="20"/>
        <v>2473.5</v>
      </c>
      <c r="BZ22" s="92">
        <f t="shared" si="20"/>
        <v>2515</v>
      </c>
      <c r="CA22" s="92">
        <f t="shared" si="20"/>
        <v>2451.5</v>
      </c>
      <c r="CB22" s="92">
        <f t="shared" si="20"/>
        <v>2369</v>
      </c>
      <c r="CC22" s="92">
        <f t="shared" si="20"/>
        <v>2279.5</v>
      </c>
    </row>
    <row r="23" spans="1:81" ht="16.5" customHeight="1" x14ac:dyDescent="0.2">
      <c r="A23" s="100" t="s">
        <v>105</v>
      </c>
      <c r="B23" s="149">
        <f>'G-3'!F10</f>
        <v>246</v>
      </c>
      <c r="C23" s="149">
        <f>'G-3'!F11</f>
        <v>276</v>
      </c>
      <c r="D23" s="149">
        <f>'G-3'!F12</f>
        <v>273</v>
      </c>
      <c r="E23" s="149">
        <f>'G-3'!F13</f>
        <v>281</v>
      </c>
      <c r="F23" s="149">
        <f>'G-3'!F14</f>
        <v>255</v>
      </c>
      <c r="G23" s="149">
        <f>'G-3'!F15</f>
        <v>280.5</v>
      </c>
      <c r="H23" s="149">
        <f>'G-3'!F16</f>
        <v>258.5</v>
      </c>
      <c r="I23" s="149">
        <f>'G-3'!F17</f>
        <v>256</v>
      </c>
      <c r="J23" s="149">
        <f>'G-3'!F18</f>
        <v>221</v>
      </c>
      <c r="K23" s="149">
        <f>'G-3'!F19</f>
        <v>200</v>
      </c>
      <c r="L23" s="150"/>
      <c r="M23" s="149">
        <f>'G-3'!F20</f>
        <v>188</v>
      </c>
      <c r="N23" s="149">
        <f>'G-3'!F21</f>
        <v>190</v>
      </c>
      <c r="O23" s="149">
        <f>'G-3'!F22</f>
        <v>193</v>
      </c>
      <c r="P23" s="149">
        <f>'G-3'!M10</f>
        <v>206</v>
      </c>
      <c r="Q23" s="149">
        <f>'G-3'!M11</f>
        <v>256</v>
      </c>
      <c r="R23" s="149">
        <f>'G-3'!M12</f>
        <v>251.5</v>
      </c>
      <c r="S23" s="149">
        <f>'G-3'!M13</f>
        <v>230.5</v>
      </c>
      <c r="T23" s="149">
        <f>'G-3'!M14</f>
        <v>243.5</v>
      </c>
      <c r="U23" s="149">
        <f>'G-3'!M15</f>
        <v>233</v>
      </c>
      <c r="V23" s="149">
        <f>'G-3'!M16</f>
        <v>228</v>
      </c>
      <c r="W23" s="149">
        <f>'G-3'!M17</f>
        <v>177</v>
      </c>
      <c r="X23" s="149">
        <f>'G-3'!M18</f>
        <v>221</v>
      </c>
      <c r="Y23" s="149">
        <f>'G-3'!M19</f>
        <v>246.5</v>
      </c>
      <c r="Z23" s="149">
        <f>'G-3'!M20</f>
        <v>224.5</v>
      </c>
      <c r="AA23" s="149">
        <f>'G-3'!M21</f>
        <v>246</v>
      </c>
      <c r="AB23" s="149">
        <f>'G-3'!M22</f>
        <v>219</v>
      </c>
      <c r="AC23" s="150"/>
      <c r="AD23" s="149">
        <f>'G-3'!T10</f>
        <v>166.5</v>
      </c>
      <c r="AE23" s="149">
        <f>'G-3'!T11</f>
        <v>185</v>
      </c>
      <c r="AF23" s="149">
        <f>'G-3'!T12</f>
        <v>191</v>
      </c>
      <c r="AG23" s="149">
        <f>'G-3'!T13</f>
        <v>214</v>
      </c>
      <c r="AH23" s="149">
        <f>'G-3'!T14</f>
        <v>219</v>
      </c>
      <c r="AI23" s="149">
        <f>'G-3'!T15</f>
        <v>228.5</v>
      </c>
      <c r="AJ23" s="149">
        <f>'G-3'!T16</f>
        <v>222.5</v>
      </c>
      <c r="AK23" s="149">
        <f>'G-3'!T17</f>
        <v>183.5</v>
      </c>
      <c r="AL23" s="149">
        <f>'G-3'!T18</f>
        <v>201</v>
      </c>
      <c r="AM23" s="149">
        <f>'G-3'!T19</f>
        <v>212</v>
      </c>
      <c r="AN23" s="149">
        <f>'G-3'!T20</f>
        <v>190</v>
      </c>
      <c r="AO23" s="149">
        <f>'G-3'!T21</f>
        <v>175.5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1076</v>
      </c>
      <c r="F24" s="149">
        <f t="shared" ref="F24:K24" si="21">C23+D23+E23+F23</f>
        <v>1085</v>
      </c>
      <c r="G24" s="149">
        <f t="shared" si="21"/>
        <v>1089.5</v>
      </c>
      <c r="H24" s="149">
        <f t="shared" si="21"/>
        <v>1075</v>
      </c>
      <c r="I24" s="149">
        <f t="shared" si="21"/>
        <v>1050</v>
      </c>
      <c r="J24" s="149">
        <f t="shared" si="21"/>
        <v>1016</v>
      </c>
      <c r="K24" s="149">
        <f t="shared" si="21"/>
        <v>935.5</v>
      </c>
      <c r="L24" s="150"/>
      <c r="M24" s="149"/>
      <c r="N24" s="149"/>
      <c r="O24" s="149"/>
      <c r="P24" s="149">
        <f>M23+N23+O23+P23</f>
        <v>777</v>
      </c>
      <c r="Q24" s="149">
        <f t="shared" ref="Q24:AB24" si="22">N23+O23+P23+Q23</f>
        <v>845</v>
      </c>
      <c r="R24" s="149">
        <f t="shared" si="22"/>
        <v>906.5</v>
      </c>
      <c r="S24" s="149">
        <f t="shared" si="22"/>
        <v>944</v>
      </c>
      <c r="T24" s="149">
        <f t="shared" si="22"/>
        <v>981.5</v>
      </c>
      <c r="U24" s="149">
        <f t="shared" si="22"/>
        <v>958.5</v>
      </c>
      <c r="V24" s="149">
        <f t="shared" si="22"/>
        <v>935</v>
      </c>
      <c r="W24" s="149">
        <f t="shared" si="22"/>
        <v>881.5</v>
      </c>
      <c r="X24" s="149">
        <f t="shared" si="22"/>
        <v>859</v>
      </c>
      <c r="Y24" s="149">
        <f t="shared" si="22"/>
        <v>872.5</v>
      </c>
      <c r="Z24" s="149">
        <f t="shared" si="22"/>
        <v>869</v>
      </c>
      <c r="AA24" s="149">
        <f t="shared" si="22"/>
        <v>938</v>
      </c>
      <c r="AB24" s="149">
        <f t="shared" si="22"/>
        <v>936</v>
      </c>
      <c r="AC24" s="150"/>
      <c r="AD24" s="149"/>
      <c r="AE24" s="149"/>
      <c r="AF24" s="149"/>
      <c r="AG24" s="149">
        <f>AD23+AE23+AF23+AG23</f>
        <v>756.5</v>
      </c>
      <c r="AH24" s="149">
        <f t="shared" ref="AH24:AO24" si="23">AE23+AF23+AG23+AH23</f>
        <v>809</v>
      </c>
      <c r="AI24" s="149">
        <f t="shared" si="23"/>
        <v>852.5</v>
      </c>
      <c r="AJ24" s="149">
        <f t="shared" si="23"/>
        <v>884</v>
      </c>
      <c r="AK24" s="149">
        <f t="shared" si="23"/>
        <v>853.5</v>
      </c>
      <c r="AL24" s="149">
        <f t="shared" si="23"/>
        <v>835.5</v>
      </c>
      <c r="AM24" s="149">
        <f t="shared" si="23"/>
        <v>819</v>
      </c>
      <c r="AN24" s="149">
        <f t="shared" si="23"/>
        <v>786.5</v>
      </c>
      <c r="AO24" s="149">
        <f t="shared" si="23"/>
        <v>778.5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0.14457831325301204</v>
      </c>
      <c r="E25" s="152"/>
      <c r="F25" s="152" t="s">
        <v>109</v>
      </c>
      <c r="G25" s="153">
        <f>DIRECCIONALIDAD!J29/100</f>
        <v>0.65542168674698797</v>
      </c>
      <c r="H25" s="152"/>
      <c r="I25" s="152" t="s">
        <v>110</v>
      </c>
      <c r="J25" s="153">
        <f>DIRECCIONALIDAD!J30/100</f>
        <v>0.2</v>
      </c>
      <c r="K25" s="154"/>
      <c r="L25" s="148"/>
      <c r="M25" s="151"/>
      <c r="N25" s="152"/>
      <c r="O25" s="152" t="s">
        <v>108</v>
      </c>
      <c r="P25" s="153">
        <f>DIRECCIONALIDAD!J31/100</f>
        <v>0.15161290322580645</v>
      </c>
      <c r="Q25" s="152"/>
      <c r="R25" s="152"/>
      <c r="S25" s="152"/>
      <c r="T25" s="152" t="s">
        <v>109</v>
      </c>
      <c r="U25" s="153">
        <f>DIRECCIONALIDAD!J32/100</f>
        <v>0.66236559139784945</v>
      </c>
      <c r="V25" s="152"/>
      <c r="W25" s="152"/>
      <c r="X25" s="152"/>
      <c r="Y25" s="152" t="s">
        <v>110</v>
      </c>
      <c r="Z25" s="153">
        <f>DIRECCIONALIDAD!J33/100</f>
        <v>0.18602150537634407</v>
      </c>
      <c r="AA25" s="152"/>
      <c r="AB25" s="152"/>
      <c r="AC25" s="157"/>
      <c r="AD25" s="151"/>
      <c r="AE25" s="152" t="s">
        <v>108</v>
      </c>
      <c r="AF25" s="153">
        <f>DIRECCIONALIDAD!J34/100</f>
        <v>0.12258953168044079</v>
      </c>
      <c r="AG25" s="152"/>
      <c r="AH25" s="152"/>
      <c r="AI25" s="152"/>
      <c r="AJ25" s="152" t="s">
        <v>109</v>
      </c>
      <c r="AK25" s="153">
        <f>DIRECCIONALIDAD!J35/100</f>
        <v>0.62809917355371903</v>
      </c>
      <c r="AL25" s="152"/>
      <c r="AM25" s="152"/>
      <c r="AN25" s="152" t="s">
        <v>110</v>
      </c>
      <c r="AO25" s="155">
        <f>DIRECCIONALIDAD!J36/100</f>
        <v>0.24931129476584021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1089.5</v>
      </c>
      <c r="C26" s="152" t="s">
        <v>108</v>
      </c>
      <c r="D26" s="161">
        <f>+B26*D25</f>
        <v>157.51807228915661</v>
      </c>
      <c r="E26" s="152"/>
      <c r="F26" s="152" t="s">
        <v>109</v>
      </c>
      <c r="G26" s="161">
        <f>+B26*G25</f>
        <v>714.08192771084339</v>
      </c>
      <c r="H26" s="152"/>
      <c r="I26" s="152" t="s">
        <v>110</v>
      </c>
      <c r="J26" s="161">
        <f>+B26*J25</f>
        <v>217.9</v>
      </c>
      <c r="K26" s="154"/>
      <c r="L26" s="148"/>
      <c r="M26" s="160">
        <f>MAX(M24:AB24)</f>
        <v>981.5</v>
      </c>
      <c r="N26" s="152"/>
      <c r="O26" s="152" t="s">
        <v>108</v>
      </c>
      <c r="P26" s="162">
        <f>+M26*P25</f>
        <v>148.80806451612904</v>
      </c>
      <c r="Q26" s="152"/>
      <c r="R26" s="152"/>
      <c r="S26" s="152"/>
      <c r="T26" s="152" t="s">
        <v>109</v>
      </c>
      <c r="U26" s="162">
        <f>+M26*U25</f>
        <v>650.11182795698926</v>
      </c>
      <c r="V26" s="152"/>
      <c r="W26" s="152"/>
      <c r="X26" s="152"/>
      <c r="Y26" s="152" t="s">
        <v>110</v>
      </c>
      <c r="Z26" s="162">
        <f>+M26*Z25</f>
        <v>182.5801075268817</v>
      </c>
      <c r="AA26" s="152"/>
      <c r="AB26" s="154"/>
      <c r="AC26" s="148"/>
      <c r="AD26" s="160">
        <f>MAX(AD24:AO24)</f>
        <v>884</v>
      </c>
      <c r="AE26" s="152" t="s">
        <v>108</v>
      </c>
      <c r="AF26" s="161">
        <f>+AD26*AF25</f>
        <v>108.36914600550966</v>
      </c>
      <c r="AG26" s="152"/>
      <c r="AH26" s="152"/>
      <c r="AI26" s="152"/>
      <c r="AJ26" s="152" t="s">
        <v>109</v>
      </c>
      <c r="AK26" s="161">
        <f>+AD26*AK25</f>
        <v>555.23966942148763</v>
      </c>
      <c r="AL26" s="152"/>
      <c r="AM26" s="152"/>
      <c r="AN26" s="152" t="s">
        <v>110</v>
      </c>
      <c r="AO26" s="163">
        <f>+AD26*AO25</f>
        <v>220.39118457300276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104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85.5</v>
      </c>
      <c r="C28" s="149">
        <f>'G-4'!F11</f>
        <v>99</v>
      </c>
      <c r="D28" s="149">
        <f>'G-4'!F12</f>
        <v>79</v>
      </c>
      <c r="E28" s="149">
        <f>'G-4'!F13</f>
        <v>77</v>
      </c>
      <c r="F28" s="149">
        <f>'G-4'!F14</f>
        <v>61.5</v>
      </c>
      <c r="G28" s="149">
        <f>'G-4'!F15</f>
        <v>75</v>
      </c>
      <c r="H28" s="149">
        <f>'G-4'!F16</f>
        <v>60</v>
      </c>
      <c r="I28" s="149">
        <f>'G-4'!F17</f>
        <v>64.5</v>
      </c>
      <c r="J28" s="149">
        <f>'G-4'!F18</f>
        <v>53</v>
      </c>
      <c r="K28" s="149">
        <f>'G-4'!F19</f>
        <v>65</v>
      </c>
      <c r="L28" s="150"/>
      <c r="M28" s="149">
        <f>'G-4'!F20</f>
        <v>45</v>
      </c>
      <c r="N28" s="149">
        <f>'G-4'!F21</f>
        <v>56</v>
      </c>
      <c r="O28" s="149">
        <f>'G-4'!F22</f>
        <v>39.5</v>
      </c>
      <c r="P28" s="149">
        <f>'G-4'!M10</f>
        <v>52.5</v>
      </c>
      <c r="Q28" s="149">
        <f>'G-4'!M11</f>
        <v>76</v>
      </c>
      <c r="R28" s="149">
        <f>'G-4'!M12</f>
        <v>84</v>
      </c>
      <c r="S28" s="149">
        <f>'G-4'!M13</f>
        <v>65.5</v>
      </c>
      <c r="T28" s="149">
        <f>'G-4'!M14</f>
        <v>66</v>
      </c>
      <c r="U28" s="149">
        <f>'G-4'!M15</f>
        <v>72</v>
      </c>
      <c r="V28" s="149">
        <f>'G-4'!M16</f>
        <v>68</v>
      </c>
      <c r="W28" s="149">
        <f>'G-4'!M17</f>
        <v>65</v>
      </c>
      <c r="X28" s="149">
        <f>'G-4'!M18</f>
        <v>74</v>
      </c>
      <c r="Y28" s="149">
        <f>'G-4'!M19</f>
        <v>66.5</v>
      </c>
      <c r="Z28" s="149">
        <f>'G-4'!M20</f>
        <v>61.5</v>
      </c>
      <c r="AA28" s="149">
        <f>'G-4'!M21</f>
        <v>56</v>
      </c>
      <c r="AB28" s="149">
        <f>'G-4'!M22</f>
        <v>61.5</v>
      </c>
      <c r="AC28" s="150"/>
      <c r="AD28" s="149">
        <f>'G-4'!T10</f>
        <v>61.5</v>
      </c>
      <c r="AE28" s="149">
        <f>'G-4'!T11</f>
        <v>68.5</v>
      </c>
      <c r="AF28" s="149">
        <f>'G-4'!T12</f>
        <v>65</v>
      </c>
      <c r="AG28" s="149">
        <f>'G-4'!T13</f>
        <v>65</v>
      </c>
      <c r="AH28" s="149">
        <f>'G-4'!T14</f>
        <v>48.5</v>
      </c>
      <c r="AI28" s="149">
        <f>'G-4'!T15</f>
        <v>57.5</v>
      </c>
      <c r="AJ28" s="149">
        <f>'G-4'!T16</f>
        <v>65.5</v>
      </c>
      <c r="AK28" s="149">
        <f>'G-4'!T17</f>
        <v>77</v>
      </c>
      <c r="AL28" s="149">
        <f>'G-4'!T18</f>
        <v>73</v>
      </c>
      <c r="AM28" s="149">
        <f>'G-4'!T19</f>
        <v>58.5</v>
      </c>
      <c r="AN28" s="149">
        <f>'G-4'!T20</f>
        <v>62</v>
      </c>
      <c r="AO28" s="149">
        <f>'G-4'!T21</f>
        <v>55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340.5</v>
      </c>
      <c r="F29" s="149">
        <f t="shared" ref="F29:K29" si="24">C28+D28+E28+F28</f>
        <v>316.5</v>
      </c>
      <c r="G29" s="149">
        <f t="shared" si="24"/>
        <v>292.5</v>
      </c>
      <c r="H29" s="149">
        <f t="shared" si="24"/>
        <v>273.5</v>
      </c>
      <c r="I29" s="149">
        <f t="shared" si="24"/>
        <v>261</v>
      </c>
      <c r="J29" s="149">
        <f t="shared" si="24"/>
        <v>252.5</v>
      </c>
      <c r="K29" s="149">
        <f t="shared" si="24"/>
        <v>242.5</v>
      </c>
      <c r="L29" s="150"/>
      <c r="M29" s="149"/>
      <c r="N29" s="149"/>
      <c r="O29" s="149"/>
      <c r="P29" s="149">
        <f>M28+N28+O28+P28</f>
        <v>193</v>
      </c>
      <c r="Q29" s="149">
        <f t="shared" ref="Q29:AB29" si="25">N28+O28+P28+Q28</f>
        <v>224</v>
      </c>
      <c r="R29" s="149">
        <f t="shared" si="25"/>
        <v>252</v>
      </c>
      <c r="S29" s="149">
        <f t="shared" si="25"/>
        <v>278</v>
      </c>
      <c r="T29" s="149">
        <f t="shared" si="25"/>
        <v>291.5</v>
      </c>
      <c r="U29" s="149">
        <f t="shared" si="25"/>
        <v>287.5</v>
      </c>
      <c r="V29" s="149">
        <f t="shared" si="25"/>
        <v>271.5</v>
      </c>
      <c r="W29" s="149">
        <f t="shared" si="25"/>
        <v>271</v>
      </c>
      <c r="X29" s="149">
        <f t="shared" si="25"/>
        <v>279</v>
      </c>
      <c r="Y29" s="149">
        <f t="shared" si="25"/>
        <v>273.5</v>
      </c>
      <c r="Z29" s="149">
        <f t="shared" si="25"/>
        <v>267</v>
      </c>
      <c r="AA29" s="149">
        <f t="shared" si="25"/>
        <v>258</v>
      </c>
      <c r="AB29" s="149">
        <f t="shared" si="25"/>
        <v>245.5</v>
      </c>
      <c r="AC29" s="150"/>
      <c r="AD29" s="149"/>
      <c r="AE29" s="149"/>
      <c r="AF29" s="149"/>
      <c r="AG29" s="149">
        <f>AD28+AE28+AF28+AG28</f>
        <v>260</v>
      </c>
      <c r="AH29" s="149">
        <f t="shared" ref="AH29:AO29" si="26">AE28+AF28+AG28+AH28</f>
        <v>247</v>
      </c>
      <c r="AI29" s="149">
        <f t="shared" si="26"/>
        <v>236</v>
      </c>
      <c r="AJ29" s="149">
        <f t="shared" si="26"/>
        <v>236.5</v>
      </c>
      <c r="AK29" s="149">
        <f t="shared" si="26"/>
        <v>248.5</v>
      </c>
      <c r="AL29" s="149">
        <f t="shared" si="26"/>
        <v>273</v>
      </c>
      <c r="AM29" s="149">
        <f t="shared" si="26"/>
        <v>274</v>
      </c>
      <c r="AN29" s="149">
        <f t="shared" si="26"/>
        <v>270.5</v>
      </c>
      <c r="AO29" s="149">
        <f t="shared" si="26"/>
        <v>248.5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0.75</v>
      </c>
      <c r="H30" s="152"/>
      <c r="I30" s="152" t="s">
        <v>110</v>
      </c>
      <c r="J30" s="153">
        <f>DIRECCIONALIDAD!J39/100</f>
        <v>0.25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0.79638009049773761</v>
      </c>
      <c r="V30" s="152"/>
      <c r="W30" s="152"/>
      <c r="X30" s="152"/>
      <c r="Y30" s="152" t="s">
        <v>110</v>
      </c>
      <c r="Z30" s="153">
        <f>DIRECCIONALIDAD!J42/100</f>
        <v>0.20361990950226244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0.83251231527093594</v>
      </c>
      <c r="AL30" s="152"/>
      <c r="AM30" s="152"/>
      <c r="AN30" s="152" t="s">
        <v>110</v>
      </c>
      <c r="AO30" s="155">
        <f>DIRECCIONALIDAD!J45/100</f>
        <v>0.16748768472906403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340.5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255.375</v>
      </c>
      <c r="H31" s="152"/>
      <c r="I31" s="152" t="s">
        <v>110</v>
      </c>
      <c r="J31" s="161">
        <f>+B31*J30</f>
        <v>85.125</v>
      </c>
      <c r="K31" s="154"/>
      <c r="L31" s="148"/>
      <c r="M31" s="160">
        <f>MAX(M29:AB29)</f>
        <v>291.5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232.14479638009053</v>
      </c>
      <c r="V31" s="152"/>
      <c r="W31" s="152"/>
      <c r="X31" s="152"/>
      <c r="Y31" s="152" t="s">
        <v>110</v>
      </c>
      <c r="Z31" s="162">
        <f>+M31*Z30</f>
        <v>59.355203619909503</v>
      </c>
      <c r="AA31" s="152"/>
      <c r="AB31" s="154"/>
      <c r="AC31" s="148"/>
      <c r="AD31" s="160">
        <f>MAX(AD29:AO29)</f>
        <v>274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228.10837438423644</v>
      </c>
      <c r="AL31" s="152"/>
      <c r="AM31" s="152"/>
      <c r="AN31" s="152" t="s">
        <v>110</v>
      </c>
      <c r="AO31" s="163">
        <f>+AD31*AO30</f>
        <v>45.891625615763544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104</v>
      </c>
      <c r="U32" s="24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786.5</v>
      </c>
      <c r="C33" s="149">
        <f t="shared" ref="C33:K33" si="27">C13+C18+C23+C28</f>
        <v>809</v>
      </c>
      <c r="D33" s="149">
        <f t="shared" si="27"/>
        <v>789.5</v>
      </c>
      <c r="E33" s="149">
        <f t="shared" si="27"/>
        <v>763.5</v>
      </c>
      <c r="F33" s="149">
        <f t="shared" si="27"/>
        <v>699</v>
      </c>
      <c r="G33" s="149">
        <f t="shared" si="27"/>
        <v>731.5</v>
      </c>
      <c r="H33" s="149">
        <f t="shared" si="27"/>
        <v>608.5</v>
      </c>
      <c r="I33" s="149">
        <f t="shared" si="27"/>
        <v>699.5</v>
      </c>
      <c r="J33" s="149">
        <f t="shared" si="27"/>
        <v>595.5</v>
      </c>
      <c r="K33" s="149">
        <f t="shared" si="27"/>
        <v>553.5</v>
      </c>
      <c r="L33" s="150"/>
      <c r="M33" s="149">
        <f>M13+M18+M23+M28</f>
        <v>526</v>
      </c>
      <c r="N33" s="149">
        <f t="shared" ref="N33:AB33" si="28">N13+N18+N23+N28</f>
        <v>568.5</v>
      </c>
      <c r="O33" s="149">
        <f t="shared" si="28"/>
        <v>549.5</v>
      </c>
      <c r="P33" s="149">
        <f t="shared" si="28"/>
        <v>608</v>
      </c>
      <c r="Q33" s="149">
        <f t="shared" si="28"/>
        <v>713</v>
      </c>
      <c r="R33" s="149">
        <f t="shared" si="28"/>
        <v>680</v>
      </c>
      <c r="S33" s="149">
        <f t="shared" si="28"/>
        <v>627.5</v>
      </c>
      <c r="T33" s="149">
        <f t="shared" si="28"/>
        <v>630</v>
      </c>
      <c r="U33" s="149">
        <f t="shared" si="28"/>
        <v>624</v>
      </c>
      <c r="V33" s="149">
        <f t="shared" si="28"/>
        <v>593.5</v>
      </c>
      <c r="W33" s="149">
        <f t="shared" si="28"/>
        <v>544.5</v>
      </c>
      <c r="X33" s="149">
        <f t="shared" si="28"/>
        <v>630.5</v>
      </c>
      <c r="Y33" s="149">
        <f t="shared" si="28"/>
        <v>687</v>
      </c>
      <c r="Z33" s="149">
        <f t="shared" si="28"/>
        <v>640</v>
      </c>
      <c r="AA33" s="149">
        <f t="shared" si="28"/>
        <v>643</v>
      </c>
      <c r="AB33" s="149">
        <f t="shared" si="28"/>
        <v>607</v>
      </c>
      <c r="AC33" s="150"/>
      <c r="AD33" s="149">
        <f>AD13+AD18+AD23+AD28</f>
        <v>588</v>
      </c>
      <c r="AE33" s="149">
        <f t="shared" ref="AE33:AO33" si="29">AE13+AE18+AE23+AE28</f>
        <v>607</v>
      </c>
      <c r="AF33" s="149">
        <f t="shared" si="29"/>
        <v>591</v>
      </c>
      <c r="AG33" s="149">
        <f t="shared" si="29"/>
        <v>593.5</v>
      </c>
      <c r="AH33" s="149">
        <f t="shared" si="29"/>
        <v>600</v>
      </c>
      <c r="AI33" s="149">
        <f t="shared" si="29"/>
        <v>637.5</v>
      </c>
      <c r="AJ33" s="149">
        <f t="shared" si="29"/>
        <v>642.5</v>
      </c>
      <c r="AK33" s="149">
        <f t="shared" si="29"/>
        <v>593.5</v>
      </c>
      <c r="AL33" s="149">
        <f t="shared" si="29"/>
        <v>641.5</v>
      </c>
      <c r="AM33" s="149">
        <f t="shared" si="29"/>
        <v>574</v>
      </c>
      <c r="AN33" s="149">
        <f t="shared" si="29"/>
        <v>560</v>
      </c>
      <c r="AO33" s="149">
        <f t="shared" si="29"/>
        <v>504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3148.5</v>
      </c>
      <c r="F34" s="149">
        <f t="shared" ref="F34:K34" si="30">C33+D33+E33+F33</f>
        <v>3061</v>
      </c>
      <c r="G34" s="149">
        <f t="shared" si="30"/>
        <v>2983.5</v>
      </c>
      <c r="H34" s="149">
        <f t="shared" si="30"/>
        <v>2802.5</v>
      </c>
      <c r="I34" s="149">
        <f t="shared" si="30"/>
        <v>2738.5</v>
      </c>
      <c r="J34" s="149">
        <f t="shared" si="30"/>
        <v>2635</v>
      </c>
      <c r="K34" s="149">
        <f t="shared" si="30"/>
        <v>2457</v>
      </c>
      <c r="L34" s="150"/>
      <c r="M34" s="149"/>
      <c r="N34" s="149"/>
      <c r="O34" s="149"/>
      <c r="P34" s="149">
        <f>M33+N33+O33+P33</f>
        <v>2252</v>
      </c>
      <c r="Q34" s="149">
        <f t="shared" ref="Q34:AB34" si="31">N33+O33+P33+Q33</f>
        <v>2439</v>
      </c>
      <c r="R34" s="149">
        <f t="shared" si="31"/>
        <v>2550.5</v>
      </c>
      <c r="S34" s="149">
        <f t="shared" si="31"/>
        <v>2628.5</v>
      </c>
      <c r="T34" s="149">
        <f t="shared" si="31"/>
        <v>2650.5</v>
      </c>
      <c r="U34" s="149">
        <f t="shared" si="31"/>
        <v>2561.5</v>
      </c>
      <c r="V34" s="149">
        <f t="shared" si="31"/>
        <v>2475</v>
      </c>
      <c r="W34" s="149">
        <f t="shared" si="31"/>
        <v>2392</v>
      </c>
      <c r="X34" s="149">
        <f t="shared" si="31"/>
        <v>2392.5</v>
      </c>
      <c r="Y34" s="149">
        <f t="shared" si="31"/>
        <v>2455.5</v>
      </c>
      <c r="Z34" s="149">
        <f t="shared" si="31"/>
        <v>2502</v>
      </c>
      <c r="AA34" s="149">
        <f t="shared" si="31"/>
        <v>2600.5</v>
      </c>
      <c r="AB34" s="149">
        <f t="shared" si="31"/>
        <v>2577</v>
      </c>
      <c r="AC34" s="150"/>
      <c r="AD34" s="149"/>
      <c r="AE34" s="149"/>
      <c r="AF34" s="149"/>
      <c r="AG34" s="149">
        <f>AD33+AE33+AF33+AG33</f>
        <v>2379.5</v>
      </c>
      <c r="AH34" s="149">
        <f t="shared" ref="AH34:AO34" si="32">AE33+AF33+AG33+AH33</f>
        <v>2391.5</v>
      </c>
      <c r="AI34" s="149">
        <f t="shared" si="32"/>
        <v>2422</v>
      </c>
      <c r="AJ34" s="149">
        <f t="shared" si="32"/>
        <v>2473.5</v>
      </c>
      <c r="AK34" s="149">
        <f t="shared" si="32"/>
        <v>2473.5</v>
      </c>
      <c r="AL34" s="149">
        <f t="shared" si="32"/>
        <v>2515</v>
      </c>
      <c r="AM34" s="149">
        <f t="shared" si="32"/>
        <v>2451.5</v>
      </c>
      <c r="AN34" s="149">
        <f t="shared" si="32"/>
        <v>2369</v>
      </c>
      <c r="AO34" s="149">
        <f t="shared" si="32"/>
        <v>2279.5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2016-08-10T23:00:16Z</cp:lastPrinted>
  <dcterms:created xsi:type="dcterms:W3CDTF">1998-04-02T13:38:56Z</dcterms:created>
  <dcterms:modified xsi:type="dcterms:W3CDTF">2017-11-11T17:04:12Z</dcterms:modified>
</cp:coreProperties>
</file>