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04\2017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N11" i="4678" l="1"/>
  <c r="F10" i="4677" l="1"/>
  <c r="F11" i="4677"/>
  <c r="F12" i="4677"/>
  <c r="F13" i="4677"/>
  <c r="F14" i="4677"/>
  <c r="F15" i="4677"/>
  <c r="F16" i="4677"/>
  <c r="F17" i="4677"/>
  <c r="F18" i="4677"/>
  <c r="F19" i="4677"/>
  <c r="F20" i="4677"/>
  <c r="F21" i="4677"/>
  <c r="F22" i="4677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L6" i="4681"/>
  <c r="D6" i="4681"/>
  <c r="E5" i="4681"/>
  <c r="J25" i="4689" l="1"/>
  <c r="AF20" i="4688" s="1"/>
  <c r="T17" i="4681"/>
  <c r="J23" i="4689"/>
  <c r="U20" i="4688" s="1"/>
  <c r="J43" i="4689"/>
  <c r="J37" i="4689"/>
  <c r="J14" i="4689"/>
  <c r="U15" i="4688" s="1"/>
  <c r="J26" i="4689"/>
  <c r="AK20" i="4688" s="1"/>
  <c r="J40" i="4689"/>
  <c r="P30" i="4688" s="1"/>
  <c r="J20" i="4689"/>
  <c r="G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AL34" i="4688" s="1"/>
  <c r="BZ22" i="4688" s="1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S34" i="4688"/>
  <c r="BH22" i="4688" s="1"/>
  <c r="Z34" i="4688"/>
  <c r="BO22" i="4688" s="1"/>
  <c r="V34" i="4688"/>
  <c r="BK22" i="4688" s="1"/>
  <c r="R34" i="4688"/>
  <c r="BG22" i="4688" s="1"/>
  <c r="U23" i="4684"/>
  <c r="AJ34" i="4688"/>
  <c r="BX22" i="4688" s="1"/>
  <c r="AO34" i="4688"/>
  <c r="CC22" i="4688" s="1"/>
  <c r="AI34" i="4688"/>
  <c r="BW22" i="4688" s="1"/>
  <c r="U23" i="4678"/>
  <c r="W34" i="4688"/>
  <c r="BL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<sst xmlns="http://schemas.openxmlformats.org/spreadsheetml/2006/main" count="661" uniqueCount="153">
  <si>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</si>
  <si>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</si>
  <si>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</si>
  <si>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</si>
  <si>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</si>
  <si>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</si>
  <si>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</si>
  <si>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</si>
  <si>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</si>
  <si>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</si>
  <si>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</si>
  <si>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</si>
  <si>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</si>
  <si>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</si>
  <si>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</si>
  <si>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</si>
  <si>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</si>
  <si>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</si>
  <si>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</si>
  <si>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</si>
  <si>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</si>
  <si>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</si>
  <si>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</si>
  <si>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</si>
  <si>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</si>
  <si>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</si>
  <si>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</si>
  <si>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</si>
  <si>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</si>
  <si>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</si>
  <si>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</si>
  <si>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</si>
  <si>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</si>
  <si>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</si>
  <si>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</si>
  <si>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</si>
  <si>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</si>
  <si>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</si>
  <si>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</si>
  <si>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</si>
  <si>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</si>
  <si>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</si>
  <si>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</si>
  <si>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</si>
  <si>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</si>
  <si>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</si>
  <si>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</si>
  <si>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</si>
  <si>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</si>
  <si>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</si>
  <si>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</si>
  <si>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</si>
  <si>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</si>
  <si>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</si>
  <si>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</si>
  <si>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</si>
  <si>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</si>
  <si>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</si>
  <si>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</si>
  <si>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</si>
  <si>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</si>
  <si>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</si>
  <si>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</si>
  <si>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</si>
  <si>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</si>
  <si>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</si>
  <si>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</si>
  <si>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</si>
  <si>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</si>
  <si>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</si>
  <si>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</si>
  <si>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</si>
  <si>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</si>
  <si>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</si>
  <si>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</si>
  <si>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</si>
  <si>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</si>
  <si>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</si>
  <si>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</si>
  <si>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</si>
  <si>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</si>
  <si>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</si>
  <si>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</si>
  <si>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</si>
  <si>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</si>
  <si>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</si>
  <si>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</si>
  <si>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</si>
  <si>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</si>
  <si>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</si>
  <si>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</si>
  <si>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</si>
  <si>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</si>
  <si>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</si>
  <si>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</si>
  <si>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</si>
  <si>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</si>
  <si>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</si>
  <si>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</si>
  <si>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</si>
  <si>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</si>
  <si>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</si>
  <si>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</si>
  <si>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</si>
  <si>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</si>
  <si>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</si>
  <si>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</si>
  <si>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</si>
  <si>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</si>
  <si>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</si>
  <si>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</si>
  <si>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</si>
  <si>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</si>
  <si>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</si>
  <si>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</si>
  <si>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</si>
  <si>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</si>
  <si>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</si>
  <si>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</si>
  <si>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</si>
  <si>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</si>
  <si>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</si>
  <si>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</si>
  <si>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</si>
  <si>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</si>
  <si>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</si>
  <si>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</si>
  <si>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</si>
  <si>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</si>
  <si>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</si>
  <si>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</si>
  <si>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</si>
  <si>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</si>
  <si>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</si>
  <si>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</si>
  <si>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</si>
  <si>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</si>
  <si>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</si>
  <si>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</si>
  <si>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</si>
  <si>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</si>
  <si>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</si>
  <si>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</si>
  <si>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</si>
  <si>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</si>
  <si>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</si>
  <si>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</si>
  <si>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</si>
  <si>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30 X CARRERA 43</t>
  </si>
  <si>
    <t>GEOVANNIS GONZALEZ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</si>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</sst>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274.5</c:v>
                </c:pt>
                <c:pt idx="1">
                  <c:v>319.5</c:v>
                </c:pt>
                <c:pt idx="2">
                  <c:v>326</c:v>
                </c:pt>
                <c:pt idx="3">
                  <c:v>264</c:v>
                </c:pt>
                <c:pt idx="4">
                  <c:v>300</c:v>
                </c:pt>
                <c:pt idx="5">
                  <c:v>234</c:v>
                </c:pt>
                <c:pt idx="6">
                  <c:v>174.5</c:v>
                </c:pt>
                <c:pt idx="7">
                  <c:v>196.5</c:v>
                </c:pt>
                <c:pt idx="8">
                  <c:v>222.5</c:v>
                </c:pt>
                <c:pt idx="9">
                  <c:v>273.5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843392"/>
        <c:axId val="104539880"/>
      </c:barChart>
      <c:catAx>
        <c:axId val="1688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53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3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84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816</c:v>
                </c:pt>
                <c:pt idx="1">
                  <c:v>896</c:v>
                </c:pt>
                <c:pt idx="2">
                  <c:v>768</c:v>
                </c:pt>
                <c:pt idx="3">
                  <c:v>670</c:v>
                </c:pt>
                <c:pt idx="4">
                  <c:v>728</c:v>
                </c:pt>
                <c:pt idx="5">
                  <c:v>635.5</c:v>
                </c:pt>
                <c:pt idx="6">
                  <c:v>571.5</c:v>
                </c:pt>
                <c:pt idx="7">
                  <c:v>632</c:v>
                </c:pt>
                <c:pt idx="8">
                  <c:v>651.5</c:v>
                </c:pt>
                <c:pt idx="9">
                  <c:v>735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02096"/>
        <c:axId val="171091400"/>
      </c:barChart>
      <c:catAx>
        <c:axId val="17020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1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1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0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670.5</c:v>
                </c:pt>
                <c:pt idx="1">
                  <c:v>643</c:v>
                </c:pt>
                <c:pt idx="2">
                  <c:v>711</c:v>
                </c:pt>
                <c:pt idx="3">
                  <c:v>734.5</c:v>
                </c:pt>
                <c:pt idx="4">
                  <c:v>768</c:v>
                </c:pt>
                <c:pt idx="5">
                  <c:v>805</c:v>
                </c:pt>
                <c:pt idx="6">
                  <c:v>803.5</c:v>
                </c:pt>
                <c:pt idx="7">
                  <c:v>748.5</c:v>
                </c:pt>
                <c:pt idx="8">
                  <c:v>750</c:v>
                </c:pt>
                <c:pt idx="9">
                  <c:v>713</c:v>
                </c:pt>
                <c:pt idx="10">
                  <c:v>676.5</c:v>
                </c:pt>
                <c:pt idx="11">
                  <c:v>674.5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2184"/>
        <c:axId val="171092576"/>
      </c:barChart>
      <c:catAx>
        <c:axId val="17109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2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639</c:v>
                </c:pt>
                <c:pt idx="1">
                  <c:v>670.5</c:v>
                </c:pt>
                <c:pt idx="2">
                  <c:v>630</c:v>
                </c:pt>
                <c:pt idx="3">
                  <c:v>659.5</c:v>
                </c:pt>
                <c:pt idx="4">
                  <c:v>636</c:v>
                </c:pt>
                <c:pt idx="5">
                  <c:v>568</c:v>
                </c:pt>
                <c:pt idx="6">
                  <c:v>599</c:v>
                </c:pt>
                <c:pt idx="7">
                  <c:v>566</c:v>
                </c:pt>
                <c:pt idx="8">
                  <c:v>540.5</c:v>
                </c:pt>
                <c:pt idx="9">
                  <c:v>564</c:v>
                </c:pt>
                <c:pt idx="10">
                  <c:v>560.5</c:v>
                </c:pt>
                <c:pt idx="11">
                  <c:v>649</c:v>
                </c:pt>
                <c:pt idx="12">
                  <c:v>632.5</c:v>
                </c:pt>
                <c:pt idx="13">
                  <c:v>638.5</c:v>
                </c:pt>
                <c:pt idx="14">
                  <c:v>659</c:v>
                </c:pt>
                <c:pt idx="15">
                  <c:v>675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3360"/>
        <c:axId val="171965408"/>
      </c:barChart>
      <c:catAx>
        <c:axId val="17109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6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1184</c:v>
                </c:pt>
                <c:pt idx="4">
                  <c:v>1209.5</c:v>
                </c:pt>
                <c:pt idx="5">
                  <c:v>1124</c:v>
                </c:pt>
                <c:pt idx="6">
                  <c:v>972.5</c:v>
                </c:pt>
                <c:pt idx="7">
                  <c:v>905</c:v>
                </c:pt>
                <c:pt idx="8">
                  <c:v>827.5</c:v>
                </c:pt>
                <c:pt idx="9">
                  <c:v>867</c:v>
                </c:pt>
                <c:pt idx="13">
                  <c:v>1096.5</c:v>
                </c:pt>
                <c:pt idx="14">
                  <c:v>1109.5</c:v>
                </c:pt>
                <c:pt idx="15">
                  <c:v>1035</c:v>
                </c:pt>
                <c:pt idx="16">
                  <c:v>1017</c:v>
                </c:pt>
                <c:pt idx="17">
                  <c:v>955</c:v>
                </c:pt>
                <c:pt idx="18">
                  <c:v>904</c:v>
                </c:pt>
                <c:pt idx="19">
                  <c:v>908</c:v>
                </c:pt>
                <c:pt idx="20">
                  <c:v>882.5</c:v>
                </c:pt>
                <c:pt idx="21">
                  <c:v>934</c:v>
                </c:pt>
                <c:pt idx="22">
                  <c:v>970</c:v>
                </c:pt>
                <c:pt idx="23">
                  <c:v>1007.5</c:v>
                </c:pt>
                <c:pt idx="24">
                  <c:v>1049</c:v>
                </c:pt>
                <c:pt idx="25">
                  <c:v>1059</c:v>
                </c:pt>
                <c:pt idx="29">
                  <c:v>1159</c:v>
                </c:pt>
                <c:pt idx="30">
                  <c:v>1184</c:v>
                </c:pt>
                <c:pt idx="31">
                  <c:v>1273.5</c:v>
                </c:pt>
                <c:pt idx="32">
                  <c:v>1387</c:v>
                </c:pt>
                <c:pt idx="33">
                  <c:v>1441.5</c:v>
                </c:pt>
                <c:pt idx="34">
                  <c:v>1457.5</c:v>
                </c:pt>
                <c:pt idx="35">
                  <c:v>1426</c:v>
                </c:pt>
                <c:pt idx="36">
                  <c:v>1332.5</c:v>
                </c:pt>
                <c:pt idx="37">
                  <c:v>1301.5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1607.5</c:v>
                </c:pt>
                <c:pt idx="4">
                  <c:v>1502.5</c:v>
                </c:pt>
                <c:pt idx="5">
                  <c:v>1363</c:v>
                </c:pt>
                <c:pt idx="6">
                  <c:v>1326</c:v>
                </c:pt>
                <c:pt idx="7">
                  <c:v>1333.5</c:v>
                </c:pt>
                <c:pt idx="8">
                  <c:v>1353.5</c:v>
                </c:pt>
                <c:pt idx="9">
                  <c:v>1387</c:v>
                </c:pt>
                <c:pt idx="13">
                  <c:v>1114.5</c:v>
                </c:pt>
                <c:pt idx="14">
                  <c:v>1137</c:v>
                </c:pt>
                <c:pt idx="15">
                  <c:v>1110.5</c:v>
                </c:pt>
                <c:pt idx="16">
                  <c:v>1086.5</c:v>
                </c:pt>
                <c:pt idx="17">
                  <c:v>1047</c:v>
                </c:pt>
                <c:pt idx="18">
                  <c:v>989</c:v>
                </c:pt>
                <c:pt idx="19">
                  <c:v>989</c:v>
                </c:pt>
                <c:pt idx="20">
                  <c:v>995.5</c:v>
                </c:pt>
                <c:pt idx="21">
                  <c:v>1043</c:v>
                </c:pt>
                <c:pt idx="22">
                  <c:v>1072.5</c:v>
                </c:pt>
                <c:pt idx="23">
                  <c:v>1095</c:v>
                </c:pt>
                <c:pt idx="24">
                  <c:v>1135.5</c:v>
                </c:pt>
                <c:pt idx="25">
                  <c:v>1158.5</c:v>
                </c:pt>
                <c:pt idx="29">
                  <c:v>1245</c:v>
                </c:pt>
                <c:pt idx="30">
                  <c:v>1315</c:v>
                </c:pt>
                <c:pt idx="31">
                  <c:v>1363</c:v>
                </c:pt>
                <c:pt idx="32">
                  <c:v>1379.5</c:v>
                </c:pt>
                <c:pt idx="33">
                  <c:v>1359</c:v>
                </c:pt>
                <c:pt idx="34">
                  <c:v>1349</c:v>
                </c:pt>
                <c:pt idx="35">
                  <c:v>1330</c:v>
                </c:pt>
                <c:pt idx="36">
                  <c:v>1308.5</c:v>
                </c:pt>
                <c:pt idx="37">
                  <c:v>1280.5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358.5</c:v>
                </c:pt>
                <c:pt idx="4">
                  <c:v>350</c:v>
                </c:pt>
                <c:pt idx="5">
                  <c:v>314.5</c:v>
                </c:pt>
                <c:pt idx="6">
                  <c:v>306.5</c:v>
                </c:pt>
                <c:pt idx="7">
                  <c:v>328.5</c:v>
                </c:pt>
                <c:pt idx="8">
                  <c:v>309.5</c:v>
                </c:pt>
                <c:pt idx="9">
                  <c:v>336</c:v>
                </c:pt>
                <c:pt idx="13">
                  <c:v>388</c:v>
                </c:pt>
                <c:pt idx="14">
                  <c:v>349.5</c:v>
                </c:pt>
                <c:pt idx="15">
                  <c:v>348</c:v>
                </c:pt>
                <c:pt idx="16">
                  <c:v>359</c:v>
                </c:pt>
                <c:pt idx="17">
                  <c:v>367</c:v>
                </c:pt>
                <c:pt idx="18">
                  <c:v>380.5</c:v>
                </c:pt>
                <c:pt idx="19">
                  <c:v>372.5</c:v>
                </c:pt>
                <c:pt idx="20">
                  <c:v>353</c:v>
                </c:pt>
                <c:pt idx="21">
                  <c:v>337</c:v>
                </c:pt>
                <c:pt idx="22">
                  <c:v>363.5</c:v>
                </c:pt>
                <c:pt idx="23">
                  <c:v>378</c:v>
                </c:pt>
                <c:pt idx="24">
                  <c:v>394.5</c:v>
                </c:pt>
                <c:pt idx="25">
                  <c:v>387.5</c:v>
                </c:pt>
                <c:pt idx="29">
                  <c:v>355</c:v>
                </c:pt>
                <c:pt idx="30">
                  <c:v>357.5</c:v>
                </c:pt>
                <c:pt idx="31">
                  <c:v>382</c:v>
                </c:pt>
                <c:pt idx="32">
                  <c:v>344.5</c:v>
                </c:pt>
                <c:pt idx="33">
                  <c:v>324.5</c:v>
                </c:pt>
                <c:pt idx="34">
                  <c:v>300.5</c:v>
                </c:pt>
                <c:pt idx="35">
                  <c:v>259</c:v>
                </c:pt>
                <c:pt idx="36">
                  <c:v>247</c:v>
                </c:pt>
                <c:pt idx="37">
                  <c:v>232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3150</c:v>
                </c:pt>
                <c:pt idx="4">
                  <c:v>3062</c:v>
                </c:pt>
                <c:pt idx="5">
                  <c:v>2801.5</c:v>
                </c:pt>
                <c:pt idx="6">
                  <c:v>2605</c:v>
                </c:pt>
                <c:pt idx="7">
                  <c:v>2567</c:v>
                </c:pt>
                <c:pt idx="8">
                  <c:v>2490.5</c:v>
                </c:pt>
                <c:pt idx="9">
                  <c:v>2590</c:v>
                </c:pt>
                <c:pt idx="13">
                  <c:v>2599</c:v>
                </c:pt>
                <c:pt idx="14">
                  <c:v>2596</c:v>
                </c:pt>
                <c:pt idx="15">
                  <c:v>2493.5</c:v>
                </c:pt>
                <c:pt idx="16">
                  <c:v>2462.5</c:v>
                </c:pt>
                <c:pt idx="17">
                  <c:v>2369</c:v>
                </c:pt>
                <c:pt idx="18">
                  <c:v>2273.5</c:v>
                </c:pt>
                <c:pt idx="19">
                  <c:v>2269.5</c:v>
                </c:pt>
                <c:pt idx="20">
                  <c:v>2231</c:v>
                </c:pt>
                <c:pt idx="21">
                  <c:v>2314</c:v>
                </c:pt>
                <c:pt idx="22">
                  <c:v>2406</c:v>
                </c:pt>
                <c:pt idx="23">
                  <c:v>2480.5</c:v>
                </c:pt>
                <c:pt idx="24">
                  <c:v>2579</c:v>
                </c:pt>
                <c:pt idx="25">
                  <c:v>2605</c:v>
                </c:pt>
                <c:pt idx="29">
                  <c:v>2759</c:v>
                </c:pt>
                <c:pt idx="30">
                  <c:v>2856.5</c:v>
                </c:pt>
                <c:pt idx="31">
                  <c:v>3018.5</c:v>
                </c:pt>
                <c:pt idx="32">
                  <c:v>3111</c:v>
                </c:pt>
                <c:pt idx="33">
                  <c:v>3125</c:v>
                </c:pt>
                <c:pt idx="34">
                  <c:v>3107</c:v>
                </c:pt>
                <c:pt idx="35">
                  <c:v>3015</c:v>
                </c:pt>
                <c:pt idx="36">
                  <c:v>2888</c:v>
                </c:pt>
                <c:pt idx="37">
                  <c:v>2814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966192"/>
        <c:axId val="171966584"/>
      </c:lineChart>
      <c:catAx>
        <c:axId val="171966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66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66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66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258.5</c:v>
                </c:pt>
                <c:pt idx="1">
                  <c:v>295</c:v>
                </c:pt>
                <c:pt idx="2">
                  <c:v>259.5</c:v>
                </c:pt>
                <c:pt idx="3">
                  <c:v>283.5</c:v>
                </c:pt>
                <c:pt idx="4">
                  <c:v>271.5</c:v>
                </c:pt>
                <c:pt idx="5">
                  <c:v>220.5</c:v>
                </c:pt>
                <c:pt idx="6">
                  <c:v>241.5</c:v>
                </c:pt>
                <c:pt idx="7">
                  <c:v>221.5</c:v>
                </c:pt>
                <c:pt idx="8">
                  <c:v>220.5</c:v>
                </c:pt>
                <c:pt idx="9">
                  <c:v>224.5</c:v>
                </c:pt>
                <c:pt idx="10">
                  <c:v>216</c:v>
                </c:pt>
                <c:pt idx="11">
                  <c:v>273</c:v>
                </c:pt>
                <c:pt idx="12">
                  <c:v>256.5</c:v>
                </c:pt>
                <c:pt idx="13">
                  <c:v>262</c:v>
                </c:pt>
                <c:pt idx="14">
                  <c:v>257.5</c:v>
                </c:pt>
                <c:pt idx="15">
                  <c:v>283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21416"/>
        <c:axId val="170325896"/>
      </c:barChart>
      <c:catAx>
        <c:axId val="170321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25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1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290</c:v>
                </c:pt>
                <c:pt idx="1">
                  <c:v>275.5</c:v>
                </c:pt>
                <c:pt idx="2">
                  <c:v>295</c:v>
                </c:pt>
                <c:pt idx="3">
                  <c:v>298.5</c:v>
                </c:pt>
                <c:pt idx="4">
                  <c:v>315</c:v>
                </c:pt>
                <c:pt idx="5">
                  <c:v>365</c:v>
                </c:pt>
                <c:pt idx="6">
                  <c:v>408.5</c:v>
                </c:pt>
                <c:pt idx="7">
                  <c:v>353</c:v>
                </c:pt>
                <c:pt idx="8">
                  <c:v>331</c:v>
                </c:pt>
                <c:pt idx="9">
                  <c:v>333.5</c:v>
                </c:pt>
                <c:pt idx="10">
                  <c:v>315</c:v>
                </c:pt>
                <c:pt idx="11">
                  <c:v>322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91864"/>
        <c:axId val="169592256"/>
      </c:barChart>
      <c:catAx>
        <c:axId val="16959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92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437.5</c:v>
                </c:pt>
                <c:pt idx="1">
                  <c:v>470.5</c:v>
                </c:pt>
                <c:pt idx="2">
                  <c:v>355</c:v>
                </c:pt>
                <c:pt idx="3">
                  <c:v>344.5</c:v>
                </c:pt>
                <c:pt idx="4">
                  <c:v>332.5</c:v>
                </c:pt>
                <c:pt idx="5">
                  <c:v>331</c:v>
                </c:pt>
                <c:pt idx="6">
                  <c:v>318</c:v>
                </c:pt>
                <c:pt idx="7">
                  <c:v>352</c:v>
                </c:pt>
                <c:pt idx="8">
                  <c:v>352.5</c:v>
                </c:pt>
                <c:pt idx="9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93040"/>
        <c:axId val="169593432"/>
      </c:barChart>
      <c:catAx>
        <c:axId val="16959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3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93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293</c:v>
                </c:pt>
                <c:pt idx="1">
                  <c:v>295.5</c:v>
                </c:pt>
                <c:pt idx="2">
                  <c:v>309.5</c:v>
                </c:pt>
                <c:pt idx="3">
                  <c:v>347</c:v>
                </c:pt>
                <c:pt idx="4">
                  <c:v>363</c:v>
                </c:pt>
                <c:pt idx="5">
                  <c:v>343.5</c:v>
                </c:pt>
                <c:pt idx="6">
                  <c:v>326</c:v>
                </c:pt>
                <c:pt idx="7">
                  <c:v>326.5</c:v>
                </c:pt>
                <c:pt idx="8">
                  <c:v>353</c:v>
                </c:pt>
                <c:pt idx="9">
                  <c:v>324.5</c:v>
                </c:pt>
                <c:pt idx="10">
                  <c:v>304.5</c:v>
                </c:pt>
                <c:pt idx="11">
                  <c:v>298.5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94216"/>
        <c:axId val="169594608"/>
      </c:barChart>
      <c:catAx>
        <c:axId val="16959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9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4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275</c:v>
                </c:pt>
                <c:pt idx="1">
                  <c:v>282</c:v>
                </c:pt>
                <c:pt idx="2">
                  <c:v>282</c:v>
                </c:pt>
                <c:pt idx="3">
                  <c:v>275.5</c:v>
                </c:pt>
                <c:pt idx="4">
                  <c:v>297.5</c:v>
                </c:pt>
                <c:pt idx="5">
                  <c:v>255.5</c:v>
                </c:pt>
                <c:pt idx="6">
                  <c:v>258</c:v>
                </c:pt>
                <c:pt idx="7">
                  <c:v>236</c:v>
                </c:pt>
                <c:pt idx="8">
                  <c:v>239.5</c:v>
                </c:pt>
                <c:pt idx="9">
                  <c:v>255.5</c:v>
                </c:pt>
                <c:pt idx="10">
                  <c:v>264.5</c:v>
                </c:pt>
                <c:pt idx="11">
                  <c:v>283.5</c:v>
                </c:pt>
                <c:pt idx="12">
                  <c:v>269</c:v>
                </c:pt>
                <c:pt idx="13">
                  <c:v>278</c:v>
                </c:pt>
                <c:pt idx="14">
                  <c:v>305</c:v>
                </c:pt>
                <c:pt idx="15">
                  <c:v>306.5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02488"/>
        <c:axId val="170202880"/>
      </c:barChart>
      <c:catAx>
        <c:axId val="17020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0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02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104</c:v>
                </c:pt>
                <c:pt idx="1">
                  <c:v>106</c:v>
                </c:pt>
                <c:pt idx="2">
                  <c:v>87</c:v>
                </c:pt>
                <c:pt idx="3">
                  <c:v>61.5</c:v>
                </c:pt>
                <c:pt idx="4">
                  <c:v>95.5</c:v>
                </c:pt>
                <c:pt idx="5">
                  <c:v>70.5</c:v>
                </c:pt>
                <c:pt idx="6">
                  <c:v>79</c:v>
                </c:pt>
                <c:pt idx="7">
                  <c:v>83.5</c:v>
                </c:pt>
                <c:pt idx="8">
                  <c:v>76.5</c:v>
                </c:pt>
                <c:pt idx="9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03664"/>
        <c:axId val="171089832"/>
      </c:barChart>
      <c:catAx>
        <c:axId val="17020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9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8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0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87.5</c:v>
                </c:pt>
                <c:pt idx="1">
                  <c:v>72</c:v>
                </c:pt>
                <c:pt idx="2">
                  <c:v>106.5</c:v>
                </c:pt>
                <c:pt idx="3">
                  <c:v>89</c:v>
                </c:pt>
                <c:pt idx="4">
                  <c:v>90</c:v>
                </c:pt>
                <c:pt idx="5">
                  <c:v>96.5</c:v>
                </c:pt>
                <c:pt idx="6">
                  <c:v>69</c:v>
                </c:pt>
                <c:pt idx="7">
                  <c:v>69</c:v>
                </c:pt>
                <c:pt idx="8">
                  <c:v>66</c:v>
                </c:pt>
                <c:pt idx="9">
                  <c:v>55</c:v>
                </c:pt>
                <c:pt idx="10">
                  <c:v>57</c:v>
                </c:pt>
                <c:pt idx="11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01704"/>
        <c:axId val="170201312"/>
      </c:barChart>
      <c:catAx>
        <c:axId val="17020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01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01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105.5</c:v>
                </c:pt>
                <c:pt idx="1">
                  <c:v>93.5</c:v>
                </c:pt>
                <c:pt idx="2">
                  <c:v>88.5</c:v>
                </c:pt>
                <c:pt idx="3">
                  <c:v>100.5</c:v>
                </c:pt>
                <c:pt idx="4">
                  <c:v>67</c:v>
                </c:pt>
                <c:pt idx="5">
                  <c:v>92</c:v>
                </c:pt>
                <c:pt idx="6">
                  <c:v>99.5</c:v>
                </c:pt>
                <c:pt idx="7">
                  <c:v>108.5</c:v>
                </c:pt>
                <c:pt idx="8">
                  <c:v>80.5</c:v>
                </c:pt>
                <c:pt idx="9">
                  <c:v>84</c:v>
                </c:pt>
                <c:pt idx="10">
                  <c:v>80</c:v>
                </c:pt>
                <c:pt idx="11">
                  <c:v>92.5</c:v>
                </c:pt>
                <c:pt idx="12">
                  <c:v>107</c:v>
                </c:pt>
                <c:pt idx="13">
                  <c:v>98.5</c:v>
                </c:pt>
                <c:pt idx="14">
                  <c:v>96.5</c:v>
                </c:pt>
                <c:pt idx="15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00528"/>
        <c:axId val="171090616"/>
      </c:barChart>
      <c:catAx>
        <c:axId val="17020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0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0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0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F19" sqref="F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">
        <v>148</v>
      </c>
      <c r="E5" s="142"/>
      <c r="F5" s="142"/>
      <c r="G5" s="142"/>
      <c r="H5" s="142"/>
      <c r="I5" s="132" t="s">
        <v>53</v>
      </c>
      <c r="J5" s="132"/>
      <c r="K5" s="132"/>
      <c r="L5" s="143">
        <v>2104</v>
      </c>
      <c r="M5" s="143"/>
      <c r="N5" s="143"/>
      <c r="O5" s="12"/>
      <c r="P5" s="132" t="s">
        <v>57</v>
      </c>
      <c r="Q5" s="132"/>
      <c r="R5" s="132"/>
      <c r="S5" s="141" t="s">
        <v>63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150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v>42997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116</v>
      </c>
      <c r="C10" s="46">
        <v>117</v>
      </c>
      <c r="D10" s="46">
        <v>41</v>
      </c>
      <c r="E10" s="46">
        <v>7</v>
      </c>
      <c r="F10" s="6">
        <f t="shared" ref="F10:F22" si="0">B10*0.5+C10*1+D10*2+E10*2.5</f>
        <v>274.5</v>
      </c>
      <c r="G10" s="2"/>
      <c r="H10" s="19" t="s">
        <v>4</v>
      </c>
      <c r="I10" s="46">
        <v>116</v>
      </c>
      <c r="J10" s="46">
        <v>117</v>
      </c>
      <c r="K10" s="46">
        <v>38</v>
      </c>
      <c r="L10" s="46">
        <v>13</v>
      </c>
      <c r="M10" s="6">
        <f t="shared" ref="M10:M22" si="1">I10*0.5+J10*1+K10*2+L10*2.5</f>
        <v>283.5</v>
      </c>
      <c r="N10" s="9">
        <f>F20+F21+F22+M10</f>
        <v>1096.5</v>
      </c>
      <c r="O10" s="19" t="s">
        <v>43</v>
      </c>
      <c r="P10" s="46">
        <v>129</v>
      </c>
      <c r="Q10" s="46">
        <v>119</v>
      </c>
      <c r="R10" s="46">
        <v>42</v>
      </c>
      <c r="S10" s="46">
        <v>9</v>
      </c>
      <c r="T10" s="6">
        <f t="shared" ref="T10:T21" si="2">P10*0.5+Q10*1+R10*2+S10*2.5</f>
        <v>290</v>
      </c>
      <c r="U10" s="10"/>
      <c r="AB10" s="1"/>
    </row>
    <row r="11" spans="1:28" ht="24" customHeight="1" x14ac:dyDescent="0.2">
      <c r="A11" s="18" t="s">
        <v>14</v>
      </c>
      <c r="B11" s="46">
        <v>121</v>
      </c>
      <c r="C11" s="46">
        <v>131</v>
      </c>
      <c r="D11" s="46">
        <v>54</v>
      </c>
      <c r="E11" s="46">
        <v>8</v>
      </c>
      <c r="F11" s="6">
        <f t="shared" si="0"/>
        <v>319.5</v>
      </c>
      <c r="G11" s="2"/>
      <c r="H11" s="19" t="s">
        <v>5</v>
      </c>
      <c r="I11" s="46">
        <v>109</v>
      </c>
      <c r="J11" s="46">
        <v>104</v>
      </c>
      <c r="K11" s="46">
        <v>44</v>
      </c>
      <c r="L11" s="46">
        <v>10</v>
      </c>
      <c r="M11" s="6">
        <f t="shared" si="1"/>
        <v>271.5</v>
      </c>
      <c r="N11" s="9">
        <f>F21+F22+M10+M11</f>
        <v>1109.5</v>
      </c>
      <c r="O11" s="19" t="s">
        <v>44</v>
      </c>
      <c r="P11" s="46">
        <v>124</v>
      </c>
      <c r="Q11" s="46">
        <v>114</v>
      </c>
      <c r="R11" s="46">
        <v>36</v>
      </c>
      <c r="S11" s="46">
        <v>11</v>
      </c>
      <c r="T11" s="6">
        <f t="shared" si="2"/>
        <v>275.5</v>
      </c>
      <c r="U11" s="2"/>
      <c r="AB11" s="1"/>
    </row>
    <row r="12" spans="1:28" ht="24" customHeight="1" x14ac:dyDescent="0.2">
      <c r="A12" s="18" t="s">
        <v>17</v>
      </c>
      <c r="B12" s="46">
        <v>114</v>
      </c>
      <c r="C12" s="46">
        <v>113</v>
      </c>
      <c r="D12" s="46">
        <v>68</v>
      </c>
      <c r="E12" s="46">
        <v>8</v>
      </c>
      <c r="F12" s="6">
        <f t="shared" si="0"/>
        <v>326</v>
      </c>
      <c r="G12" s="2"/>
      <c r="H12" s="19" t="s">
        <v>6</v>
      </c>
      <c r="I12" s="46">
        <v>94</v>
      </c>
      <c r="J12" s="46">
        <v>76</v>
      </c>
      <c r="K12" s="46">
        <v>40</v>
      </c>
      <c r="L12" s="46">
        <v>7</v>
      </c>
      <c r="M12" s="6">
        <f t="shared" si="1"/>
        <v>220.5</v>
      </c>
      <c r="N12" s="2">
        <f>F22+M10+M11+M12</f>
        <v>1035</v>
      </c>
      <c r="O12" s="19" t="s">
        <v>32</v>
      </c>
      <c r="P12" s="46">
        <v>148</v>
      </c>
      <c r="Q12" s="46">
        <v>98</v>
      </c>
      <c r="R12" s="46">
        <v>49</v>
      </c>
      <c r="S12" s="46">
        <v>10</v>
      </c>
      <c r="T12" s="6">
        <f t="shared" si="2"/>
        <v>295</v>
      </c>
      <c r="U12" s="2"/>
      <c r="AB12" s="1"/>
    </row>
    <row r="13" spans="1:28" ht="24" customHeight="1" x14ac:dyDescent="0.2">
      <c r="A13" s="18" t="s">
        <v>19</v>
      </c>
      <c r="B13" s="46">
        <v>83</v>
      </c>
      <c r="C13" s="46">
        <v>94</v>
      </c>
      <c r="D13" s="46">
        <v>53</v>
      </c>
      <c r="E13" s="46">
        <v>9</v>
      </c>
      <c r="F13" s="6">
        <f t="shared" si="0"/>
        <v>264</v>
      </c>
      <c r="G13" s="2">
        <f t="shared" ref="G13:G19" si="3">F10+F11+F12+F13</f>
        <v>1184</v>
      </c>
      <c r="H13" s="19" t="s">
        <v>7</v>
      </c>
      <c r="I13" s="46">
        <v>81</v>
      </c>
      <c r="J13" s="46">
        <v>97</v>
      </c>
      <c r="K13" s="46">
        <v>47</v>
      </c>
      <c r="L13" s="46">
        <v>4</v>
      </c>
      <c r="M13" s="6">
        <f t="shared" si="1"/>
        <v>241.5</v>
      </c>
      <c r="N13" s="2">
        <f t="shared" ref="N13:N18" si="4">M10+M11+M12+M13</f>
        <v>1017</v>
      </c>
      <c r="O13" s="19" t="s">
        <v>33</v>
      </c>
      <c r="P13" s="46">
        <v>156</v>
      </c>
      <c r="Q13" s="46">
        <v>128</v>
      </c>
      <c r="R13" s="46">
        <v>35</v>
      </c>
      <c r="S13" s="46">
        <v>9</v>
      </c>
      <c r="T13" s="6">
        <f t="shared" si="2"/>
        <v>298.5</v>
      </c>
      <c r="U13" s="2">
        <f t="shared" ref="U13:U21" si="5">T10+T11+T12+T13</f>
        <v>1159</v>
      </c>
      <c r="AB13" s="51">
        <v>241</v>
      </c>
    </row>
    <row r="14" spans="1:28" ht="24" customHeight="1" x14ac:dyDescent="0.2">
      <c r="A14" s="18" t="s">
        <v>21</v>
      </c>
      <c r="B14" s="46">
        <v>67</v>
      </c>
      <c r="C14" s="46">
        <v>98</v>
      </c>
      <c r="D14" s="46">
        <v>73</v>
      </c>
      <c r="E14" s="46">
        <v>9</v>
      </c>
      <c r="F14" s="6">
        <f t="shared" si="0"/>
        <v>300</v>
      </c>
      <c r="G14" s="2">
        <f t="shared" si="3"/>
        <v>1209.5</v>
      </c>
      <c r="H14" s="19" t="s">
        <v>9</v>
      </c>
      <c r="I14" s="46">
        <v>74</v>
      </c>
      <c r="J14" s="46">
        <v>89</v>
      </c>
      <c r="K14" s="46">
        <v>44</v>
      </c>
      <c r="L14" s="46">
        <v>3</v>
      </c>
      <c r="M14" s="6">
        <f t="shared" si="1"/>
        <v>221.5</v>
      </c>
      <c r="N14" s="2">
        <f t="shared" si="4"/>
        <v>955</v>
      </c>
      <c r="O14" s="19" t="s">
        <v>29</v>
      </c>
      <c r="P14" s="45">
        <v>210</v>
      </c>
      <c r="Q14" s="45">
        <v>115</v>
      </c>
      <c r="R14" s="45">
        <v>40</v>
      </c>
      <c r="S14" s="45">
        <v>6</v>
      </c>
      <c r="T14" s="6">
        <f t="shared" si="2"/>
        <v>315</v>
      </c>
      <c r="U14" s="2">
        <f t="shared" si="5"/>
        <v>1184</v>
      </c>
      <c r="AB14" s="51">
        <v>250</v>
      </c>
    </row>
    <row r="15" spans="1:28" ht="24" customHeight="1" x14ac:dyDescent="0.2">
      <c r="A15" s="18" t="s">
        <v>23</v>
      </c>
      <c r="B15" s="46">
        <v>59</v>
      </c>
      <c r="C15" s="46">
        <v>79</v>
      </c>
      <c r="D15" s="46">
        <v>49</v>
      </c>
      <c r="E15" s="46">
        <v>11</v>
      </c>
      <c r="F15" s="6">
        <f t="shared" si="0"/>
        <v>234</v>
      </c>
      <c r="G15" s="2">
        <f t="shared" si="3"/>
        <v>1124</v>
      </c>
      <c r="H15" s="19" t="s">
        <v>12</v>
      </c>
      <c r="I15" s="46">
        <v>79</v>
      </c>
      <c r="J15" s="46">
        <v>91</v>
      </c>
      <c r="K15" s="46">
        <v>40</v>
      </c>
      <c r="L15" s="46">
        <v>4</v>
      </c>
      <c r="M15" s="6">
        <f t="shared" si="1"/>
        <v>220.5</v>
      </c>
      <c r="N15" s="2">
        <f t="shared" si="4"/>
        <v>904</v>
      </c>
      <c r="O15" s="18" t="s">
        <v>30</v>
      </c>
      <c r="P15" s="46">
        <v>279</v>
      </c>
      <c r="Q15" s="46">
        <v>109</v>
      </c>
      <c r="R15" s="45">
        <v>52</v>
      </c>
      <c r="S15" s="46">
        <v>5</v>
      </c>
      <c r="T15" s="6">
        <f t="shared" si="2"/>
        <v>365</v>
      </c>
      <c r="U15" s="2">
        <f t="shared" si="5"/>
        <v>1273.5</v>
      </c>
      <c r="AB15" s="51">
        <v>262</v>
      </c>
    </row>
    <row r="16" spans="1:28" ht="24" customHeight="1" x14ac:dyDescent="0.2">
      <c r="A16" s="18" t="s">
        <v>39</v>
      </c>
      <c r="B16" s="46">
        <v>47</v>
      </c>
      <c r="C16" s="46">
        <v>64</v>
      </c>
      <c r="D16" s="46">
        <v>41</v>
      </c>
      <c r="E16" s="46">
        <v>2</v>
      </c>
      <c r="F16" s="6">
        <f t="shared" si="0"/>
        <v>174.5</v>
      </c>
      <c r="G16" s="2">
        <f t="shared" si="3"/>
        <v>972.5</v>
      </c>
      <c r="H16" s="19" t="s">
        <v>15</v>
      </c>
      <c r="I16" s="46">
        <v>82</v>
      </c>
      <c r="J16" s="46">
        <v>95</v>
      </c>
      <c r="K16" s="46">
        <v>38</v>
      </c>
      <c r="L16" s="46">
        <v>5</v>
      </c>
      <c r="M16" s="6">
        <f t="shared" si="1"/>
        <v>224.5</v>
      </c>
      <c r="N16" s="2">
        <f t="shared" si="4"/>
        <v>908</v>
      </c>
      <c r="O16" s="19" t="s">
        <v>8</v>
      </c>
      <c r="P16" s="46">
        <v>287</v>
      </c>
      <c r="Q16" s="46">
        <v>117</v>
      </c>
      <c r="R16" s="46">
        <v>69</v>
      </c>
      <c r="S16" s="46">
        <v>4</v>
      </c>
      <c r="T16" s="6">
        <f t="shared" si="2"/>
        <v>408.5</v>
      </c>
      <c r="U16" s="2">
        <f t="shared" si="5"/>
        <v>1387</v>
      </c>
      <c r="AB16" s="51">
        <v>270.5</v>
      </c>
    </row>
    <row r="17" spans="1:28" ht="24" customHeight="1" x14ac:dyDescent="0.2">
      <c r="A17" s="18" t="s">
        <v>40</v>
      </c>
      <c r="B17" s="46">
        <v>61</v>
      </c>
      <c r="C17" s="46">
        <v>85</v>
      </c>
      <c r="D17" s="46">
        <v>33</v>
      </c>
      <c r="E17" s="46">
        <v>6</v>
      </c>
      <c r="F17" s="6">
        <f t="shared" si="0"/>
        <v>196.5</v>
      </c>
      <c r="G17" s="2">
        <f t="shared" si="3"/>
        <v>905</v>
      </c>
      <c r="H17" s="19" t="s">
        <v>18</v>
      </c>
      <c r="I17" s="46">
        <v>81</v>
      </c>
      <c r="J17" s="46">
        <v>76</v>
      </c>
      <c r="K17" s="46">
        <v>41</v>
      </c>
      <c r="L17" s="46">
        <v>7</v>
      </c>
      <c r="M17" s="6">
        <f t="shared" si="1"/>
        <v>216</v>
      </c>
      <c r="N17" s="2">
        <f t="shared" si="4"/>
        <v>882.5</v>
      </c>
      <c r="O17" s="19" t="s">
        <v>10</v>
      </c>
      <c r="P17" s="46">
        <v>274</v>
      </c>
      <c r="Q17" s="46">
        <v>103</v>
      </c>
      <c r="R17" s="46">
        <v>54</v>
      </c>
      <c r="S17" s="46">
        <v>2</v>
      </c>
      <c r="T17" s="6">
        <f t="shared" si="2"/>
        <v>353</v>
      </c>
      <c r="U17" s="2">
        <f t="shared" si="5"/>
        <v>1441.5</v>
      </c>
      <c r="AB17" s="51">
        <v>289.5</v>
      </c>
    </row>
    <row r="18" spans="1:28" ht="24" customHeight="1" x14ac:dyDescent="0.2">
      <c r="A18" s="18" t="s">
        <v>41</v>
      </c>
      <c r="B18" s="46">
        <v>55</v>
      </c>
      <c r="C18" s="46">
        <v>93</v>
      </c>
      <c r="D18" s="46">
        <v>41</v>
      </c>
      <c r="E18" s="46">
        <v>8</v>
      </c>
      <c r="F18" s="6">
        <f t="shared" si="0"/>
        <v>222.5</v>
      </c>
      <c r="G18" s="2">
        <f t="shared" si="3"/>
        <v>827.5</v>
      </c>
      <c r="H18" s="19" t="s">
        <v>20</v>
      </c>
      <c r="I18" s="46">
        <v>102</v>
      </c>
      <c r="J18" s="46">
        <v>99</v>
      </c>
      <c r="K18" s="46">
        <v>49</v>
      </c>
      <c r="L18" s="46">
        <v>10</v>
      </c>
      <c r="M18" s="6">
        <f t="shared" si="1"/>
        <v>273</v>
      </c>
      <c r="N18" s="2">
        <f t="shared" si="4"/>
        <v>934</v>
      </c>
      <c r="O18" s="19" t="s">
        <v>13</v>
      </c>
      <c r="P18" s="46">
        <v>230</v>
      </c>
      <c r="Q18" s="46">
        <v>104</v>
      </c>
      <c r="R18" s="46">
        <v>51</v>
      </c>
      <c r="S18" s="46">
        <v>4</v>
      </c>
      <c r="T18" s="6">
        <f t="shared" si="2"/>
        <v>331</v>
      </c>
      <c r="U18" s="2">
        <f t="shared" si="5"/>
        <v>1457.5</v>
      </c>
      <c r="AB18" s="51">
        <v>291</v>
      </c>
    </row>
    <row r="19" spans="1:28" ht="24" customHeight="1" thickBot="1" x14ac:dyDescent="0.25">
      <c r="A19" s="21" t="s">
        <v>42</v>
      </c>
      <c r="B19" s="47">
        <v>69</v>
      </c>
      <c r="C19" s="47">
        <v>110</v>
      </c>
      <c r="D19" s="47">
        <v>47</v>
      </c>
      <c r="E19" s="47">
        <v>14</v>
      </c>
      <c r="F19" s="7">
        <f t="shared" si="0"/>
        <v>273.5</v>
      </c>
      <c r="G19" s="3">
        <f t="shared" si="3"/>
        <v>867</v>
      </c>
      <c r="H19" s="20" t="s">
        <v>22</v>
      </c>
      <c r="I19" s="45">
        <v>90</v>
      </c>
      <c r="J19" s="45">
        <v>92</v>
      </c>
      <c r="K19" s="45">
        <v>41</v>
      </c>
      <c r="L19" s="45">
        <v>15</v>
      </c>
      <c r="M19" s="6">
        <f t="shared" si="1"/>
        <v>256.5</v>
      </c>
      <c r="N19" s="2">
        <f>M16+M17+M18+M19</f>
        <v>970</v>
      </c>
      <c r="O19" s="19" t="s">
        <v>16</v>
      </c>
      <c r="P19" s="46">
        <v>242</v>
      </c>
      <c r="Q19" s="46">
        <v>107</v>
      </c>
      <c r="R19" s="46">
        <v>49</v>
      </c>
      <c r="S19" s="46">
        <v>3</v>
      </c>
      <c r="T19" s="6">
        <f t="shared" si="2"/>
        <v>333.5</v>
      </c>
      <c r="U19" s="2">
        <f t="shared" si="5"/>
        <v>1426</v>
      </c>
      <c r="AB19" s="51">
        <v>294</v>
      </c>
    </row>
    <row r="20" spans="1:28" ht="24" customHeight="1" x14ac:dyDescent="0.2">
      <c r="A20" s="19" t="s">
        <v>27</v>
      </c>
      <c r="B20" s="45">
        <v>104</v>
      </c>
      <c r="C20" s="45">
        <v>106</v>
      </c>
      <c r="D20" s="45">
        <v>39</v>
      </c>
      <c r="E20" s="45">
        <v>9</v>
      </c>
      <c r="F20" s="8">
        <f t="shared" si="0"/>
        <v>258.5</v>
      </c>
      <c r="G20" s="35"/>
      <c r="H20" s="19" t="s">
        <v>24</v>
      </c>
      <c r="I20" s="46">
        <v>90</v>
      </c>
      <c r="J20" s="46">
        <v>119</v>
      </c>
      <c r="K20" s="46">
        <v>39</v>
      </c>
      <c r="L20" s="46">
        <v>8</v>
      </c>
      <c r="M20" s="8">
        <f t="shared" si="1"/>
        <v>262</v>
      </c>
      <c r="N20" s="2">
        <f>M17+M18+M19+M20</f>
        <v>1007.5</v>
      </c>
      <c r="O20" s="19" t="s">
        <v>45</v>
      </c>
      <c r="P20" s="45">
        <v>240</v>
      </c>
      <c r="Q20" s="45">
        <v>105</v>
      </c>
      <c r="R20" s="46">
        <v>40</v>
      </c>
      <c r="S20" s="45">
        <v>4</v>
      </c>
      <c r="T20" s="8">
        <f t="shared" si="2"/>
        <v>315</v>
      </c>
      <c r="U20" s="2">
        <f t="shared" si="5"/>
        <v>1332.5</v>
      </c>
      <c r="AB20" s="51">
        <v>299</v>
      </c>
    </row>
    <row r="21" spans="1:28" ht="24" customHeight="1" thickBot="1" x14ac:dyDescent="0.25">
      <c r="A21" s="19" t="s">
        <v>28</v>
      </c>
      <c r="B21" s="46">
        <v>117</v>
      </c>
      <c r="C21" s="46">
        <v>97</v>
      </c>
      <c r="D21" s="46">
        <v>56</v>
      </c>
      <c r="E21" s="46">
        <v>11</v>
      </c>
      <c r="F21" s="6">
        <f t="shared" si="0"/>
        <v>295</v>
      </c>
      <c r="G21" s="36"/>
      <c r="H21" s="20" t="s">
        <v>25</v>
      </c>
      <c r="I21" s="46">
        <v>89</v>
      </c>
      <c r="J21" s="46">
        <v>105</v>
      </c>
      <c r="K21" s="46">
        <v>44</v>
      </c>
      <c r="L21" s="46">
        <v>8</v>
      </c>
      <c r="M21" s="6">
        <f t="shared" si="1"/>
        <v>257.5</v>
      </c>
      <c r="N21" s="2">
        <f>M18+M19+M20+M21</f>
        <v>1049</v>
      </c>
      <c r="O21" s="21" t="s">
        <v>46</v>
      </c>
      <c r="P21" s="47">
        <v>235</v>
      </c>
      <c r="Q21" s="47">
        <v>107</v>
      </c>
      <c r="R21" s="47">
        <v>45</v>
      </c>
      <c r="S21" s="47">
        <v>3</v>
      </c>
      <c r="T21" s="7">
        <f t="shared" si="2"/>
        <v>322</v>
      </c>
      <c r="U21" s="3">
        <f t="shared" si="5"/>
        <v>1301.5</v>
      </c>
      <c r="AB21" s="51">
        <v>299.5</v>
      </c>
    </row>
    <row r="22" spans="1:28" ht="24" customHeight="1" thickBot="1" x14ac:dyDescent="0.25">
      <c r="A22" s="19" t="s">
        <v>1</v>
      </c>
      <c r="B22" s="46">
        <v>109</v>
      </c>
      <c r="C22" s="46">
        <v>88</v>
      </c>
      <c r="D22" s="46">
        <v>41</v>
      </c>
      <c r="E22" s="46">
        <v>14</v>
      </c>
      <c r="F22" s="6">
        <f t="shared" si="0"/>
        <v>259.5</v>
      </c>
      <c r="G22" s="2"/>
      <c r="H22" s="21" t="s">
        <v>26</v>
      </c>
      <c r="I22" s="47">
        <v>109</v>
      </c>
      <c r="J22" s="47">
        <v>119</v>
      </c>
      <c r="K22" s="47">
        <v>41</v>
      </c>
      <c r="L22" s="47">
        <v>11</v>
      </c>
      <c r="M22" s="6">
        <f t="shared" si="1"/>
        <v>283</v>
      </c>
      <c r="N22" s="3">
        <f>M19+M20+M21+M22</f>
        <v>1059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1209.5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1109.5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1457.5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66</v>
      </c>
      <c r="G24" s="57"/>
      <c r="H24" s="150"/>
      <c r="I24" s="151"/>
      <c r="J24" s="52" t="s">
        <v>73</v>
      </c>
      <c r="K24" s="55"/>
      <c r="L24" s="55"/>
      <c r="M24" s="56" t="s">
        <v>64</v>
      </c>
      <c r="N24" s="57"/>
      <c r="O24" s="150"/>
      <c r="P24" s="151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6" zoomScaleNormal="100" workbookViewId="0">
      <selection activeCell="V16" sqref="V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CALLE 30 X CARRERA 43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2104</v>
      </c>
      <c r="M5" s="143"/>
      <c r="N5" s="143"/>
      <c r="O5" s="12"/>
      <c r="P5" s="132" t="s">
        <v>57</v>
      </c>
      <c r="Q5" s="132"/>
      <c r="R5" s="132"/>
      <c r="S5" s="141" t="s">
        <v>61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58" t="s">
        <v>152</v>
      </c>
      <c r="E6" s="158"/>
      <c r="F6" s="158"/>
      <c r="G6" s="158"/>
      <c r="H6" s="158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f>'G-1'!S6:U6</f>
        <v>42997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351</v>
      </c>
      <c r="C10" s="46">
        <v>137</v>
      </c>
      <c r="D10" s="46">
        <v>50</v>
      </c>
      <c r="E10" s="46">
        <v>10</v>
      </c>
      <c r="F10" s="6">
        <f t="shared" ref="F10:F22" si="0">B10*0.5+C10*1+D10*2+E10*2.5</f>
        <v>437.5</v>
      </c>
      <c r="G10" s="2"/>
      <c r="H10" s="19" t="s">
        <v>4</v>
      </c>
      <c r="I10" s="46">
        <v>77</v>
      </c>
      <c r="J10" s="46">
        <v>141</v>
      </c>
      <c r="K10" s="46">
        <v>33</v>
      </c>
      <c r="L10" s="46">
        <v>12</v>
      </c>
      <c r="M10" s="6">
        <f t="shared" ref="M10:M22" si="1">I10*0.5+J10*1+K10*2+L10*2.5</f>
        <v>275.5</v>
      </c>
      <c r="N10" s="9">
        <f>F20+F21+F22+M10</f>
        <v>1114.5</v>
      </c>
      <c r="O10" s="19" t="s">
        <v>43</v>
      </c>
      <c r="P10" s="46">
        <v>89</v>
      </c>
      <c r="Q10" s="46">
        <v>141</v>
      </c>
      <c r="R10" s="46">
        <v>40</v>
      </c>
      <c r="S10" s="46">
        <v>11</v>
      </c>
      <c r="T10" s="6">
        <f t="shared" ref="T10:T21" si="2">P10*0.5+Q10*1+R10*2+S10*2.5</f>
        <v>293</v>
      </c>
      <c r="U10" s="10"/>
      <c r="AB10" s="1"/>
    </row>
    <row r="11" spans="1:28" ht="24" customHeight="1" x14ac:dyDescent="0.2">
      <c r="A11" s="18" t="s">
        <v>14</v>
      </c>
      <c r="B11" s="46">
        <v>365</v>
      </c>
      <c r="C11" s="46">
        <v>142</v>
      </c>
      <c r="D11" s="46">
        <v>53</v>
      </c>
      <c r="E11" s="46">
        <v>16</v>
      </c>
      <c r="F11" s="6">
        <f t="shared" si="0"/>
        <v>470.5</v>
      </c>
      <c r="G11" s="2"/>
      <c r="H11" s="19" t="s">
        <v>5</v>
      </c>
      <c r="I11" s="46">
        <v>97</v>
      </c>
      <c r="J11" s="46">
        <v>133</v>
      </c>
      <c r="K11" s="46">
        <v>38</v>
      </c>
      <c r="L11" s="46">
        <v>16</v>
      </c>
      <c r="M11" s="6">
        <f t="shared" si="1"/>
        <v>297.5</v>
      </c>
      <c r="N11" s="9">
        <f>F21+F22+M10+M11</f>
        <v>1137</v>
      </c>
      <c r="O11" s="19" t="s">
        <v>44</v>
      </c>
      <c r="P11" s="46">
        <v>92</v>
      </c>
      <c r="Q11" s="46">
        <v>136</v>
      </c>
      <c r="R11" s="46">
        <v>38</v>
      </c>
      <c r="S11" s="46">
        <v>15</v>
      </c>
      <c r="T11" s="6">
        <f t="shared" si="2"/>
        <v>295.5</v>
      </c>
      <c r="U11" s="2"/>
      <c r="AB11" s="1"/>
    </row>
    <row r="12" spans="1:28" ht="24" customHeight="1" x14ac:dyDescent="0.2">
      <c r="A12" s="18" t="s">
        <v>17</v>
      </c>
      <c r="B12" s="46">
        <v>245</v>
      </c>
      <c r="C12" s="46">
        <v>120</v>
      </c>
      <c r="D12" s="46">
        <v>40</v>
      </c>
      <c r="E12" s="46">
        <v>13</v>
      </c>
      <c r="F12" s="6">
        <f t="shared" si="0"/>
        <v>355</v>
      </c>
      <c r="G12" s="2"/>
      <c r="H12" s="19" t="s">
        <v>6</v>
      </c>
      <c r="I12" s="46">
        <v>91</v>
      </c>
      <c r="J12" s="46">
        <v>129</v>
      </c>
      <c r="K12" s="46">
        <v>23</v>
      </c>
      <c r="L12" s="46">
        <v>14</v>
      </c>
      <c r="M12" s="6">
        <f t="shared" si="1"/>
        <v>255.5</v>
      </c>
      <c r="N12" s="2">
        <f>F22+M10+M11+M12</f>
        <v>1110.5</v>
      </c>
      <c r="O12" s="19" t="s">
        <v>32</v>
      </c>
      <c r="P12" s="46">
        <v>137</v>
      </c>
      <c r="Q12" s="46">
        <v>132</v>
      </c>
      <c r="R12" s="46">
        <v>42</v>
      </c>
      <c r="S12" s="46">
        <v>10</v>
      </c>
      <c r="T12" s="6">
        <f t="shared" si="2"/>
        <v>309.5</v>
      </c>
      <c r="U12" s="2"/>
      <c r="AB12" s="1"/>
    </row>
    <row r="13" spans="1:28" ht="24" customHeight="1" x14ac:dyDescent="0.2">
      <c r="A13" s="18" t="s">
        <v>19</v>
      </c>
      <c r="B13" s="46">
        <v>211</v>
      </c>
      <c r="C13" s="46">
        <v>135</v>
      </c>
      <c r="D13" s="46">
        <v>42</v>
      </c>
      <c r="E13" s="46">
        <v>8</v>
      </c>
      <c r="F13" s="6">
        <f t="shared" si="0"/>
        <v>344.5</v>
      </c>
      <c r="G13" s="2">
        <f t="shared" ref="G13:G19" si="3">F10+F11+F12+F13</f>
        <v>1607.5</v>
      </c>
      <c r="H13" s="19" t="s">
        <v>7</v>
      </c>
      <c r="I13" s="46">
        <v>96</v>
      </c>
      <c r="J13" s="46">
        <v>135</v>
      </c>
      <c r="K13" s="46">
        <v>25</v>
      </c>
      <c r="L13" s="46">
        <v>10</v>
      </c>
      <c r="M13" s="6">
        <f t="shared" si="1"/>
        <v>258</v>
      </c>
      <c r="N13" s="2">
        <f t="shared" ref="N13:N18" si="4">M10+M11+M12+M13</f>
        <v>1086.5</v>
      </c>
      <c r="O13" s="19" t="s">
        <v>33</v>
      </c>
      <c r="P13" s="46">
        <v>138</v>
      </c>
      <c r="Q13" s="46">
        <v>151</v>
      </c>
      <c r="R13" s="46">
        <v>51</v>
      </c>
      <c r="S13" s="46">
        <v>10</v>
      </c>
      <c r="T13" s="6">
        <f t="shared" si="2"/>
        <v>347</v>
      </c>
      <c r="U13" s="2">
        <f t="shared" ref="U13:U21" si="5">T10+T11+T12+T13</f>
        <v>1245</v>
      </c>
      <c r="AB13" s="51">
        <v>212.5</v>
      </c>
    </row>
    <row r="14" spans="1:28" ht="24" customHeight="1" x14ac:dyDescent="0.2">
      <c r="A14" s="18" t="s">
        <v>21</v>
      </c>
      <c r="B14" s="46">
        <v>186</v>
      </c>
      <c r="C14" s="46">
        <v>131</v>
      </c>
      <c r="D14" s="46">
        <v>38</v>
      </c>
      <c r="E14" s="46">
        <v>13</v>
      </c>
      <c r="F14" s="6">
        <f t="shared" si="0"/>
        <v>332.5</v>
      </c>
      <c r="G14" s="2">
        <f t="shared" si="3"/>
        <v>1502.5</v>
      </c>
      <c r="H14" s="19" t="s">
        <v>9</v>
      </c>
      <c r="I14" s="46">
        <v>84</v>
      </c>
      <c r="J14" s="46">
        <v>120</v>
      </c>
      <c r="K14" s="46">
        <v>27</v>
      </c>
      <c r="L14" s="46">
        <v>8</v>
      </c>
      <c r="M14" s="6">
        <f t="shared" si="1"/>
        <v>236</v>
      </c>
      <c r="N14" s="2">
        <f t="shared" si="4"/>
        <v>1047</v>
      </c>
      <c r="O14" s="19" t="s">
        <v>29</v>
      </c>
      <c r="P14" s="45">
        <v>142</v>
      </c>
      <c r="Q14" s="45">
        <v>168</v>
      </c>
      <c r="R14" s="45">
        <v>47</v>
      </c>
      <c r="S14" s="45">
        <v>12</v>
      </c>
      <c r="T14" s="6">
        <f t="shared" si="2"/>
        <v>363</v>
      </c>
      <c r="U14" s="2">
        <f t="shared" si="5"/>
        <v>1315</v>
      </c>
      <c r="AB14" s="51">
        <v>226</v>
      </c>
    </row>
    <row r="15" spans="1:28" ht="24" customHeight="1" x14ac:dyDescent="0.2">
      <c r="A15" s="18" t="s">
        <v>23</v>
      </c>
      <c r="B15" s="46">
        <v>134</v>
      </c>
      <c r="C15" s="46">
        <v>148</v>
      </c>
      <c r="D15" s="46">
        <v>33</v>
      </c>
      <c r="E15" s="46">
        <v>20</v>
      </c>
      <c r="F15" s="6">
        <f t="shared" si="0"/>
        <v>331</v>
      </c>
      <c r="G15" s="2">
        <f t="shared" si="3"/>
        <v>1363</v>
      </c>
      <c r="H15" s="19" t="s">
        <v>12</v>
      </c>
      <c r="I15" s="46">
        <v>92</v>
      </c>
      <c r="J15" s="46">
        <v>132</v>
      </c>
      <c r="K15" s="46">
        <v>22</v>
      </c>
      <c r="L15" s="46">
        <v>7</v>
      </c>
      <c r="M15" s="6">
        <f t="shared" si="1"/>
        <v>239.5</v>
      </c>
      <c r="N15" s="2">
        <f t="shared" si="4"/>
        <v>989</v>
      </c>
      <c r="O15" s="18" t="s">
        <v>30</v>
      </c>
      <c r="P15" s="46">
        <v>153</v>
      </c>
      <c r="Q15" s="46">
        <v>175</v>
      </c>
      <c r="R15" s="46">
        <v>41</v>
      </c>
      <c r="S15" s="46">
        <v>4</v>
      </c>
      <c r="T15" s="6">
        <f t="shared" si="2"/>
        <v>343.5</v>
      </c>
      <c r="U15" s="2">
        <f t="shared" si="5"/>
        <v>1363</v>
      </c>
      <c r="AB15" s="51">
        <v>233.5</v>
      </c>
    </row>
    <row r="16" spans="1:28" ht="24" customHeight="1" x14ac:dyDescent="0.2">
      <c r="A16" s="18" t="s">
        <v>39</v>
      </c>
      <c r="B16" s="46">
        <v>140</v>
      </c>
      <c r="C16" s="46">
        <v>143</v>
      </c>
      <c r="D16" s="46">
        <v>40</v>
      </c>
      <c r="E16" s="46">
        <v>10</v>
      </c>
      <c r="F16" s="6">
        <f t="shared" si="0"/>
        <v>318</v>
      </c>
      <c r="G16" s="2">
        <f t="shared" si="3"/>
        <v>1326</v>
      </c>
      <c r="H16" s="19" t="s">
        <v>15</v>
      </c>
      <c r="I16" s="46">
        <v>91</v>
      </c>
      <c r="J16" s="46">
        <v>140</v>
      </c>
      <c r="K16" s="46">
        <v>25</v>
      </c>
      <c r="L16" s="46">
        <v>8</v>
      </c>
      <c r="M16" s="6">
        <f t="shared" si="1"/>
        <v>255.5</v>
      </c>
      <c r="N16" s="2">
        <f t="shared" si="4"/>
        <v>989</v>
      </c>
      <c r="O16" s="19" t="s">
        <v>8</v>
      </c>
      <c r="P16" s="46">
        <v>158</v>
      </c>
      <c r="Q16" s="46">
        <v>156</v>
      </c>
      <c r="R16" s="46">
        <v>38</v>
      </c>
      <c r="S16" s="46">
        <v>6</v>
      </c>
      <c r="T16" s="6">
        <f t="shared" si="2"/>
        <v>326</v>
      </c>
      <c r="U16" s="2">
        <f t="shared" si="5"/>
        <v>1379.5</v>
      </c>
      <c r="AB16" s="51">
        <v>234</v>
      </c>
    </row>
    <row r="17" spans="1:28" ht="24" customHeight="1" x14ac:dyDescent="0.2">
      <c r="A17" s="18" t="s">
        <v>40</v>
      </c>
      <c r="B17" s="46">
        <v>148</v>
      </c>
      <c r="C17" s="46">
        <v>154</v>
      </c>
      <c r="D17" s="46">
        <v>47</v>
      </c>
      <c r="E17" s="46">
        <v>12</v>
      </c>
      <c r="F17" s="6">
        <f t="shared" si="0"/>
        <v>352</v>
      </c>
      <c r="G17" s="2">
        <f t="shared" si="3"/>
        <v>1333.5</v>
      </c>
      <c r="H17" s="19" t="s">
        <v>18</v>
      </c>
      <c r="I17" s="46">
        <v>89</v>
      </c>
      <c r="J17" s="46">
        <v>120</v>
      </c>
      <c r="K17" s="46">
        <v>35</v>
      </c>
      <c r="L17" s="46">
        <v>12</v>
      </c>
      <c r="M17" s="6">
        <f t="shared" si="1"/>
        <v>264.5</v>
      </c>
      <c r="N17" s="2">
        <f t="shared" si="4"/>
        <v>995.5</v>
      </c>
      <c r="O17" s="19" t="s">
        <v>10</v>
      </c>
      <c r="P17" s="46">
        <v>147</v>
      </c>
      <c r="Q17" s="46">
        <v>158</v>
      </c>
      <c r="R17" s="46">
        <v>40</v>
      </c>
      <c r="S17" s="46">
        <v>6</v>
      </c>
      <c r="T17" s="6">
        <f t="shared" si="2"/>
        <v>326.5</v>
      </c>
      <c r="U17" s="2">
        <f t="shared" si="5"/>
        <v>1359</v>
      </c>
      <c r="AB17" s="51">
        <v>248</v>
      </c>
    </row>
    <row r="18" spans="1:28" ht="24" customHeight="1" x14ac:dyDescent="0.2">
      <c r="A18" s="18" t="s">
        <v>41</v>
      </c>
      <c r="B18" s="46">
        <v>140</v>
      </c>
      <c r="C18" s="46">
        <v>161</v>
      </c>
      <c r="D18" s="46">
        <v>42</v>
      </c>
      <c r="E18" s="46">
        <v>15</v>
      </c>
      <c r="F18" s="6">
        <f t="shared" si="0"/>
        <v>352.5</v>
      </c>
      <c r="G18" s="2">
        <f t="shared" si="3"/>
        <v>1353.5</v>
      </c>
      <c r="H18" s="19" t="s">
        <v>20</v>
      </c>
      <c r="I18" s="46">
        <v>93</v>
      </c>
      <c r="J18" s="46">
        <v>111</v>
      </c>
      <c r="K18" s="46">
        <v>43</v>
      </c>
      <c r="L18" s="46">
        <v>16</v>
      </c>
      <c r="M18" s="6">
        <f t="shared" si="1"/>
        <v>283.5</v>
      </c>
      <c r="N18" s="2">
        <f t="shared" si="4"/>
        <v>1043</v>
      </c>
      <c r="O18" s="19" t="s">
        <v>13</v>
      </c>
      <c r="P18" s="46">
        <v>149</v>
      </c>
      <c r="Q18" s="46">
        <v>162</v>
      </c>
      <c r="R18" s="46">
        <v>52</v>
      </c>
      <c r="S18" s="46">
        <v>5</v>
      </c>
      <c r="T18" s="6">
        <f t="shared" si="2"/>
        <v>353</v>
      </c>
      <c r="U18" s="2">
        <f t="shared" si="5"/>
        <v>1349</v>
      </c>
      <c r="AB18" s="51">
        <v>248</v>
      </c>
    </row>
    <row r="19" spans="1:28" ht="24" customHeight="1" thickBot="1" x14ac:dyDescent="0.25">
      <c r="A19" s="21" t="s">
        <v>42</v>
      </c>
      <c r="B19" s="47">
        <v>136</v>
      </c>
      <c r="C19" s="47">
        <v>169</v>
      </c>
      <c r="D19" s="47">
        <v>40</v>
      </c>
      <c r="E19" s="47">
        <v>19</v>
      </c>
      <c r="F19" s="7">
        <f t="shared" si="0"/>
        <v>364.5</v>
      </c>
      <c r="G19" s="3">
        <f t="shared" si="3"/>
        <v>1387</v>
      </c>
      <c r="H19" s="20" t="s">
        <v>22</v>
      </c>
      <c r="I19" s="45">
        <v>90</v>
      </c>
      <c r="J19" s="45">
        <v>119</v>
      </c>
      <c r="K19" s="45">
        <v>40</v>
      </c>
      <c r="L19" s="45">
        <v>10</v>
      </c>
      <c r="M19" s="6">
        <f t="shared" si="1"/>
        <v>269</v>
      </c>
      <c r="N19" s="2">
        <f>M16+M17+M18+M19</f>
        <v>1072.5</v>
      </c>
      <c r="O19" s="19" t="s">
        <v>16</v>
      </c>
      <c r="P19" s="46">
        <v>136</v>
      </c>
      <c r="Q19" s="46">
        <v>157</v>
      </c>
      <c r="R19" s="46">
        <v>46</v>
      </c>
      <c r="S19" s="46">
        <v>3</v>
      </c>
      <c r="T19" s="6">
        <f t="shared" si="2"/>
        <v>324.5</v>
      </c>
      <c r="U19" s="2">
        <f t="shared" si="5"/>
        <v>1330</v>
      </c>
      <c r="AB19" s="51">
        <v>262</v>
      </c>
    </row>
    <row r="20" spans="1:28" ht="24" customHeight="1" x14ac:dyDescent="0.2">
      <c r="A20" s="19" t="s">
        <v>27</v>
      </c>
      <c r="B20" s="45">
        <v>91</v>
      </c>
      <c r="C20" s="45">
        <v>132</v>
      </c>
      <c r="D20" s="45">
        <v>35</v>
      </c>
      <c r="E20" s="45">
        <v>11</v>
      </c>
      <c r="F20" s="8">
        <f t="shared" si="0"/>
        <v>275</v>
      </c>
      <c r="G20" s="35"/>
      <c r="H20" s="19" t="s">
        <v>24</v>
      </c>
      <c r="I20" s="46">
        <v>97</v>
      </c>
      <c r="J20" s="46">
        <v>115</v>
      </c>
      <c r="K20" s="46">
        <v>41</v>
      </c>
      <c r="L20" s="46">
        <v>13</v>
      </c>
      <c r="M20" s="8">
        <f t="shared" si="1"/>
        <v>278</v>
      </c>
      <c r="N20" s="2">
        <f>M17+M18+M19+M20</f>
        <v>1095</v>
      </c>
      <c r="O20" s="19" t="s">
        <v>45</v>
      </c>
      <c r="P20" s="45">
        <v>135</v>
      </c>
      <c r="Q20" s="45">
        <v>152</v>
      </c>
      <c r="R20" s="45">
        <v>40</v>
      </c>
      <c r="S20" s="45">
        <v>2</v>
      </c>
      <c r="T20" s="8">
        <f t="shared" si="2"/>
        <v>304.5</v>
      </c>
      <c r="U20" s="2">
        <f t="shared" si="5"/>
        <v>1308.5</v>
      </c>
      <c r="AB20" s="51">
        <v>275</v>
      </c>
    </row>
    <row r="21" spans="1:28" ht="24" customHeight="1" thickBot="1" x14ac:dyDescent="0.25">
      <c r="A21" s="19" t="s">
        <v>28</v>
      </c>
      <c r="B21" s="46">
        <v>88</v>
      </c>
      <c r="C21" s="46">
        <v>148</v>
      </c>
      <c r="D21" s="46">
        <v>30</v>
      </c>
      <c r="E21" s="46">
        <v>12</v>
      </c>
      <c r="F21" s="6">
        <f t="shared" si="0"/>
        <v>282</v>
      </c>
      <c r="G21" s="36"/>
      <c r="H21" s="20" t="s">
        <v>25</v>
      </c>
      <c r="I21" s="46">
        <v>130</v>
      </c>
      <c r="J21" s="46">
        <v>131</v>
      </c>
      <c r="K21" s="46">
        <v>42</v>
      </c>
      <c r="L21" s="46">
        <v>10</v>
      </c>
      <c r="M21" s="6">
        <f t="shared" si="1"/>
        <v>305</v>
      </c>
      <c r="N21" s="2">
        <f>M18+M19+M20+M21</f>
        <v>1135.5</v>
      </c>
      <c r="O21" s="21" t="s">
        <v>46</v>
      </c>
      <c r="P21" s="47">
        <v>125</v>
      </c>
      <c r="Q21" s="47">
        <v>150</v>
      </c>
      <c r="R21" s="47">
        <v>38</v>
      </c>
      <c r="S21" s="47">
        <v>4</v>
      </c>
      <c r="T21" s="7">
        <f t="shared" si="2"/>
        <v>298.5</v>
      </c>
      <c r="U21" s="3">
        <f t="shared" si="5"/>
        <v>1280.5</v>
      </c>
      <c r="AB21" s="51">
        <v>276</v>
      </c>
    </row>
    <row r="22" spans="1:28" ht="24" customHeight="1" thickBot="1" x14ac:dyDescent="0.25">
      <c r="A22" s="19" t="s">
        <v>1</v>
      </c>
      <c r="B22" s="46">
        <v>80</v>
      </c>
      <c r="C22" s="46">
        <v>141</v>
      </c>
      <c r="D22" s="46">
        <v>33</v>
      </c>
      <c r="E22" s="46">
        <v>14</v>
      </c>
      <c r="F22" s="6">
        <f t="shared" si="0"/>
        <v>282</v>
      </c>
      <c r="G22" s="2"/>
      <c r="H22" s="21" t="s">
        <v>26</v>
      </c>
      <c r="I22" s="47">
        <v>119</v>
      </c>
      <c r="J22" s="47">
        <v>137</v>
      </c>
      <c r="K22" s="47">
        <v>45</v>
      </c>
      <c r="L22" s="47">
        <v>8</v>
      </c>
      <c r="M22" s="6">
        <f t="shared" si="1"/>
        <v>306.5</v>
      </c>
      <c r="N22" s="3">
        <f>M19+M20+M21+M22</f>
        <v>1158.5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1607.5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1158.5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1379.5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65</v>
      </c>
      <c r="G24" s="57"/>
      <c r="H24" s="150"/>
      <c r="I24" s="151"/>
      <c r="J24" s="52" t="s">
        <v>73</v>
      </c>
      <c r="K24" s="55"/>
      <c r="L24" s="55"/>
      <c r="M24" s="56" t="s">
        <v>93</v>
      </c>
      <c r="N24" s="57"/>
      <c r="O24" s="150"/>
      <c r="P24" s="151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CALLE 30 X CARRERA 43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2104</v>
      </c>
      <c r="M5" s="143"/>
      <c r="N5" s="143"/>
      <c r="O5" s="12"/>
      <c r="P5" s="132" t="s">
        <v>57</v>
      </c>
      <c r="Q5" s="132"/>
      <c r="R5" s="132"/>
      <c r="S5" s="141" t="s">
        <v>94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149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f>'G-1'!S6:U6</f>
        <v>42997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40</v>
      </c>
      <c r="C10" s="46">
        <v>64</v>
      </c>
      <c r="D10" s="46">
        <v>5</v>
      </c>
      <c r="E10" s="46">
        <v>4</v>
      </c>
      <c r="F10" s="48">
        <f>B10*0.5+C10*1+D10*2+E10*2.5</f>
        <v>104</v>
      </c>
      <c r="G10" s="2"/>
      <c r="H10" s="19" t="s">
        <v>4</v>
      </c>
      <c r="I10" s="46">
        <v>15</v>
      </c>
      <c r="J10" s="46">
        <v>41</v>
      </c>
      <c r="K10" s="46">
        <v>16</v>
      </c>
      <c r="L10" s="46">
        <v>8</v>
      </c>
      <c r="M10" s="6">
        <f>I10*0.5+J10*1+K10*2+L10*2.5</f>
        <v>100.5</v>
      </c>
      <c r="N10" s="9">
        <f>F20+F21+F22+M10</f>
        <v>388</v>
      </c>
      <c r="O10" s="19" t="s">
        <v>43</v>
      </c>
      <c r="P10" s="46">
        <v>17</v>
      </c>
      <c r="Q10" s="46">
        <v>38</v>
      </c>
      <c r="R10" s="46">
        <v>18</v>
      </c>
      <c r="S10" s="46">
        <v>2</v>
      </c>
      <c r="T10" s="6">
        <f>P10*0.5+Q10*1+R10*2+S10*2.5</f>
        <v>87.5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31</v>
      </c>
      <c r="C11" s="46">
        <v>59</v>
      </c>
      <c r="D11" s="46">
        <v>7</v>
      </c>
      <c r="E11" s="46">
        <v>7</v>
      </c>
      <c r="F11" s="6">
        <f t="shared" ref="F11:F22" si="0">B11*0.5+C11*1+D11*2+E11*2.5</f>
        <v>106</v>
      </c>
      <c r="G11" s="2"/>
      <c r="H11" s="19" t="s">
        <v>5</v>
      </c>
      <c r="I11" s="46">
        <v>22</v>
      </c>
      <c r="J11" s="46">
        <v>33</v>
      </c>
      <c r="K11" s="46">
        <v>9</v>
      </c>
      <c r="L11" s="46">
        <v>2</v>
      </c>
      <c r="M11" s="6">
        <f t="shared" ref="M11:M22" si="1">I11*0.5+J11*1+K11*2+L11*2.5</f>
        <v>67</v>
      </c>
      <c r="N11" s="9">
        <f>F21+F22+M10+M11</f>
        <v>349.5</v>
      </c>
      <c r="O11" s="19" t="s">
        <v>44</v>
      </c>
      <c r="P11" s="46">
        <v>18</v>
      </c>
      <c r="Q11" s="46">
        <v>34</v>
      </c>
      <c r="R11" s="46">
        <v>12</v>
      </c>
      <c r="S11" s="46">
        <v>2</v>
      </c>
      <c r="T11" s="6">
        <f t="shared" ref="T11:T21" si="2">P11*0.5+Q11*1+R11*2+S11*2.5</f>
        <v>72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50</v>
      </c>
      <c r="D12" s="46">
        <v>6</v>
      </c>
      <c r="E12" s="46">
        <v>5</v>
      </c>
      <c r="F12" s="6">
        <f t="shared" si="0"/>
        <v>87</v>
      </c>
      <c r="G12" s="2"/>
      <c r="H12" s="19" t="s">
        <v>6</v>
      </c>
      <c r="I12" s="46">
        <v>24</v>
      </c>
      <c r="J12" s="46">
        <v>48</v>
      </c>
      <c r="K12" s="46">
        <v>11</v>
      </c>
      <c r="L12" s="46">
        <v>4</v>
      </c>
      <c r="M12" s="6">
        <f t="shared" si="1"/>
        <v>92</v>
      </c>
      <c r="N12" s="2">
        <f>F22+M10+M11+M12</f>
        <v>348</v>
      </c>
      <c r="O12" s="19" t="s">
        <v>32</v>
      </c>
      <c r="P12" s="46">
        <v>30</v>
      </c>
      <c r="Q12" s="46">
        <v>42</v>
      </c>
      <c r="R12" s="46">
        <v>16</v>
      </c>
      <c r="S12" s="46">
        <v>7</v>
      </c>
      <c r="T12" s="6">
        <f t="shared" si="2"/>
        <v>106.5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45</v>
      </c>
      <c r="D13" s="46">
        <v>4</v>
      </c>
      <c r="E13" s="46">
        <v>1</v>
      </c>
      <c r="F13" s="6">
        <f t="shared" si="0"/>
        <v>61.5</v>
      </c>
      <c r="G13" s="2">
        <f>F10+F11+F12+F13</f>
        <v>358.5</v>
      </c>
      <c r="H13" s="19" t="s">
        <v>7</v>
      </c>
      <c r="I13" s="46">
        <v>23</v>
      </c>
      <c r="J13" s="46">
        <v>51</v>
      </c>
      <c r="K13" s="46">
        <v>11</v>
      </c>
      <c r="L13" s="46">
        <v>6</v>
      </c>
      <c r="M13" s="6">
        <f t="shared" si="1"/>
        <v>99.5</v>
      </c>
      <c r="N13" s="2">
        <f t="shared" ref="N13:N18" si="3">M10+M11+M12+M13</f>
        <v>359</v>
      </c>
      <c r="O13" s="19" t="s">
        <v>33</v>
      </c>
      <c r="P13" s="46">
        <v>27</v>
      </c>
      <c r="Q13" s="46">
        <v>36</v>
      </c>
      <c r="R13" s="46">
        <v>16</v>
      </c>
      <c r="S13" s="46">
        <v>3</v>
      </c>
      <c r="T13" s="6">
        <f t="shared" si="2"/>
        <v>89</v>
      </c>
      <c r="U13" s="2">
        <f t="shared" ref="U13:U21" si="4">T10+T11+T12+T13</f>
        <v>355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39</v>
      </c>
      <c r="C14" s="46">
        <v>52</v>
      </c>
      <c r="D14" s="46">
        <v>7</v>
      </c>
      <c r="E14" s="46">
        <v>4</v>
      </c>
      <c r="F14" s="6">
        <f t="shared" si="0"/>
        <v>95.5</v>
      </c>
      <c r="G14" s="2">
        <f t="shared" ref="G14:G19" si="5">F11+F12+F13+F14</f>
        <v>350</v>
      </c>
      <c r="H14" s="19" t="s">
        <v>9</v>
      </c>
      <c r="I14" s="46">
        <v>28</v>
      </c>
      <c r="J14" s="46">
        <v>58</v>
      </c>
      <c r="K14" s="46">
        <v>12</v>
      </c>
      <c r="L14" s="46">
        <v>5</v>
      </c>
      <c r="M14" s="6">
        <f t="shared" si="1"/>
        <v>108.5</v>
      </c>
      <c r="N14" s="2">
        <f t="shared" si="3"/>
        <v>367</v>
      </c>
      <c r="O14" s="19" t="s">
        <v>29</v>
      </c>
      <c r="P14" s="45">
        <v>2</v>
      </c>
      <c r="Q14" s="45">
        <v>43</v>
      </c>
      <c r="R14" s="45">
        <v>18</v>
      </c>
      <c r="S14" s="45">
        <v>4</v>
      </c>
      <c r="T14" s="6">
        <f t="shared" si="2"/>
        <v>90</v>
      </c>
      <c r="U14" s="2">
        <f t="shared" si="4"/>
        <v>357.5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18</v>
      </c>
      <c r="C15" s="46">
        <v>47</v>
      </c>
      <c r="D15" s="46">
        <v>6</v>
      </c>
      <c r="E15" s="46">
        <v>1</v>
      </c>
      <c r="F15" s="6">
        <f t="shared" si="0"/>
        <v>70.5</v>
      </c>
      <c r="G15" s="2">
        <f t="shared" si="5"/>
        <v>314.5</v>
      </c>
      <c r="H15" s="19" t="s">
        <v>12</v>
      </c>
      <c r="I15" s="46">
        <v>21</v>
      </c>
      <c r="J15" s="46">
        <v>40</v>
      </c>
      <c r="K15" s="46">
        <v>10</v>
      </c>
      <c r="L15" s="46">
        <v>4</v>
      </c>
      <c r="M15" s="6">
        <f t="shared" si="1"/>
        <v>80.5</v>
      </c>
      <c r="N15" s="2">
        <f t="shared" si="3"/>
        <v>380.5</v>
      </c>
      <c r="O15" s="18" t="s">
        <v>30</v>
      </c>
      <c r="P15" s="46">
        <v>23</v>
      </c>
      <c r="Q15" s="46">
        <v>37</v>
      </c>
      <c r="R15" s="46">
        <v>19</v>
      </c>
      <c r="S15" s="46">
        <v>4</v>
      </c>
      <c r="T15" s="6">
        <f t="shared" si="2"/>
        <v>96.5</v>
      </c>
      <c r="U15" s="2">
        <f t="shared" si="4"/>
        <v>382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23</v>
      </c>
      <c r="C16" s="46">
        <v>39</v>
      </c>
      <c r="D16" s="46">
        <v>8</v>
      </c>
      <c r="E16" s="46">
        <v>5</v>
      </c>
      <c r="F16" s="6">
        <f t="shared" si="0"/>
        <v>79</v>
      </c>
      <c r="G16" s="2">
        <f t="shared" si="5"/>
        <v>306.5</v>
      </c>
      <c r="H16" s="19" t="s">
        <v>15</v>
      </c>
      <c r="I16" s="46">
        <v>18</v>
      </c>
      <c r="J16" s="46">
        <v>54</v>
      </c>
      <c r="K16" s="46">
        <v>8</v>
      </c>
      <c r="L16" s="46">
        <v>2</v>
      </c>
      <c r="M16" s="6">
        <f t="shared" si="1"/>
        <v>84</v>
      </c>
      <c r="N16" s="2">
        <f t="shared" si="3"/>
        <v>372.5</v>
      </c>
      <c r="O16" s="19" t="s">
        <v>8</v>
      </c>
      <c r="P16" s="46">
        <v>21</v>
      </c>
      <c r="Q16" s="46">
        <v>34</v>
      </c>
      <c r="R16" s="46">
        <v>11</v>
      </c>
      <c r="S16" s="46">
        <v>1</v>
      </c>
      <c r="T16" s="6">
        <f t="shared" si="2"/>
        <v>69</v>
      </c>
      <c r="U16" s="2">
        <f t="shared" si="4"/>
        <v>344.5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20</v>
      </c>
      <c r="C17" s="46">
        <v>48</v>
      </c>
      <c r="D17" s="46">
        <v>9</v>
      </c>
      <c r="E17" s="46">
        <v>3</v>
      </c>
      <c r="F17" s="6">
        <f t="shared" si="0"/>
        <v>83.5</v>
      </c>
      <c r="G17" s="2">
        <f t="shared" si="5"/>
        <v>328.5</v>
      </c>
      <c r="H17" s="19" t="s">
        <v>18</v>
      </c>
      <c r="I17" s="46">
        <v>20</v>
      </c>
      <c r="J17" s="46">
        <v>40</v>
      </c>
      <c r="K17" s="46">
        <v>10</v>
      </c>
      <c r="L17" s="46">
        <v>4</v>
      </c>
      <c r="M17" s="6">
        <f t="shared" si="1"/>
        <v>80</v>
      </c>
      <c r="N17" s="2">
        <f t="shared" si="3"/>
        <v>353</v>
      </c>
      <c r="O17" s="19" t="s">
        <v>10</v>
      </c>
      <c r="P17" s="46">
        <v>20</v>
      </c>
      <c r="Q17" s="46">
        <v>28</v>
      </c>
      <c r="R17" s="46">
        <v>13</v>
      </c>
      <c r="S17" s="46">
        <v>2</v>
      </c>
      <c r="T17" s="6">
        <f t="shared" si="2"/>
        <v>69</v>
      </c>
      <c r="U17" s="2">
        <f t="shared" si="4"/>
        <v>324.5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23</v>
      </c>
      <c r="C18" s="46">
        <v>41</v>
      </c>
      <c r="D18" s="46">
        <v>7</v>
      </c>
      <c r="E18" s="46">
        <v>4</v>
      </c>
      <c r="F18" s="6">
        <f t="shared" si="0"/>
        <v>76.5</v>
      </c>
      <c r="G18" s="2">
        <f t="shared" si="5"/>
        <v>309.5</v>
      </c>
      <c r="H18" s="19" t="s">
        <v>20</v>
      </c>
      <c r="I18" s="46">
        <v>17</v>
      </c>
      <c r="J18" s="46">
        <v>45</v>
      </c>
      <c r="K18" s="46">
        <v>12</v>
      </c>
      <c r="L18" s="46">
        <v>6</v>
      </c>
      <c r="M18" s="6">
        <f t="shared" si="1"/>
        <v>92.5</v>
      </c>
      <c r="N18" s="2">
        <f t="shared" si="3"/>
        <v>337</v>
      </c>
      <c r="O18" s="19" t="s">
        <v>13</v>
      </c>
      <c r="P18" s="46">
        <v>23</v>
      </c>
      <c r="Q18" s="46">
        <v>24</v>
      </c>
      <c r="R18" s="46">
        <v>14</v>
      </c>
      <c r="S18" s="46">
        <v>1</v>
      </c>
      <c r="T18" s="6">
        <f t="shared" si="2"/>
        <v>66</v>
      </c>
      <c r="U18" s="2">
        <f t="shared" si="4"/>
        <v>300.5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25</v>
      </c>
      <c r="C19" s="47">
        <v>58</v>
      </c>
      <c r="D19" s="47">
        <v>7</v>
      </c>
      <c r="E19" s="47">
        <v>5</v>
      </c>
      <c r="F19" s="7">
        <f t="shared" si="0"/>
        <v>97</v>
      </c>
      <c r="G19" s="3">
        <f t="shared" si="5"/>
        <v>336</v>
      </c>
      <c r="H19" s="20" t="s">
        <v>22</v>
      </c>
      <c r="I19" s="45">
        <v>20</v>
      </c>
      <c r="J19" s="45">
        <v>39</v>
      </c>
      <c r="K19" s="45">
        <v>19</v>
      </c>
      <c r="L19" s="45">
        <v>8</v>
      </c>
      <c r="M19" s="6">
        <f t="shared" si="1"/>
        <v>107</v>
      </c>
      <c r="N19" s="2">
        <f>M16+M17+M18+M19</f>
        <v>363.5</v>
      </c>
      <c r="O19" s="19" t="s">
        <v>16</v>
      </c>
      <c r="P19" s="46">
        <v>20</v>
      </c>
      <c r="Q19" s="46">
        <v>21</v>
      </c>
      <c r="R19" s="46">
        <v>12</v>
      </c>
      <c r="S19" s="46">
        <v>0</v>
      </c>
      <c r="T19" s="6">
        <f t="shared" si="2"/>
        <v>55</v>
      </c>
      <c r="U19" s="2">
        <f t="shared" si="4"/>
        <v>259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28</v>
      </c>
      <c r="C20" s="45">
        <v>43</v>
      </c>
      <c r="D20" s="45">
        <v>18</v>
      </c>
      <c r="E20" s="45">
        <v>5</v>
      </c>
      <c r="F20" s="8">
        <f t="shared" si="0"/>
        <v>105.5</v>
      </c>
      <c r="G20" s="35"/>
      <c r="H20" s="19" t="s">
        <v>24</v>
      </c>
      <c r="I20" s="46">
        <v>21</v>
      </c>
      <c r="J20" s="46">
        <v>41</v>
      </c>
      <c r="K20" s="46">
        <v>16</v>
      </c>
      <c r="L20" s="46">
        <v>6</v>
      </c>
      <c r="M20" s="8">
        <f t="shared" si="1"/>
        <v>98.5</v>
      </c>
      <c r="N20" s="2">
        <f>M17+M18+M19+M20</f>
        <v>378</v>
      </c>
      <c r="O20" s="19" t="s">
        <v>45</v>
      </c>
      <c r="P20" s="45">
        <v>25</v>
      </c>
      <c r="Q20" s="45">
        <v>22</v>
      </c>
      <c r="R20" s="45">
        <v>10</v>
      </c>
      <c r="S20" s="45">
        <v>1</v>
      </c>
      <c r="T20" s="8">
        <f t="shared" si="2"/>
        <v>57</v>
      </c>
      <c r="U20" s="2">
        <f t="shared" si="4"/>
        <v>247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48</v>
      </c>
      <c r="D21" s="46">
        <v>10</v>
      </c>
      <c r="E21" s="46">
        <v>6</v>
      </c>
      <c r="F21" s="6">
        <f t="shared" si="0"/>
        <v>93.5</v>
      </c>
      <c r="G21" s="36"/>
      <c r="H21" s="20" t="s">
        <v>25</v>
      </c>
      <c r="I21" s="46">
        <v>19</v>
      </c>
      <c r="J21" s="46">
        <v>47</v>
      </c>
      <c r="K21" s="46">
        <v>15</v>
      </c>
      <c r="L21" s="46">
        <v>4</v>
      </c>
      <c r="M21" s="6">
        <f t="shared" si="1"/>
        <v>96.5</v>
      </c>
      <c r="N21" s="2">
        <f>M18+M19+M20+M21</f>
        <v>394.5</v>
      </c>
      <c r="O21" s="21" t="s">
        <v>46</v>
      </c>
      <c r="P21" s="47">
        <v>22</v>
      </c>
      <c r="Q21" s="47">
        <v>21</v>
      </c>
      <c r="R21" s="47">
        <v>11</v>
      </c>
      <c r="S21" s="47">
        <v>0</v>
      </c>
      <c r="T21" s="7">
        <f t="shared" si="2"/>
        <v>54</v>
      </c>
      <c r="U21" s="3">
        <f t="shared" si="4"/>
        <v>232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45</v>
      </c>
      <c r="D22" s="46">
        <v>10</v>
      </c>
      <c r="E22" s="46">
        <v>4</v>
      </c>
      <c r="F22" s="6">
        <f t="shared" si="0"/>
        <v>88.5</v>
      </c>
      <c r="G22" s="2"/>
      <c r="H22" s="21" t="s">
        <v>26</v>
      </c>
      <c r="I22" s="47">
        <v>12</v>
      </c>
      <c r="J22" s="47">
        <v>38</v>
      </c>
      <c r="K22" s="47">
        <v>12</v>
      </c>
      <c r="L22" s="47">
        <v>7</v>
      </c>
      <c r="M22" s="6">
        <f t="shared" si="1"/>
        <v>85.5</v>
      </c>
      <c r="N22" s="3">
        <f>M19+M20+M21+M22</f>
        <v>387.5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358.5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394.5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382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65</v>
      </c>
      <c r="G24" s="57"/>
      <c r="H24" s="150"/>
      <c r="I24" s="151"/>
      <c r="J24" s="52" t="s">
        <v>73</v>
      </c>
      <c r="K24" s="55"/>
      <c r="L24" s="55"/>
      <c r="M24" s="56" t="s">
        <v>71</v>
      </c>
      <c r="N24" s="57"/>
      <c r="O24" s="150"/>
      <c r="P24" s="151"/>
      <c r="Q24" s="52" t="s">
        <v>73</v>
      </c>
      <c r="R24" s="55"/>
      <c r="S24" s="55"/>
      <c r="T24" s="56" t="s">
        <v>81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4" zoomScaleNormal="100" workbookViewId="0">
      <selection activeCell="P27" sqref="P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CALLE 30 X CARRERA 43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2104</v>
      </c>
      <c r="M6" s="143"/>
      <c r="N6" s="143"/>
      <c r="O6" s="12"/>
      <c r="P6" s="132" t="s">
        <v>58</v>
      </c>
      <c r="Q6" s="132"/>
      <c r="R6" s="132"/>
      <c r="S6" s="159">
        <f>'G-1'!S6:U6</f>
        <v>42997</v>
      </c>
      <c r="T6" s="159"/>
      <c r="U6" s="159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f>'G-1'!B10+'G-2'!B10+'G-4'!B10</f>
        <v>507</v>
      </c>
      <c r="C10" s="46">
        <f>'G-1'!C10+'G-2'!C10+'G-4'!C10</f>
        <v>318</v>
      </c>
      <c r="D10" s="46">
        <f>'G-1'!D10+'G-2'!D10+'G-4'!D10</f>
        <v>96</v>
      </c>
      <c r="E10" s="46">
        <f>'G-1'!E10+'G-2'!E10+'G-4'!E10</f>
        <v>21</v>
      </c>
      <c r="F10" s="6">
        <f t="shared" ref="F10:F22" si="0">B10*0.5+C10*1+D10*2+E10*2.5</f>
        <v>816</v>
      </c>
      <c r="G10" s="2"/>
      <c r="H10" s="19" t="s">
        <v>4</v>
      </c>
      <c r="I10" s="46">
        <f>'G-1'!I10+'G-2'!I10+'G-4'!I10</f>
        <v>208</v>
      </c>
      <c r="J10" s="46">
        <f>'G-1'!J10+'G-2'!J10+'G-4'!J10</f>
        <v>299</v>
      </c>
      <c r="K10" s="46">
        <f>'G-1'!K10+'G-2'!K10+'G-4'!K10</f>
        <v>87</v>
      </c>
      <c r="L10" s="46">
        <f>'G-1'!L10+'G-2'!L10+'G-4'!L10</f>
        <v>33</v>
      </c>
      <c r="M10" s="6">
        <f t="shared" ref="M10:M22" si="1">I10*0.5+J10*1+K10*2+L10*2.5</f>
        <v>659.5</v>
      </c>
      <c r="N10" s="9">
        <f>F20+F21+F22+M10</f>
        <v>2599</v>
      </c>
      <c r="O10" s="19" t="s">
        <v>43</v>
      </c>
      <c r="P10" s="46">
        <f>'G-1'!P10+'G-2'!P10+'G-4'!P10</f>
        <v>235</v>
      </c>
      <c r="Q10" s="46">
        <f>'G-1'!Q10+'G-2'!Q10+'G-4'!Q10</f>
        <v>298</v>
      </c>
      <c r="R10" s="46">
        <f>'G-1'!R10+'G-2'!R10+'G-4'!R10</f>
        <v>100</v>
      </c>
      <c r="S10" s="46">
        <f>'G-1'!S10+'G-2'!S10+'G-4'!S10</f>
        <v>22</v>
      </c>
      <c r="T10" s="6">
        <f t="shared" ref="T10:T21" si="2">P10*0.5+Q10*1+R10*2+S10*2.5</f>
        <v>670.5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517</v>
      </c>
      <c r="C11" s="46">
        <f>'G-1'!C11+'G-2'!C11+'G-4'!C11</f>
        <v>332</v>
      </c>
      <c r="D11" s="46">
        <f>'G-1'!D11+'G-2'!D11+'G-4'!D11</f>
        <v>114</v>
      </c>
      <c r="E11" s="46">
        <f>'G-1'!E11+'G-2'!E11+'G-4'!E11</f>
        <v>31</v>
      </c>
      <c r="F11" s="6">
        <f t="shared" si="0"/>
        <v>896</v>
      </c>
      <c r="G11" s="2"/>
      <c r="H11" s="19" t="s">
        <v>5</v>
      </c>
      <c r="I11" s="46">
        <f>'G-1'!I11+'G-2'!I11+'G-4'!I11</f>
        <v>228</v>
      </c>
      <c r="J11" s="46">
        <f>'G-1'!J11+'G-2'!J11+'G-4'!J11</f>
        <v>270</v>
      </c>
      <c r="K11" s="46">
        <f>'G-1'!K11+'G-2'!K11+'G-4'!K11</f>
        <v>91</v>
      </c>
      <c r="L11" s="46">
        <f>'G-1'!L11+'G-2'!L11+'G-4'!L11</f>
        <v>28</v>
      </c>
      <c r="M11" s="6">
        <f t="shared" si="1"/>
        <v>636</v>
      </c>
      <c r="N11" s="9">
        <f>F21+F22+M10+M11</f>
        <v>2596</v>
      </c>
      <c r="O11" s="19" t="s">
        <v>44</v>
      </c>
      <c r="P11" s="46">
        <f>'G-1'!P11+'G-2'!P11+'G-4'!P11</f>
        <v>234</v>
      </c>
      <c r="Q11" s="46">
        <f>'G-1'!Q11+'G-2'!Q11+'G-4'!Q11</f>
        <v>284</v>
      </c>
      <c r="R11" s="46">
        <f>'G-1'!R11+'G-2'!R11+'G-4'!R11</f>
        <v>86</v>
      </c>
      <c r="S11" s="46">
        <f>'G-1'!S11+'G-2'!S11+'G-4'!S11</f>
        <v>28</v>
      </c>
      <c r="T11" s="6">
        <f t="shared" si="2"/>
        <v>643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384</v>
      </c>
      <c r="C12" s="46">
        <f>'G-1'!C12+'G-2'!C12+'G-4'!C12</f>
        <v>283</v>
      </c>
      <c r="D12" s="46">
        <f>'G-1'!D12+'G-2'!D12+'G-4'!D12</f>
        <v>114</v>
      </c>
      <c r="E12" s="46">
        <f>'G-1'!E12+'G-2'!E12+'G-4'!E12</f>
        <v>26</v>
      </c>
      <c r="F12" s="6">
        <f t="shared" si="0"/>
        <v>768</v>
      </c>
      <c r="G12" s="2"/>
      <c r="H12" s="19" t="s">
        <v>6</v>
      </c>
      <c r="I12" s="46">
        <f>'G-1'!I12+'G-2'!I12+'G-4'!I12</f>
        <v>209</v>
      </c>
      <c r="J12" s="46">
        <f>'G-1'!J12+'G-2'!J12+'G-4'!J12</f>
        <v>253</v>
      </c>
      <c r="K12" s="46">
        <f>'G-1'!K12+'G-2'!K12+'G-4'!K12</f>
        <v>74</v>
      </c>
      <c r="L12" s="46">
        <f>'G-1'!L12+'G-2'!L12+'G-4'!L12</f>
        <v>25</v>
      </c>
      <c r="M12" s="6">
        <f t="shared" si="1"/>
        <v>568</v>
      </c>
      <c r="N12" s="2">
        <f>F22+M10+M11+M12</f>
        <v>2493.5</v>
      </c>
      <c r="O12" s="19" t="s">
        <v>32</v>
      </c>
      <c r="P12" s="46">
        <f>'G-1'!P12+'G-2'!P12+'G-4'!P12</f>
        <v>315</v>
      </c>
      <c r="Q12" s="46">
        <f>'G-1'!Q12+'G-2'!Q12+'G-4'!Q12</f>
        <v>272</v>
      </c>
      <c r="R12" s="46">
        <f>'G-1'!R12+'G-2'!R12+'G-4'!R12</f>
        <v>107</v>
      </c>
      <c r="S12" s="46">
        <f>'G-1'!S12+'G-2'!S12+'G-4'!S12</f>
        <v>27</v>
      </c>
      <c r="T12" s="6">
        <f t="shared" si="2"/>
        <v>711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306</v>
      </c>
      <c r="C13" s="46">
        <f>'G-1'!C13+'G-2'!C13+'G-4'!C13</f>
        <v>274</v>
      </c>
      <c r="D13" s="46">
        <f>'G-1'!D13+'G-2'!D13+'G-4'!D13</f>
        <v>99</v>
      </c>
      <c r="E13" s="46">
        <f>'G-1'!E13+'G-2'!E13+'G-4'!E13</f>
        <v>18</v>
      </c>
      <c r="F13" s="6">
        <f t="shared" si="0"/>
        <v>670</v>
      </c>
      <c r="G13" s="2">
        <f t="shared" ref="G13:G19" si="3">F10+F11+F12+F13</f>
        <v>3150</v>
      </c>
      <c r="H13" s="19" t="s">
        <v>7</v>
      </c>
      <c r="I13" s="46">
        <f>'G-1'!I13+'G-2'!I13+'G-4'!I13</f>
        <v>200</v>
      </c>
      <c r="J13" s="46">
        <f>'G-1'!J13+'G-2'!J13+'G-4'!J13</f>
        <v>283</v>
      </c>
      <c r="K13" s="46">
        <f>'G-1'!K13+'G-2'!K13+'G-4'!K13</f>
        <v>83</v>
      </c>
      <c r="L13" s="46">
        <f>'G-1'!L13+'G-2'!L13+'G-4'!L13</f>
        <v>20</v>
      </c>
      <c r="M13" s="6">
        <f t="shared" si="1"/>
        <v>599</v>
      </c>
      <c r="N13" s="2">
        <f t="shared" ref="N13:N18" si="4">M10+M11+M12+M13</f>
        <v>2462.5</v>
      </c>
      <c r="O13" s="19" t="s">
        <v>33</v>
      </c>
      <c r="P13" s="46">
        <f>'G-1'!P13+'G-2'!P13+'G-4'!P13</f>
        <v>321</v>
      </c>
      <c r="Q13" s="46">
        <f>'G-1'!Q13+'G-2'!Q13+'G-4'!Q13</f>
        <v>315</v>
      </c>
      <c r="R13" s="46">
        <f>'G-1'!R13+'G-2'!R13+'G-4'!R13</f>
        <v>102</v>
      </c>
      <c r="S13" s="46">
        <f>'G-1'!S13+'G-2'!S13+'G-4'!S13</f>
        <v>22</v>
      </c>
      <c r="T13" s="6">
        <f t="shared" si="2"/>
        <v>734.5</v>
      </c>
      <c r="U13" s="2">
        <f t="shared" ref="U13:U21" si="5">T10+T11+T12+T13</f>
        <v>2759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292</v>
      </c>
      <c r="C14" s="46">
        <f>'G-1'!C14+'G-2'!C14+'G-4'!C14</f>
        <v>281</v>
      </c>
      <c r="D14" s="46">
        <f>'G-1'!D14+'G-2'!D14+'G-4'!D14</f>
        <v>118</v>
      </c>
      <c r="E14" s="46">
        <f>'G-1'!E14+'G-2'!E14+'G-4'!E14</f>
        <v>26</v>
      </c>
      <c r="F14" s="6">
        <f t="shared" si="0"/>
        <v>728</v>
      </c>
      <c r="G14" s="2">
        <f t="shared" si="3"/>
        <v>3062</v>
      </c>
      <c r="H14" s="19" t="s">
        <v>9</v>
      </c>
      <c r="I14" s="46">
        <f>'G-1'!I14+'G-2'!I14+'G-4'!I14</f>
        <v>186</v>
      </c>
      <c r="J14" s="46">
        <f>'G-1'!J14+'G-2'!J14+'G-4'!J14</f>
        <v>267</v>
      </c>
      <c r="K14" s="46">
        <f>'G-1'!K14+'G-2'!K14+'G-4'!K14</f>
        <v>83</v>
      </c>
      <c r="L14" s="46">
        <f>'G-1'!L14+'G-2'!L14+'G-4'!L14</f>
        <v>16</v>
      </c>
      <c r="M14" s="6">
        <f t="shared" si="1"/>
        <v>566</v>
      </c>
      <c r="N14" s="2">
        <f t="shared" si="4"/>
        <v>2369</v>
      </c>
      <c r="O14" s="19" t="s">
        <v>29</v>
      </c>
      <c r="P14" s="46">
        <f>'G-1'!P14+'G-2'!P14+'G-4'!P14</f>
        <v>354</v>
      </c>
      <c r="Q14" s="46">
        <f>'G-1'!Q14+'G-2'!Q14+'G-4'!Q14</f>
        <v>326</v>
      </c>
      <c r="R14" s="46">
        <f>'G-1'!R14+'G-2'!R14+'G-4'!R14</f>
        <v>105</v>
      </c>
      <c r="S14" s="46">
        <f>'G-1'!S14+'G-2'!S14+'G-4'!S14</f>
        <v>22</v>
      </c>
      <c r="T14" s="6">
        <f t="shared" si="2"/>
        <v>768</v>
      </c>
      <c r="U14" s="2">
        <f t="shared" si="5"/>
        <v>2856.5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211</v>
      </c>
      <c r="C15" s="46">
        <f>'G-1'!C15+'G-2'!C15+'G-4'!C15</f>
        <v>274</v>
      </c>
      <c r="D15" s="46">
        <f>'G-1'!D15+'G-2'!D15+'G-4'!D15</f>
        <v>88</v>
      </c>
      <c r="E15" s="46">
        <f>'G-1'!E15+'G-2'!E15+'G-4'!E15</f>
        <v>32</v>
      </c>
      <c r="F15" s="6">
        <f t="shared" si="0"/>
        <v>635.5</v>
      </c>
      <c r="G15" s="2">
        <f t="shared" si="3"/>
        <v>2801.5</v>
      </c>
      <c r="H15" s="19" t="s">
        <v>12</v>
      </c>
      <c r="I15" s="46">
        <f>'G-1'!I15+'G-2'!I15+'G-4'!I15</f>
        <v>192</v>
      </c>
      <c r="J15" s="46">
        <f>'G-1'!J15+'G-2'!J15+'G-4'!J15</f>
        <v>263</v>
      </c>
      <c r="K15" s="46">
        <f>'G-1'!K15+'G-2'!K15+'G-4'!K15</f>
        <v>72</v>
      </c>
      <c r="L15" s="46">
        <f>'G-1'!L15+'G-2'!L15+'G-4'!L15</f>
        <v>15</v>
      </c>
      <c r="M15" s="6">
        <f t="shared" si="1"/>
        <v>540.5</v>
      </c>
      <c r="N15" s="2">
        <f t="shared" si="4"/>
        <v>2273.5</v>
      </c>
      <c r="O15" s="18" t="s">
        <v>30</v>
      </c>
      <c r="P15" s="46">
        <f>'G-1'!P15+'G-2'!P15+'G-4'!P15</f>
        <v>455</v>
      </c>
      <c r="Q15" s="46">
        <f>'G-1'!Q15+'G-2'!Q15+'G-4'!Q15</f>
        <v>321</v>
      </c>
      <c r="R15" s="46">
        <f>'G-1'!R15+'G-2'!R15+'G-4'!R15</f>
        <v>112</v>
      </c>
      <c r="S15" s="46">
        <f>'G-1'!S15+'G-2'!S15+'G-4'!S15</f>
        <v>13</v>
      </c>
      <c r="T15" s="6">
        <f t="shared" si="2"/>
        <v>805</v>
      </c>
      <c r="U15" s="2">
        <f t="shared" si="5"/>
        <v>3018.5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210</v>
      </c>
      <c r="C16" s="46">
        <f>'G-1'!C16+'G-2'!C16+'G-4'!C16</f>
        <v>246</v>
      </c>
      <c r="D16" s="46">
        <f>'G-1'!D16+'G-2'!D16+'G-4'!D16</f>
        <v>89</v>
      </c>
      <c r="E16" s="46">
        <f>'G-1'!E16+'G-2'!E16+'G-4'!E16</f>
        <v>17</v>
      </c>
      <c r="F16" s="6">
        <f t="shared" si="0"/>
        <v>571.5</v>
      </c>
      <c r="G16" s="2">
        <f t="shared" si="3"/>
        <v>2605</v>
      </c>
      <c r="H16" s="19" t="s">
        <v>15</v>
      </c>
      <c r="I16" s="46">
        <f>'G-1'!I16+'G-2'!I16+'G-4'!I16</f>
        <v>191</v>
      </c>
      <c r="J16" s="46">
        <f>'G-1'!J16+'G-2'!J16+'G-4'!J16</f>
        <v>289</v>
      </c>
      <c r="K16" s="46">
        <f>'G-1'!K16+'G-2'!K16+'G-4'!K16</f>
        <v>71</v>
      </c>
      <c r="L16" s="46">
        <f>'G-1'!L16+'G-2'!L16+'G-4'!L16</f>
        <v>15</v>
      </c>
      <c r="M16" s="6">
        <f t="shared" si="1"/>
        <v>564</v>
      </c>
      <c r="N16" s="2">
        <f t="shared" si="4"/>
        <v>2269.5</v>
      </c>
      <c r="O16" s="19" t="s">
        <v>8</v>
      </c>
      <c r="P16" s="46">
        <f>'G-1'!P16+'G-2'!P16+'G-4'!P16</f>
        <v>466</v>
      </c>
      <c r="Q16" s="46">
        <f>'G-1'!Q16+'G-2'!Q16+'G-4'!Q16</f>
        <v>307</v>
      </c>
      <c r="R16" s="46">
        <f>'G-1'!R16+'G-2'!R16+'G-4'!R16</f>
        <v>118</v>
      </c>
      <c r="S16" s="46">
        <f>'G-1'!S16+'G-2'!S16+'G-4'!S16</f>
        <v>11</v>
      </c>
      <c r="T16" s="6">
        <f t="shared" si="2"/>
        <v>803.5</v>
      </c>
      <c r="U16" s="2">
        <f t="shared" si="5"/>
        <v>3111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229</v>
      </c>
      <c r="C17" s="46">
        <f>'G-1'!C17+'G-2'!C17+'G-4'!C17</f>
        <v>287</v>
      </c>
      <c r="D17" s="46">
        <f>'G-1'!D17+'G-2'!D17+'G-4'!D17</f>
        <v>89</v>
      </c>
      <c r="E17" s="46">
        <f>'G-1'!E17+'G-2'!E17+'G-4'!E17</f>
        <v>21</v>
      </c>
      <c r="F17" s="6">
        <f t="shared" si="0"/>
        <v>632</v>
      </c>
      <c r="G17" s="2">
        <f t="shared" si="3"/>
        <v>2567</v>
      </c>
      <c r="H17" s="19" t="s">
        <v>18</v>
      </c>
      <c r="I17" s="46">
        <f>'G-1'!I17+'G-2'!I17+'G-4'!I17</f>
        <v>190</v>
      </c>
      <c r="J17" s="46">
        <f>'G-1'!J17+'G-2'!J17+'G-4'!J17</f>
        <v>236</v>
      </c>
      <c r="K17" s="46">
        <f>'G-1'!K17+'G-2'!K17+'G-4'!K17</f>
        <v>86</v>
      </c>
      <c r="L17" s="46">
        <f>'G-1'!L17+'G-2'!L17+'G-4'!L17</f>
        <v>23</v>
      </c>
      <c r="M17" s="6">
        <f t="shared" si="1"/>
        <v>560.5</v>
      </c>
      <c r="N17" s="2">
        <f t="shared" si="4"/>
        <v>2231</v>
      </c>
      <c r="O17" s="19" t="s">
        <v>10</v>
      </c>
      <c r="P17" s="46">
        <f>'G-1'!P17+'G-2'!P17+'G-4'!P17</f>
        <v>441</v>
      </c>
      <c r="Q17" s="46">
        <f>'G-1'!Q17+'G-2'!Q17+'G-4'!Q17</f>
        <v>289</v>
      </c>
      <c r="R17" s="46">
        <f>'G-1'!R17+'G-2'!R17+'G-4'!R17</f>
        <v>107</v>
      </c>
      <c r="S17" s="46">
        <f>'G-1'!S17+'G-2'!S17+'G-4'!S17</f>
        <v>10</v>
      </c>
      <c r="T17" s="6">
        <f t="shared" si="2"/>
        <v>748.5</v>
      </c>
      <c r="U17" s="2">
        <f t="shared" si="5"/>
        <v>3125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218</v>
      </c>
      <c r="C18" s="46">
        <f>'G-1'!C18+'G-2'!C18+'G-4'!C18</f>
        <v>295</v>
      </c>
      <c r="D18" s="46">
        <f>'G-1'!D18+'G-2'!D18+'G-4'!D18</f>
        <v>90</v>
      </c>
      <c r="E18" s="46">
        <f>'G-1'!E18+'G-2'!E18+'G-4'!E18</f>
        <v>27</v>
      </c>
      <c r="F18" s="6">
        <f t="shared" si="0"/>
        <v>651.5</v>
      </c>
      <c r="G18" s="2">
        <f t="shared" si="3"/>
        <v>2490.5</v>
      </c>
      <c r="H18" s="19" t="s">
        <v>20</v>
      </c>
      <c r="I18" s="46">
        <f>'G-1'!I18+'G-2'!I18+'G-4'!I18</f>
        <v>212</v>
      </c>
      <c r="J18" s="46">
        <f>'G-1'!J18+'G-2'!J18+'G-4'!J18</f>
        <v>255</v>
      </c>
      <c r="K18" s="46">
        <f>'G-1'!K18+'G-2'!K18+'G-4'!K18</f>
        <v>104</v>
      </c>
      <c r="L18" s="46">
        <f>'G-1'!L18+'G-2'!L18+'G-4'!L18</f>
        <v>32</v>
      </c>
      <c r="M18" s="6">
        <f t="shared" si="1"/>
        <v>649</v>
      </c>
      <c r="N18" s="2">
        <f t="shared" si="4"/>
        <v>2314</v>
      </c>
      <c r="O18" s="19" t="s">
        <v>13</v>
      </c>
      <c r="P18" s="46">
        <f>'G-1'!P18+'G-2'!P18+'G-4'!P18</f>
        <v>402</v>
      </c>
      <c r="Q18" s="46">
        <f>'G-1'!Q18+'G-2'!Q18+'G-4'!Q18</f>
        <v>290</v>
      </c>
      <c r="R18" s="46">
        <f>'G-1'!R18+'G-2'!R18+'G-4'!R18</f>
        <v>117</v>
      </c>
      <c r="S18" s="46">
        <f>'G-1'!S18+'G-2'!S18+'G-4'!S18</f>
        <v>10</v>
      </c>
      <c r="T18" s="6">
        <f t="shared" si="2"/>
        <v>750</v>
      </c>
      <c r="U18" s="2">
        <f t="shared" si="5"/>
        <v>3107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230</v>
      </c>
      <c r="C19" s="47">
        <f>'G-1'!C19+'G-2'!C19+'G-4'!C19</f>
        <v>337</v>
      </c>
      <c r="D19" s="47">
        <f>'G-1'!D19+'G-2'!D19+'G-4'!D19</f>
        <v>94</v>
      </c>
      <c r="E19" s="47">
        <f>'G-1'!E19+'G-2'!E19+'G-4'!E19</f>
        <v>38</v>
      </c>
      <c r="F19" s="7">
        <f t="shared" si="0"/>
        <v>735</v>
      </c>
      <c r="G19" s="3">
        <f t="shared" si="3"/>
        <v>2590</v>
      </c>
      <c r="H19" s="20" t="s">
        <v>22</v>
      </c>
      <c r="I19" s="46">
        <f>'G-1'!I19+'G-2'!I19+'G-4'!I19</f>
        <v>200</v>
      </c>
      <c r="J19" s="46">
        <f>'G-1'!J19+'G-2'!J19+'G-4'!J19</f>
        <v>250</v>
      </c>
      <c r="K19" s="46">
        <f>'G-1'!K19+'G-2'!K19+'G-4'!K19</f>
        <v>100</v>
      </c>
      <c r="L19" s="46">
        <f>'G-1'!L19+'G-2'!L19+'G-4'!L19</f>
        <v>33</v>
      </c>
      <c r="M19" s="6">
        <f t="shared" si="1"/>
        <v>632.5</v>
      </c>
      <c r="N19" s="2">
        <f>M16+M17+M18+M19</f>
        <v>2406</v>
      </c>
      <c r="O19" s="19" t="s">
        <v>16</v>
      </c>
      <c r="P19" s="46">
        <f>'G-1'!P19+'G-2'!P19+'G-4'!P19</f>
        <v>398</v>
      </c>
      <c r="Q19" s="46">
        <f>'G-1'!Q19+'G-2'!Q19+'G-4'!Q19</f>
        <v>285</v>
      </c>
      <c r="R19" s="46">
        <f>'G-1'!R19+'G-2'!R19+'G-4'!R19</f>
        <v>107</v>
      </c>
      <c r="S19" s="46">
        <f>'G-1'!S19+'G-2'!S19+'G-4'!S19</f>
        <v>6</v>
      </c>
      <c r="T19" s="6">
        <f t="shared" si="2"/>
        <v>713</v>
      </c>
      <c r="U19" s="2">
        <f t="shared" si="5"/>
        <v>3015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223</v>
      </c>
      <c r="C20" s="45">
        <f>'G-1'!C20+'G-2'!C20+'G-4'!C20</f>
        <v>281</v>
      </c>
      <c r="D20" s="45">
        <f>'G-1'!D20+'G-2'!D20+'G-4'!D20</f>
        <v>92</v>
      </c>
      <c r="E20" s="45">
        <f>'G-1'!E20+'G-2'!E20+'G-4'!E20</f>
        <v>25</v>
      </c>
      <c r="F20" s="8">
        <f t="shared" si="0"/>
        <v>639</v>
      </c>
      <c r="G20" s="35"/>
      <c r="H20" s="19" t="s">
        <v>24</v>
      </c>
      <c r="I20" s="46">
        <f>'G-1'!I20+'G-2'!I20+'G-4'!I20</f>
        <v>208</v>
      </c>
      <c r="J20" s="46">
        <f>'G-1'!J20+'G-2'!J20+'G-4'!J20</f>
        <v>275</v>
      </c>
      <c r="K20" s="46">
        <f>'G-1'!K20+'G-2'!K20+'G-4'!K20</f>
        <v>96</v>
      </c>
      <c r="L20" s="46">
        <f>'G-1'!L20+'G-2'!L20+'G-4'!L20</f>
        <v>27</v>
      </c>
      <c r="M20" s="8">
        <f t="shared" si="1"/>
        <v>638.5</v>
      </c>
      <c r="N20" s="2">
        <f>M17+M18+M19+M20</f>
        <v>2480.5</v>
      </c>
      <c r="O20" s="19" t="s">
        <v>45</v>
      </c>
      <c r="P20" s="46">
        <f>'G-1'!P20+'G-2'!P20+'G-4'!P20</f>
        <v>400</v>
      </c>
      <c r="Q20" s="46">
        <f>'G-1'!Q20+'G-2'!Q20+'G-4'!Q20</f>
        <v>279</v>
      </c>
      <c r="R20" s="46">
        <f>'G-1'!R20+'G-2'!R20+'G-4'!R20</f>
        <v>90</v>
      </c>
      <c r="S20" s="46">
        <f>'G-1'!S20+'G-2'!S20+'G-4'!S20</f>
        <v>7</v>
      </c>
      <c r="T20" s="8">
        <f t="shared" si="2"/>
        <v>676.5</v>
      </c>
      <c r="U20" s="2">
        <f t="shared" si="5"/>
        <v>2888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226</v>
      </c>
      <c r="C21" s="45">
        <f>'G-1'!C21+'G-2'!C21+'G-4'!C21</f>
        <v>293</v>
      </c>
      <c r="D21" s="45">
        <f>'G-1'!D21+'G-2'!D21+'G-4'!D21</f>
        <v>96</v>
      </c>
      <c r="E21" s="45">
        <f>'G-1'!E21+'G-2'!E21+'G-4'!E21</f>
        <v>29</v>
      </c>
      <c r="F21" s="6">
        <f t="shared" si="0"/>
        <v>670.5</v>
      </c>
      <c r="G21" s="36"/>
      <c r="H21" s="20" t="s">
        <v>25</v>
      </c>
      <c r="I21" s="46">
        <f>'G-1'!I21+'G-2'!I21+'G-4'!I21</f>
        <v>238</v>
      </c>
      <c r="J21" s="46">
        <f>'G-1'!J21+'G-2'!J21+'G-4'!J21</f>
        <v>283</v>
      </c>
      <c r="K21" s="46">
        <f>'G-1'!K21+'G-2'!K21+'G-4'!K21</f>
        <v>101</v>
      </c>
      <c r="L21" s="46">
        <f>'G-1'!L21+'G-2'!L21+'G-4'!L21</f>
        <v>22</v>
      </c>
      <c r="M21" s="6">
        <f t="shared" si="1"/>
        <v>659</v>
      </c>
      <c r="N21" s="2">
        <f>M18+M19+M20+M21</f>
        <v>2579</v>
      </c>
      <c r="O21" s="21" t="s">
        <v>46</v>
      </c>
      <c r="P21" s="47">
        <f>'G-1'!P21+'G-2'!P21+'G-4'!P21</f>
        <v>382</v>
      </c>
      <c r="Q21" s="47">
        <f>'G-1'!Q21+'G-2'!Q21+'G-4'!Q21</f>
        <v>278</v>
      </c>
      <c r="R21" s="47">
        <f>'G-1'!R21+'G-2'!R21+'G-4'!R21</f>
        <v>94</v>
      </c>
      <c r="S21" s="47">
        <f>'G-1'!S21+'G-2'!S21+'G-4'!S21</f>
        <v>7</v>
      </c>
      <c r="T21" s="7">
        <f t="shared" si="2"/>
        <v>674.5</v>
      </c>
      <c r="U21" s="3">
        <f t="shared" si="5"/>
        <v>2814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216</v>
      </c>
      <c r="C22" s="45">
        <f>'G-1'!C22+'G-2'!C22+'G-4'!C22</f>
        <v>274</v>
      </c>
      <c r="D22" s="45">
        <f>'G-1'!D22+'G-2'!D22+'G-4'!D22</f>
        <v>84</v>
      </c>
      <c r="E22" s="45">
        <f>'G-1'!E22+'G-2'!E22+'G-4'!E22</f>
        <v>32</v>
      </c>
      <c r="F22" s="6">
        <f t="shared" si="0"/>
        <v>630</v>
      </c>
      <c r="G22" s="2"/>
      <c r="H22" s="21" t="s">
        <v>26</v>
      </c>
      <c r="I22" s="46">
        <f>'G-1'!I22+'G-2'!I22+'G-4'!I22</f>
        <v>240</v>
      </c>
      <c r="J22" s="46">
        <f>'G-1'!J22+'G-2'!J22+'G-4'!J22</f>
        <v>294</v>
      </c>
      <c r="K22" s="46">
        <f>'G-1'!K22+'G-2'!K22+'G-4'!K22</f>
        <v>98</v>
      </c>
      <c r="L22" s="46">
        <f>'G-1'!L22+'G-2'!L22+'G-4'!L22</f>
        <v>26</v>
      </c>
      <c r="M22" s="6">
        <f t="shared" si="1"/>
        <v>675</v>
      </c>
      <c r="N22" s="3">
        <f>M19+M20+M21+M22</f>
        <v>2605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3150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2605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3125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65</v>
      </c>
      <c r="G24" s="57"/>
      <c r="H24" s="150"/>
      <c r="I24" s="151"/>
      <c r="J24" s="52" t="s">
        <v>73</v>
      </c>
      <c r="K24" s="55"/>
      <c r="L24" s="55"/>
      <c r="M24" s="56" t="s">
        <v>93</v>
      </c>
      <c r="N24" s="57"/>
      <c r="O24" s="150"/>
      <c r="P24" s="151"/>
      <c r="Q24" s="52" t="s">
        <v>73</v>
      </c>
      <c r="R24" s="55"/>
      <c r="S24" s="55"/>
      <c r="T24" s="56" t="s">
        <v>86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7" t="s">
        <v>112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8" t="s">
        <v>113</v>
      </c>
      <c r="B4" s="178"/>
      <c r="C4" s="179" t="s">
        <v>60</v>
      </c>
      <c r="D4" s="179"/>
      <c r="E4" s="179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80" t="str">
        <f>'G-1'!D5</f>
        <v>CALLE 30 X CARRERA 43</v>
      </c>
      <c r="D5" s="180"/>
      <c r="E5" s="180"/>
      <c r="F5" s="78"/>
      <c r="G5" s="79"/>
      <c r="H5" s="70" t="s">
        <v>53</v>
      </c>
      <c r="I5" s="181">
        <f>'G-1'!L5</f>
        <v>2104</v>
      </c>
      <c r="J5" s="181"/>
    </row>
    <row r="6" spans="1:10" x14ac:dyDescent="0.2">
      <c r="A6" s="132" t="s">
        <v>114</v>
      </c>
      <c r="B6" s="132"/>
      <c r="C6" s="166" t="s">
        <v>150</v>
      </c>
      <c r="D6" s="166"/>
      <c r="E6" s="166"/>
      <c r="F6" s="78"/>
      <c r="G6" s="79"/>
      <c r="H6" s="70" t="s">
        <v>58</v>
      </c>
      <c r="I6" s="167">
        <f>'G-1'!S6</f>
        <v>42997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115</v>
      </c>
      <c r="B8" s="171" t="s">
        <v>116</v>
      </c>
      <c r="C8" s="169" t="s">
        <v>117</v>
      </c>
      <c r="D8" s="171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3" t="s">
        <v>123</v>
      </c>
      <c r="J8" s="175" t="s">
        <v>124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60" t="s">
        <v>125</v>
      </c>
      <c r="B10" s="163">
        <v>3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1"/>
      <c r="B11" s="164"/>
      <c r="C11" s="89" t="s">
        <v>127</v>
      </c>
      <c r="D11" s="92" t="s">
        <v>128</v>
      </c>
      <c r="E11" s="93">
        <v>167</v>
      </c>
      <c r="F11" s="93">
        <v>159</v>
      </c>
      <c r="G11" s="93">
        <v>68</v>
      </c>
      <c r="H11" s="93">
        <v>18</v>
      </c>
      <c r="I11" s="93">
        <f t="shared" ref="I11:I45" si="0">E11*0.5+F11+G11*2+H11*2.5</f>
        <v>423.5</v>
      </c>
      <c r="J11" s="94">
        <f>IF(I11=0,"0,00",I11/SUM(I10:I12)*100)</f>
        <v>92.467248908296938</v>
      </c>
    </row>
    <row r="12" spans="1:10" x14ac:dyDescent="0.2">
      <c r="A12" s="161"/>
      <c r="B12" s="164"/>
      <c r="C12" s="95" t="s">
        <v>136</v>
      </c>
      <c r="D12" s="96" t="s">
        <v>129</v>
      </c>
      <c r="E12" s="49">
        <v>7</v>
      </c>
      <c r="F12" s="49">
        <v>21</v>
      </c>
      <c r="G12" s="49">
        <v>5</v>
      </c>
      <c r="H12" s="49">
        <v>0</v>
      </c>
      <c r="I12" s="97">
        <f t="shared" si="0"/>
        <v>34.5</v>
      </c>
      <c r="J12" s="98">
        <f>IF(I12=0,"0,00",I12/SUM(I10:I12)*100)</f>
        <v>7.532751091703056</v>
      </c>
    </row>
    <row r="13" spans="1:10" x14ac:dyDescent="0.2">
      <c r="A13" s="161"/>
      <c r="B13" s="164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1"/>
      <c r="B14" s="164"/>
      <c r="C14" s="89" t="s">
        <v>130</v>
      </c>
      <c r="D14" s="92" t="s">
        <v>128</v>
      </c>
      <c r="E14" s="93">
        <v>192</v>
      </c>
      <c r="F14" s="93">
        <v>212</v>
      </c>
      <c r="G14" s="93">
        <v>72</v>
      </c>
      <c r="H14" s="93">
        <v>18</v>
      </c>
      <c r="I14" s="93">
        <f t="shared" si="0"/>
        <v>497</v>
      </c>
      <c r="J14" s="94">
        <f>IF(I14=0,"0,00",I14/SUM(I13:I15)*100)</f>
        <v>93.333333333333329</v>
      </c>
    </row>
    <row r="15" spans="1:10" x14ac:dyDescent="0.2">
      <c r="A15" s="161"/>
      <c r="B15" s="164"/>
      <c r="C15" s="95" t="s">
        <v>137</v>
      </c>
      <c r="D15" s="96" t="s">
        <v>129</v>
      </c>
      <c r="E15" s="49">
        <v>6</v>
      </c>
      <c r="F15" s="49">
        <v>12</v>
      </c>
      <c r="G15" s="49">
        <v>9</v>
      </c>
      <c r="H15" s="49">
        <v>1</v>
      </c>
      <c r="I15" s="97">
        <f t="shared" si="0"/>
        <v>35.5</v>
      </c>
      <c r="J15" s="98">
        <f>IF(I15=0,"0,00",I15/SUM(I13:I15)*100)</f>
        <v>6.666666666666667</v>
      </c>
    </row>
    <row r="16" spans="1:10" x14ac:dyDescent="0.2">
      <c r="A16" s="161"/>
      <c r="B16" s="164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1"/>
      <c r="B17" s="164"/>
      <c r="C17" s="89" t="s">
        <v>131</v>
      </c>
      <c r="D17" s="92" t="s">
        <v>128</v>
      </c>
      <c r="E17" s="93">
        <v>554</v>
      </c>
      <c r="F17" s="93">
        <v>201</v>
      </c>
      <c r="G17" s="93">
        <v>123</v>
      </c>
      <c r="H17" s="93">
        <v>6</v>
      </c>
      <c r="I17" s="93">
        <f t="shared" si="0"/>
        <v>739</v>
      </c>
      <c r="J17" s="94">
        <f>IF(I17=0,"0,00",I17/SUM(I16:I18)*100)</f>
        <v>95.293359123146359</v>
      </c>
    </row>
    <row r="18" spans="1:10" x14ac:dyDescent="0.2">
      <c r="A18" s="162"/>
      <c r="B18" s="165"/>
      <c r="C18" s="100" t="s">
        <v>138</v>
      </c>
      <c r="D18" s="96" t="s">
        <v>129</v>
      </c>
      <c r="E18" s="49">
        <v>7</v>
      </c>
      <c r="F18" s="49">
        <v>19</v>
      </c>
      <c r="G18" s="49">
        <v>7</v>
      </c>
      <c r="H18" s="49">
        <v>0</v>
      </c>
      <c r="I18" s="97">
        <f t="shared" si="0"/>
        <v>36.5</v>
      </c>
      <c r="J18" s="98">
        <f>IF(I18=0,"0,00",I18/SUM(I16:I18)*100)</f>
        <v>4.7066408768536423</v>
      </c>
    </row>
    <row r="19" spans="1:10" x14ac:dyDescent="0.2">
      <c r="A19" s="160" t="s">
        <v>132</v>
      </c>
      <c r="B19" s="163">
        <v>3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1"/>
      <c r="B20" s="164"/>
      <c r="C20" s="89" t="s">
        <v>127</v>
      </c>
      <c r="D20" s="92" t="s">
        <v>128</v>
      </c>
      <c r="E20" s="93">
        <v>234</v>
      </c>
      <c r="F20" s="93">
        <v>273</v>
      </c>
      <c r="G20" s="93">
        <v>70</v>
      </c>
      <c r="H20" s="93">
        <v>27</v>
      </c>
      <c r="I20" s="93">
        <f t="shared" si="0"/>
        <v>597.5</v>
      </c>
      <c r="J20" s="94">
        <f>IF(I20=0,"0,00",I20/SUM(I19:I21)*100)</f>
        <v>98.516075845012367</v>
      </c>
    </row>
    <row r="21" spans="1:10" x14ac:dyDescent="0.2">
      <c r="A21" s="161"/>
      <c r="B21" s="164"/>
      <c r="C21" s="95" t="s">
        <v>139</v>
      </c>
      <c r="D21" s="96" t="s">
        <v>129</v>
      </c>
      <c r="E21" s="49">
        <v>10</v>
      </c>
      <c r="F21" s="49">
        <v>4</v>
      </c>
      <c r="G21" s="49">
        <v>0</v>
      </c>
      <c r="H21" s="49">
        <v>0</v>
      </c>
      <c r="I21" s="97">
        <f t="shared" si="0"/>
        <v>9</v>
      </c>
      <c r="J21" s="98">
        <f>IF(I21=0,"0,00",I21/SUM(I19:I21)*100)</f>
        <v>1.4839241549876341</v>
      </c>
    </row>
    <row r="22" spans="1:10" x14ac:dyDescent="0.2">
      <c r="A22" s="161"/>
      <c r="B22" s="164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1"/>
      <c r="B23" s="164"/>
      <c r="C23" s="89" t="s">
        <v>130</v>
      </c>
      <c r="D23" s="92" t="s">
        <v>128</v>
      </c>
      <c r="E23" s="93">
        <v>237</v>
      </c>
      <c r="F23" s="93">
        <v>263</v>
      </c>
      <c r="G23" s="93">
        <v>87</v>
      </c>
      <c r="H23" s="93">
        <v>16</v>
      </c>
      <c r="I23" s="93">
        <f t="shared" si="0"/>
        <v>595.5</v>
      </c>
      <c r="J23" s="94">
        <f>IF(I23=0,"0,00",I23/SUM(I22:I24)*100)</f>
        <v>97.54299754299754</v>
      </c>
    </row>
    <row r="24" spans="1:10" x14ac:dyDescent="0.2">
      <c r="A24" s="161"/>
      <c r="B24" s="164"/>
      <c r="C24" s="95" t="s">
        <v>140</v>
      </c>
      <c r="D24" s="96" t="s">
        <v>129</v>
      </c>
      <c r="E24" s="49">
        <v>12</v>
      </c>
      <c r="F24" s="49">
        <v>4</v>
      </c>
      <c r="G24" s="49">
        <v>0</v>
      </c>
      <c r="H24" s="49">
        <v>2</v>
      </c>
      <c r="I24" s="97">
        <f t="shared" si="0"/>
        <v>15</v>
      </c>
      <c r="J24" s="98">
        <f>IF(I24=0,"0,00",I24/SUM(I22:I24)*100)</f>
        <v>2.4570024570024569</v>
      </c>
    </row>
    <row r="25" spans="1:10" x14ac:dyDescent="0.2">
      <c r="A25" s="161"/>
      <c r="B25" s="164"/>
      <c r="C25" s="99"/>
      <c r="D25" s="90" t="s">
        <v>126</v>
      </c>
      <c r="E25" s="50">
        <v>3</v>
      </c>
      <c r="F25" s="50">
        <v>2</v>
      </c>
      <c r="G25" s="50">
        <v>0</v>
      </c>
      <c r="H25" s="50">
        <v>0</v>
      </c>
      <c r="I25" s="50">
        <f t="shared" si="0"/>
        <v>3.5</v>
      </c>
      <c r="J25" s="91">
        <f>IF(I25=0,"0,00",I25/SUM(I25:I27)*100)</f>
        <v>0.53639846743295017</v>
      </c>
    </row>
    <row r="26" spans="1:10" x14ac:dyDescent="0.2">
      <c r="A26" s="161"/>
      <c r="B26" s="164"/>
      <c r="C26" s="89" t="s">
        <v>131</v>
      </c>
      <c r="D26" s="92" t="s">
        <v>128</v>
      </c>
      <c r="E26" s="93">
        <v>298</v>
      </c>
      <c r="F26" s="93">
        <v>310</v>
      </c>
      <c r="G26" s="93">
        <v>78</v>
      </c>
      <c r="H26" s="93">
        <v>8</v>
      </c>
      <c r="I26" s="93">
        <f t="shared" si="0"/>
        <v>635</v>
      </c>
      <c r="J26" s="94">
        <f>IF(I26=0,"0,00",I26/SUM(I25:I27)*100)</f>
        <v>97.318007662835242</v>
      </c>
    </row>
    <row r="27" spans="1:10" x14ac:dyDescent="0.2">
      <c r="A27" s="162"/>
      <c r="B27" s="165"/>
      <c r="C27" s="100" t="s">
        <v>141</v>
      </c>
      <c r="D27" s="96" t="s">
        <v>129</v>
      </c>
      <c r="E27" s="49">
        <v>4</v>
      </c>
      <c r="F27" s="49">
        <v>2</v>
      </c>
      <c r="G27" s="49">
        <v>0</v>
      </c>
      <c r="H27" s="49">
        <v>4</v>
      </c>
      <c r="I27" s="97">
        <f t="shared" si="0"/>
        <v>14</v>
      </c>
      <c r="J27" s="98">
        <f>IF(I27=0,"0,00",I27/SUM(I25:I27)*100)</f>
        <v>2.1455938697318007</v>
      </c>
    </row>
    <row r="28" spans="1:10" x14ac:dyDescent="0.2">
      <c r="A28" s="160" t="s">
        <v>133</v>
      </c>
      <c r="B28" s="163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1"/>
      <c r="B29" s="164"/>
      <c r="C29" s="89" t="s">
        <v>127</v>
      </c>
      <c r="D29" s="92" t="s">
        <v>128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1"/>
      <c r="B30" s="164"/>
      <c r="C30" s="95" t="s">
        <v>142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1"/>
      <c r="B31" s="164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1"/>
      <c r="B32" s="164"/>
      <c r="C32" s="89" t="s">
        <v>130</v>
      </c>
      <c r="D32" s="92" t="s">
        <v>128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1"/>
      <c r="B33" s="164"/>
      <c r="C33" s="95" t="s">
        <v>143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1"/>
      <c r="B34" s="164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1"/>
      <c r="B35" s="164"/>
      <c r="C35" s="89" t="s">
        <v>131</v>
      </c>
      <c r="D35" s="92" t="s">
        <v>128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2"/>
      <c r="B36" s="165"/>
      <c r="C36" s="100" t="s">
        <v>144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0" t="s">
        <v>134</v>
      </c>
      <c r="B37" s="163">
        <v>2</v>
      </c>
      <c r="C37" s="101"/>
      <c r="D37" s="90" t="s">
        <v>126</v>
      </c>
      <c r="E37" s="50">
        <v>37</v>
      </c>
      <c r="F37" s="50">
        <v>62</v>
      </c>
      <c r="G37" s="50">
        <v>6</v>
      </c>
      <c r="H37" s="50">
        <v>7</v>
      </c>
      <c r="I37" s="50">
        <f t="shared" si="0"/>
        <v>110</v>
      </c>
      <c r="J37" s="91">
        <f>IF(I37=0,"0,00",I37/SUM(I37:I39)*100)</f>
        <v>47.210300429184549</v>
      </c>
    </row>
    <row r="38" spans="1:10" x14ac:dyDescent="0.2">
      <c r="A38" s="161"/>
      <c r="B38" s="164"/>
      <c r="C38" s="89" t="s">
        <v>127</v>
      </c>
      <c r="D38" s="92" t="s">
        <v>128</v>
      </c>
      <c r="E38" s="93">
        <v>1</v>
      </c>
      <c r="F38" s="93">
        <v>14</v>
      </c>
      <c r="G38" s="93">
        <v>15</v>
      </c>
      <c r="H38" s="93">
        <v>0</v>
      </c>
      <c r="I38" s="93">
        <f t="shared" si="0"/>
        <v>44.5</v>
      </c>
      <c r="J38" s="94">
        <f>IF(I38=0,"0,00",I38/SUM(I37:I39)*100)</f>
        <v>19.098712446351932</v>
      </c>
    </row>
    <row r="39" spans="1:10" x14ac:dyDescent="0.2">
      <c r="A39" s="161"/>
      <c r="B39" s="164"/>
      <c r="C39" s="95" t="s">
        <v>145</v>
      </c>
      <c r="D39" s="96" t="s">
        <v>129</v>
      </c>
      <c r="E39" s="49">
        <v>14</v>
      </c>
      <c r="F39" s="49">
        <v>37</v>
      </c>
      <c r="G39" s="49">
        <v>6</v>
      </c>
      <c r="H39" s="49">
        <v>9</v>
      </c>
      <c r="I39" s="97">
        <f t="shared" si="0"/>
        <v>78.5</v>
      </c>
      <c r="J39" s="98">
        <f>IF(I39=0,"0,00",I39/SUM(I37:I39)*100)</f>
        <v>33.690987124463518</v>
      </c>
    </row>
    <row r="40" spans="1:10" x14ac:dyDescent="0.2">
      <c r="A40" s="161"/>
      <c r="B40" s="164"/>
      <c r="C40" s="99"/>
      <c r="D40" s="90" t="s">
        <v>126</v>
      </c>
      <c r="E40" s="50">
        <v>17</v>
      </c>
      <c r="F40" s="50">
        <v>44</v>
      </c>
      <c r="G40" s="50">
        <v>6</v>
      </c>
      <c r="H40" s="50">
        <v>5</v>
      </c>
      <c r="I40" s="50">
        <f t="shared" si="0"/>
        <v>77</v>
      </c>
      <c r="J40" s="91">
        <f>IF(I40=0,"0,00",I40/SUM(I40:I42)*100)</f>
        <v>42.307692307692307</v>
      </c>
    </row>
    <row r="41" spans="1:10" x14ac:dyDescent="0.2">
      <c r="A41" s="161"/>
      <c r="B41" s="164"/>
      <c r="C41" s="89" t="s">
        <v>130</v>
      </c>
      <c r="D41" s="92" t="s">
        <v>128</v>
      </c>
      <c r="E41" s="93">
        <v>1</v>
      </c>
      <c r="F41" s="93">
        <v>16</v>
      </c>
      <c r="G41" s="93">
        <v>12</v>
      </c>
      <c r="H41" s="93">
        <v>0</v>
      </c>
      <c r="I41" s="93">
        <f t="shared" si="0"/>
        <v>40.5</v>
      </c>
      <c r="J41" s="94">
        <f>IF(I41=0,"0,00",I41/SUM(I40:I42)*100)</f>
        <v>22.252747252747252</v>
      </c>
    </row>
    <row r="42" spans="1:10" x14ac:dyDescent="0.2">
      <c r="A42" s="161"/>
      <c r="B42" s="164"/>
      <c r="C42" s="95" t="s">
        <v>146</v>
      </c>
      <c r="D42" s="96" t="s">
        <v>129</v>
      </c>
      <c r="E42" s="49">
        <v>13</v>
      </c>
      <c r="F42" s="49">
        <v>25</v>
      </c>
      <c r="G42" s="49">
        <v>9</v>
      </c>
      <c r="H42" s="49">
        <v>6</v>
      </c>
      <c r="I42" s="97">
        <f t="shared" si="0"/>
        <v>64.5</v>
      </c>
      <c r="J42" s="98">
        <f>IF(I42=0,"0,00",I42/SUM(I40:I42)*100)</f>
        <v>35.439560439560438</v>
      </c>
    </row>
    <row r="43" spans="1:10" x14ac:dyDescent="0.2">
      <c r="A43" s="161"/>
      <c r="B43" s="164"/>
      <c r="C43" s="99"/>
      <c r="D43" s="90" t="s">
        <v>126</v>
      </c>
      <c r="E43" s="50">
        <v>32</v>
      </c>
      <c r="F43" s="50">
        <v>32</v>
      </c>
      <c r="G43" s="50">
        <v>5</v>
      </c>
      <c r="H43" s="50">
        <v>1</v>
      </c>
      <c r="I43" s="50">
        <f t="shared" si="0"/>
        <v>60.5</v>
      </c>
      <c r="J43" s="91">
        <f>IF(I43=0,"0,00",I43/SUM(I43:I45)*100)</f>
        <v>43.525179856115109</v>
      </c>
    </row>
    <row r="44" spans="1:10" x14ac:dyDescent="0.2">
      <c r="A44" s="161"/>
      <c r="B44" s="164"/>
      <c r="C44" s="89" t="s">
        <v>131</v>
      </c>
      <c r="D44" s="92" t="s">
        <v>128</v>
      </c>
      <c r="E44" s="93">
        <v>1</v>
      </c>
      <c r="F44" s="93">
        <v>3</v>
      </c>
      <c r="G44" s="93">
        <v>11</v>
      </c>
      <c r="H44" s="93">
        <v>0</v>
      </c>
      <c r="I44" s="93">
        <f t="shared" si="0"/>
        <v>25.5</v>
      </c>
      <c r="J44" s="94">
        <f>IF(I44=0,"0,00",I44/SUM(I43:I45)*100)</f>
        <v>18.345323741007196</v>
      </c>
    </row>
    <row r="45" spans="1:10" x14ac:dyDescent="0.2">
      <c r="A45" s="162"/>
      <c r="B45" s="165"/>
      <c r="C45" s="100" t="s">
        <v>147</v>
      </c>
      <c r="D45" s="96" t="s">
        <v>129</v>
      </c>
      <c r="E45" s="49">
        <v>10</v>
      </c>
      <c r="F45" s="49">
        <v>27</v>
      </c>
      <c r="G45" s="49">
        <v>8</v>
      </c>
      <c r="H45" s="49">
        <v>2</v>
      </c>
      <c r="I45" s="102">
        <f t="shared" si="0"/>
        <v>53</v>
      </c>
      <c r="J45" s="98">
        <f>IF(I45=0,"0,00",I45/SUM(I43:I45)*100)</f>
        <v>38.129496402877699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6.28515625" customWidth="1"/>
    <col min="17" max="20" width="4.7109375" customWidth="1"/>
    <col min="21" max="21" width="7" customWidth="1"/>
    <col min="22" max="25" width="4.7109375" customWidth="1"/>
    <col min="26" max="26" width="6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9" t="s">
        <v>95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9" t="s">
        <v>96</v>
      </c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9" t="s">
        <v>97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98</v>
      </c>
      <c r="B8" s="185"/>
      <c r="C8" s="184" t="s">
        <v>99</v>
      </c>
      <c r="D8" s="184"/>
      <c r="E8" s="184"/>
      <c r="F8" s="184"/>
      <c r="G8" s="184"/>
      <c r="H8" s="184"/>
      <c r="I8" s="59"/>
      <c r="J8" s="59"/>
      <c r="K8" s="59"/>
      <c r="L8" s="185" t="s">
        <v>100</v>
      </c>
      <c r="M8" s="185"/>
      <c r="N8" s="185"/>
      <c r="O8" s="184" t="str">
        <f>'G-1'!D5</f>
        <v>CALLE 30 X CARRERA 43</v>
      </c>
      <c r="P8" s="184"/>
      <c r="Q8" s="184"/>
      <c r="R8" s="184"/>
      <c r="S8" s="184"/>
      <c r="T8" s="59"/>
      <c r="U8" s="59"/>
      <c r="V8" s="185" t="s">
        <v>101</v>
      </c>
      <c r="W8" s="185"/>
      <c r="X8" s="185"/>
      <c r="Y8" s="184">
        <f>'G-1'!L5</f>
        <v>2104</v>
      </c>
      <c r="Z8" s="184"/>
      <c r="AA8" s="184"/>
      <c r="AB8" s="59"/>
      <c r="AC8" s="59"/>
      <c r="AD8" s="59"/>
      <c r="AE8" s="59"/>
      <c r="AF8" s="59"/>
      <c r="AG8" s="59"/>
      <c r="AH8" s="185" t="s">
        <v>102</v>
      </c>
      <c r="AI8" s="185"/>
      <c r="AJ8" s="186">
        <f>'G-1'!S6</f>
        <v>42997</v>
      </c>
      <c r="AK8" s="186"/>
      <c r="AL8" s="186"/>
      <c r="AM8" s="186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8" t="s">
        <v>47</v>
      </c>
      <c r="E10" s="188"/>
      <c r="F10" s="188"/>
      <c r="G10" s="18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8" t="s">
        <v>135</v>
      </c>
      <c r="T10" s="188"/>
      <c r="U10" s="188"/>
      <c r="V10" s="18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8" t="s">
        <v>49</v>
      </c>
      <c r="AI10" s="188"/>
      <c r="AJ10" s="188"/>
      <c r="AK10" s="18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7" t="s">
        <v>104</v>
      </c>
      <c r="U12" s="187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1184</v>
      </c>
      <c r="AV12" s="64">
        <f t="shared" si="0"/>
        <v>1209.5</v>
      </c>
      <c r="AW12" s="64">
        <f t="shared" si="0"/>
        <v>1124</v>
      </c>
      <c r="AX12" s="64">
        <f t="shared" si="0"/>
        <v>972.5</v>
      </c>
      <c r="AY12" s="64">
        <f t="shared" si="0"/>
        <v>905</v>
      </c>
      <c r="AZ12" s="64">
        <f t="shared" si="0"/>
        <v>827.5</v>
      </c>
      <c r="BA12" s="64">
        <f t="shared" si="0"/>
        <v>867</v>
      </c>
      <c r="BB12" s="64"/>
      <c r="BC12" s="64"/>
      <c r="BD12" s="64"/>
      <c r="BE12" s="64">
        <f t="shared" ref="BE12:BQ12" si="1">P14</f>
        <v>1096.5</v>
      </c>
      <c r="BF12" s="64">
        <f t="shared" si="1"/>
        <v>1109.5</v>
      </c>
      <c r="BG12" s="64">
        <f t="shared" si="1"/>
        <v>1035</v>
      </c>
      <c r="BH12" s="64">
        <f t="shared" si="1"/>
        <v>1017</v>
      </c>
      <c r="BI12" s="64">
        <f t="shared" si="1"/>
        <v>955</v>
      </c>
      <c r="BJ12" s="64">
        <f t="shared" si="1"/>
        <v>904</v>
      </c>
      <c r="BK12" s="64">
        <f t="shared" si="1"/>
        <v>908</v>
      </c>
      <c r="BL12" s="64">
        <f t="shared" si="1"/>
        <v>882.5</v>
      </c>
      <c r="BM12" s="64">
        <f t="shared" si="1"/>
        <v>934</v>
      </c>
      <c r="BN12" s="64">
        <f t="shared" si="1"/>
        <v>970</v>
      </c>
      <c r="BO12" s="64">
        <f t="shared" si="1"/>
        <v>1007.5</v>
      </c>
      <c r="BP12" s="64">
        <f t="shared" si="1"/>
        <v>1049</v>
      </c>
      <c r="BQ12" s="64">
        <f t="shared" si="1"/>
        <v>1059</v>
      </c>
      <c r="BR12" s="64"/>
      <c r="BS12" s="64"/>
      <c r="BT12" s="64"/>
      <c r="BU12" s="64">
        <f t="shared" ref="BU12:CC12" si="2">AG14</f>
        <v>1159</v>
      </c>
      <c r="BV12" s="64">
        <f t="shared" si="2"/>
        <v>1184</v>
      </c>
      <c r="BW12" s="64">
        <f t="shared" si="2"/>
        <v>1273.5</v>
      </c>
      <c r="BX12" s="64">
        <f t="shared" si="2"/>
        <v>1387</v>
      </c>
      <c r="BY12" s="64">
        <f t="shared" si="2"/>
        <v>1441.5</v>
      </c>
      <c r="BZ12" s="64">
        <f t="shared" si="2"/>
        <v>1457.5</v>
      </c>
      <c r="CA12" s="64">
        <f t="shared" si="2"/>
        <v>1426</v>
      </c>
      <c r="CB12" s="64">
        <f t="shared" si="2"/>
        <v>1332.5</v>
      </c>
      <c r="CC12" s="64">
        <f t="shared" si="2"/>
        <v>1301.5</v>
      </c>
    </row>
    <row r="13" spans="1:81" ht="16.5" customHeight="1" x14ac:dyDescent="0.2">
      <c r="A13" s="67" t="s">
        <v>105</v>
      </c>
      <c r="B13" s="116">
        <f>'G-1'!F10</f>
        <v>274.5</v>
      </c>
      <c r="C13" s="116">
        <f>'G-1'!F11</f>
        <v>319.5</v>
      </c>
      <c r="D13" s="116">
        <f>'G-1'!F12</f>
        <v>326</v>
      </c>
      <c r="E13" s="116">
        <f>'G-1'!F13</f>
        <v>264</v>
      </c>
      <c r="F13" s="116">
        <f>'G-1'!F14</f>
        <v>300</v>
      </c>
      <c r="G13" s="116">
        <f>'G-1'!F15</f>
        <v>234</v>
      </c>
      <c r="H13" s="116">
        <f>'G-1'!F16</f>
        <v>174.5</v>
      </c>
      <c r="I13" s="116">
        <f>'G-1'!F17</f>
        <v>196.5</v>
      </c>
      <c r="J13" s="116">
        <f>'G-1'!F18</f>
        <v>222.5</v>
      </c>
      <c r="K13" s="116">
        <f>'G-1'!F19</f>
        <v>273.5</v>
      </c>
      <c r="L13" s="117"/>
      <c r="M13" s="116">
        <f>'G-1'!F20</f>
        <v>258.5</v>
      </c>
      <c r="N13" s="116">
        <f>'G-1'!F21</f>
        <v>295</v>
      </c>
      <c r="O13" s="116">
        <f>'G-1'!F22</f>
        <v>259.5</v>
      </c>
      <c r="P13" s="116">
        <f>'G-1'!M10</f>
        <v>283.5</v>
      </c>
      <c r="Q13" s="116">
        <f>'G-1'!M11</f>
        <v>271.5</v>
      </c>
      <c r="R13" s="116">
        <f>'G-1'!M12</f>
        <v>220.5</v>
      </c>
      <c r="S13" s="116">
        <f>'G-1'!M13</f>
        <v>241.5</v>
      </c>
      <c r="T13" s="116">
        <f>'G-1'!M14</f>
        <v>221.5</v>
      </c>
      <c r="U13" s="116">
        <f>'G-1'!M15</f>
        <v>220.5</v>
      </c>
      <c r="V13" s="116">
        <f>'G-1'!M16</f>
        <v>224.5</v>
      </c>
      <c r="W13" s="116">
        <f>'G-1'!M17</f>
        <v>216</v>
      </c>
      <c r="X13" s="116">
        <f>'G-1'!M18</f>
        <v>273</v>
      </c>
      <c r="Y13" s="116">
        <f>'G-1'!M19</f>
        <v>256.5</v>
      </c>
      <c r="Z13" s="116">
        <f>'G-1'!M20</f>
        <v>262</v>
      </c>
      <c r="AA13" s="116">
        <f>'G-1'!M21</f>
        <v>257.5</v>
      </c>
      <c r="AB13" s="116">
        <f>'G-1'!M22</f>
        <v>283</v>
      </c>
      <c r="AC13" s="117"/>
      <c r="AD13" s="116">
        <f>'G-1'!T10</f>
        <v>290</v>
      </c>
      <c r="AE13" s="116">
        <f>'G-1'!T11</f>
        <v>275.5</v>
      </c>
      <c r="AF13" s="116">
        <f>'G-1'!T12</f>
        <v>295</v>
      </c>
      <c r="AG13" s="116">
        <f>'G-1'!T13</f>
        <v>298.5</v>
      </c>
      <c r="AH13" s="116">
        <f>'G-1'!T14</f>
        <v>315</v>
      </c>
      <c r="AI13" s="116">
        <f>'G-1'!T15</f>
        <v>365</v>
      </c>
      <c r="AJ13" s="116">
        <f>'G-1'!T16</f>
        <v>408.5</v>
      </c>
      <c r="AK13" s="116">
        <f>'G-1'!T17</f>
        <v>353</v>
      </c>
      <c r="AL13" s="116">
        <f>'G-1'!T18</f>
        <v>331</v>
      </c>
      <c r="AM13" s="116">
        <f>'G-1'!T19</f>
        <v>333.5</v>
      </c>
      <c r="AN13" s="116">
        <f>'G-1'!T20</f>
        <v>315</v>
      </c>
      <c r="AO13" s="116">
        <f>'G-1'!T21</f>
        <v>322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1184</v>
      </c>
      <c r="F14" s="116">
        <f t="shared" ref="F14:K14" si="3">C13+D13+E13+F13</f>
        <v>1209.5</v>
      </c>
      <c r="G14" s="116">
        <f t="shared" si="3"/>
        <v>1124</v>
      </c>
      <c r="H14" s="116">
        <f t="shared" si="3"/>
        <v>972.5</v>
      </c>
      <c r="I14" s="116">
        <f t="shared" si="3"/>
        <v>905</v>
      </c>
      <c r="J14" s="116">
        <f t="shared" si="3"/>
        <v>827.5</v>
      </c>
      <c r="K14" s="116">
        <f t="shared" si="3"/>
        <v>867</v>
      </c>
      <c r="L14" s="117"/>
      <c r="M14" s="116"/>
      <c r="N14" s="116"/>
      <c r="O14" s="116"/>
      <c r="P14" s="116">
        <f>M13+N13+O13+P13</f>
        <v>1096.5</v>
      </c>
      <c r="Q14" s="116">
        <f t="shared" ref="Q14:AB14" si="4">N13+O13+P13+Q13</f>
        <v>1109.5</v>
      </c>
      <c r="R14" s="116">
        <f t="shared" si="4"/>
        <v>1035</v>
      </c>
      <c r="S14" s="116">
        <f t="shared" si="4"/>
        <v>1017</v>
      </c>
      <c r="T14" s="116">
        <f t="shared" si="4"/>
        <v>955</v>
      </c>
      <c r="U14" s="116">
        <f t="shared" si="4"/>
        <v>904</v>
      </c>
      <c r="V14" s="116">
        <f t="shared" si="4"/>
        <v>908</v>
      </c>
      <c r="W14" s="116">
        <f t="shared" si="4"/>
        <v>882.5</v>
      </c>
      <c r="X14" s="116">
        <f t="shared" si="4"/>
        <v>934</v>
      </c>
      <c r="Y14" s="116">
        <f t="shared" si="4"/>
        <v>970</v>
      </c>
      <c r="Z14" s="116">
        <f t="shared" si="4"/>
        <v>1007.5</v>
      </c>
      <c r="AA14" s="116">
        <f t="shared" si="4"/>
        <v>1049</v>
      </c>
      <c r="AB14" s="116">
        <f t="shared" si="4"/>
        <v>1059</v>
      </c>
      <c r="AC14" s="117"/>
      <c r="AD14" s="116"/>
      <c r="AE14" s="116"/>
      <c r="AF14" s="116"/>
      <c r="AG14" s="116">
        <f>AD13+AE13+AF13+AG13</f>
        <v>1159</v>
      </c>
      <c r="AH14" s="116">
        <f t="shared" ref="AH14:AO14" si="5">AE13+AF13+AG13+AH13</f>
        <v>1184</v>
      </c>
      <c r="AI14" s="116">
        <f t="shared" si="5"/>
        <v>1273.5</v>
      </c>
      <c r="AJ14" s="116">
        <f t="shared" si="5"/>
        <v>1387</v>
      </c>
      <c r="AK14" s="116">
        <f t="shared" si="5"/>
        <v>1441.5</v>
      </c>
      <c r="AL14" s="116">
        <f t="shared" si="5"/>
        <v>1457.5</v>
      </c>
      <c r="AM14" s="116">
        <f t="shared" si="5"/>
        <v>1426</v>
      </c>
      <c r="AN14" s="116">
        <f t="shared" si="5"/>
        <v>1332.5</v>
      </c>
      <c r="AO14" s="116">
        <f t="shared" si="5"/>
        <v>1301.5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0.9246724890829694</v>
      </c>
      <c r="H15" s="119"/>
      <c r="I15" s="119" t="s">
        <v>110</v>
      </c>
      <c r="J15" s="120">
        <f>DIRECCIONALIDAD!J12/100</f>
        <v>7.5327510917030563E-2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0.93333333333333324</v>
      </c>
      <c r="V15" s="119"/>
      <c r="W15" s="119"/>
      <c r="X15" s="119"/>
      <c r="Y15" s="119" t="s">
        <v>110</v>
      </c>
      <c r="Z15" s="120">
        <f>DIRECCIONALIDAD!J15/100</f>
        <v>6.6666666666666666E-2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0.95293359123146359</v>
      </c>
      <c r="AL15" s="119"/>
      <c r="AM15" s="119"/>
      <c r="AN15" s="119" t="s">
        <v>110</v>
      </c>
      <c r="AO15" s="122">
        <f>DIRECCIONALIDAD!J18/100</f>
        <v>4.7066408768536426E-2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5" t="s">
        <v>151</v>
      </c>
      <c r="B16" s="126">
        <f>MAX(B14:K14)</f>
        <v>1209.5</v>
      </c>
      <c r="C16" s="119" t="s">
        <v>108</v>
      </c>
      <c r="D16" s="127">
        <f>+B16*D15</f>
        <v>0</v>
      </c>
      <c r="E16" s="119"/>
      <c r="F16" s="119" t="s">
        <v>109</v>
      </c>
      <c r="G16" s="127">
        <f>+B16*G15</f>
        <v>1118.3913755458516</v>
      </c>
      <c r="H16" s="119"/>
      <c r="I16" s="119" t="s">
        <v>110</v>
      </c>
      <c r="J16" s="127">
        <f>+B16*J15</f>
        <v>91.108624454148469</v>
      </c>
      <c r="K16" s="121"/>
      <c r="L16" s="115"/>
      <c r="M16" s="126">
        <f>MAX(M14:AB14)</f>
        <v>1109.5</v>
      </c>
      <c r="N16" s="119"/>
      <c r="O16" s="119" t="s">
        <v>108</v>
      </c>
      <c r="P16" s="128">
        <f>+M16*P15</f>
        <v>0</v>
      </c>
      <c r="Q16" s="119"/>
      <c r="R16" s="119"/>
      <c r="S16" s="119"/>
      <c r="T16" s="119" t="s">
        <v>109</v>
      </c>
      <c r="U16" s="128">
        <f>+M16*U15</f>
        <v>1035.5333333333333</v>
      </c>
      <c r="V16" s="119"/>
      <c r="W16" s="119"/>
      <c r="X16" s="119"/>
      <c r="Y16" s="119" t="s">
        <v>110</v>
      </c>
      <c r="Z16" s="128">
        <f>+M16*Z15</f>
        <v>73.966666666666669</v>
      </c>
      <c r="AA16" s="119"/>
      <c r="AB16" s="121"/>
      <c r="AC16" s="115"/>
      <c r="AD16" s="126">
        <f>MAX(AD14:AO14)</f>
        <v>1457.5</v>
      </c>
      <c r="AE16" s="119" t="s">
        <v>108</v>
      </c>
      <c r="AF16" s="127">
        <f>+AD16*AF15</f>
        <v>0</v>
      </c>
      <c r="AG16" s="119"/>
      <c r="AH16" s="119"/>
      <c r="AI16" s="119"/>
      <c r="AJ16" s="119" t="s">
        <v>109</v>
      </c>
      <c r="AK16" s="127">
        <f>+AD16*AK15</f>
        <v>1388.9007092198583</v>
      </c>
      <c r="AL16" s="119"/>
      <c r="AM16" s="119"/>
      <c r="AN16" s="119" t="s">
        <v>110</v>
      </c>
      <c r="AO16" s="129">
        <f>+AD16*AO15</f>
        <v>68.599290780141843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2" t="s">
        <v>104</v>
      </c>
      <c r="U17" s="182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437.5</v>
      </c>
      <c r="C18" s="116">
        <f>'G-2'!F11</f>
        <v>470.5</v>
      </c>
      <c r="D18" s="116">
        <f>'G-2'!F12</f>
        <v>355</v>
      </c>
      <c r="E18" s="116">
        <f>'G-2'!F13</f>
        <v>344.5</v>
      </c>
      <c r="F18" s="116">
        <f>'G-2'!F14</f>
        <v>332.5</v>
      </c>
      <c r="G18" s="116">
        <f>'G-2'!F15</f>
        <v>331</v>
      </c>
      <c r="H18" s="116">
        <f>'G-2'!F16</f>
        <v>318</v>
      </c>
      <c r="I18" s="116">
        <f>'G-2'!F17</f>
        <v>352</v>
      </c>
      <c r="J18" s="116">
        <f>'G-2'!F18</f>
        <v>352.5</v>
      </c>
      <c r="K18" s="116">
        <f>'G-2'!F19</f>
        <v>364.5</v>
      </c>
      <c r="L18" s="117"/>
      <c r="M18" s="116">
        <f>'G-2'!F20</f>
        <v>275</v>
      </c>
      <c r="N18" s="116">
        <f>'G-2'!F21</f>
        <v>282</v>
      </c>
      <c r="O18" s="116">
        <f>'G-2'!F22</f>
        <v>282</v>
      </c>
      <c r="P18" s="116">
        <f>'G-2'!M10</f>
        <v>275.5</v>
      </c>
      <c r="Q18" s="116">
        <f>'G-2'!M11</f>
        <v>297.5</v>
      </c>
      <c r="R18" s="116">
        <f>'G-2'!M12</f>
        <v>255.5</v>
      </c>
      <c r="S18" s="116">
        <f>'G-2'!M13</f>
        <v>258</v>
      </c>
      <c r="T18" s="116">
        <f>'G-2'!M14</f>
        <v>236</v>
      </c>
      <c r="U18" s="116">
        <f>'G-2'!M15</f>
        <v>239.5</v>
      </c>
      <c r="V18" s="116">
        <f>'G-2'!M16</f>
        <v>255.5</v>
      </c>
      <c r="W18" s="116">
        <f>'G-2'!M17</f>
        <v>264.5</v>
      </c>
      <c r="X18" s="116">
        <f>'G-2'!M18</f>
        <v>283.5</v>
      </c>
      <c r="Y18" s="116">
        <f>'G-2'!M19</f>
        <v>269</v>
      </c>
      <c r="Z18" s="116">
        <f>'G-2'!M20</f>
        <v>278</v>
      </c>
      <c r="AA18" s="116">
        <f>'G-2'!M21</f>
        <v>305</v>
      </c>
      <c r="AB18" s="116">
        <f>'G-2'!M22</f>
        <v>306.5</v>
      </c>
      <c r="AC18" s="117"/>
      <c r="AD18" s="116">
        <f>'G-2'!T10</f>
        <v>293</v>
      </c>
      <c r="AE18" s="116">
        <f>'G-2'!T11</f>
        <v>295.5</v>
      </c>
      <c r="AF18" s="116">
        <f>'G-2'!T12</f>
        <v>309.5</v>
      </c>
      <c r="AG18" s="116">
        <f>'G-2'!T13</f>
        <v>347</v>
      </c>
      <c r="AH18" s="116">
        <f>'G-2'!T14</f>
        <v>363</v>
      </c>
      <c r="AI18" s="116">
        <f>'G-2'!T15</f>
        <v>343.5</v>
      </c>
      <c r="AJ18" s="116">
        <f>'G-2'!T16</f>
        <v>326</v>
      </c>
      <c r="AK18" s="116">
        <f>'G-2'!T17</f>
        <v>326.5</v>
      </c>
      <c r="AL18" s="116">
        <f>'G-2'!T18</f>
        <v>353</v>
      </c>
      <c r="AM18" s="116">
        <f>'G-2'!T19</f>
        <v>324.5</v>
      </c>
      <c r="AN18" s="116">
        <f>'G-2'!T20</f>
        <v>304.5</v>
      </c>
      <c r="AO18" s="116">
        <f>'G-2'!T21</f>
        <v>298.5</v>
      </c>
      <c r="AP18" s="68"/>
      <c r="AQ18" s="68"/>
      <c r="AR18" s="68"/>
      <c r="AS18" s="68"/>
      <c r="AT18" s="68"/>
      <c r="AU18" s="68">
        <f t="shared" ref="AU18:BA18" si="6">E19</f>
        <v>1607.5</v>
      </c>
      <c r="AV18" s="68">
        <f t="shared" si="6"/>
        <v>1502.5</v>
      </c>
      <c r="AW18" s="68">
        <f t="shared" si="6"/>
        <v>1363</v>
      </c>
      <c r="AX18" s="68">
        <f t="shared" si="6"/>
        <v>1326</v>
      </c>
      <c r="AY18" s="68">
        <f t="shared" si="6"/>
        <v>1333.5</v>
      </c>
      <c r="AZ18" s="68">
        <f t="shared" si="6"/>
        <v>1353.5</v>
      </c>
      <c r="BA18" s="68">
        <f t="shared" si="6"/>
        <v>1387</v>
      </c>
      <c r="BB18" s="68"/>
      <c r="BC18" s="68"/>
      <c r="BD18" s="68"/>
      <c r="BE18" s="68">
        <f t="shared" ref="BE18:BQ18" si="7">P19</f>
        <v>1114.5</v>
      </c>
      <c r="BF18" s="68">
        <f t="shared" si="7"/>
        <v>1137</v>
      </c>
      <c r="BG18" s="68">
        <f t="shared" si="7"/>
        <v>1110.5</v>
      </c>
      <c r="BH18" s="68">
        <f t="shared" si="7"/>
        <v>1086.5</v>
      </c>
      <c r="BI18" s="68">
        <f t="shared" si="7"/>
        <v>1047</v>
      </c>
      <c r="BJ18" s="68">
        <f t="shared" si="7"/>
        <v>989</v>
      </c>
      <c r="BK18" s="68">
        <f t="shared" si="7"/>
        <v>989</v>
      </c>
      <c r="BL18" s="68">
        <f t="shared" si="7"/>
        <v>995.5</v>
      </c>
      <c r="BM18" s="68">
        <f t="shared" si="7"/>
        <v>1043</v>
      </c>
      <c r="BN18" s="68">
        <f t="shared" si="7"/>
        <v>1072.5</v>
      </c>
      <c r="BO18" s="68">
        <f t="shared" si="7"/>
        <v>1095</v>
      </c>
      <c r="BP18" s="68">
        <f t="shared" si="7"/>
        <v>1135.5</v>
      </c>
      <c r="BQ18" s="68">
        <f t="shared" si="7"/>
        <v>1158.5</v>
      </c>
      <c r="BR18" s="68"/>
      <c r="BS18" s="68"/>
      <c r="BT18" s="68"/>
      <c r="BU18" s="68">
        <f t="shared" ref="BU18:CC18" si="8">AG19</f>
        <v>1245</v>
      </c>
      <c r="BV18" s="68">
        <f t="shared" si="8"/>
        <v>1315</v>
      </c>
      <c r="BW18" s="68">
        <f t="shared" si="8"/>
        <v>1363</v>
      </c>
      <c r="BX18" s="68">
        <f t="shared" si="8"/>
        <v>1379.5</v>
      </c>
      <c r="BY18" s="68">
        <f t="shared" si="8"/>
        <v>1359</v>
      </c>
      <c r="BZ18" s="68">
        <f t="shared" si="8"/>
        <v>1349</v>
      </c>
      <c r="CA18" s="68">
        <f t="shared" si="8"/>
        <v>1330</v>
      </c>
      <c r="CB18" s="68">
        <f t="shared" si="8"/>
        <v>1308.5</v>
      </c>
      <c r="CC18" s="68">
        <f t="shared" si="8"/>
        <v>1280.5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1607.5</v>
      </c>
      <c r="F19" s="116">
        <f t="shared" ref="F19:K19" si="9">C18+D18+E18+F18</f>
        <v>1502.5</v>
      </c>
      <c r="G19" s="116">
        <f t="shared" si="9"/>
        <v>1363</v>
      </c>
      <c r="H19" s="116">
        <f t="shared" si="9"/>
        <v>1326</v>
      </c>
      <c r="I19" s="116">
        <f t="shared" si="9"/>
        <v>1333.5</v>
      </c>
      <c r="J19" s="116">
        <f t="shared" si="9"/>
        <v>1353.5</v>
      </c>
      <c r="K19" s="116">
        <f t="shared" si="9"/>
        <v>1387</v>
      </c>
      <c r="L19" s="117"/>
      <c r="M19" s="116"/>
      <c r="N19" s="116"/>
      <c r="O19" s="116"/>
      <c r="P19" s="116">
        <f>M18+N18+O18+P18</f>
        <v>1114.5</v>
      </c>
      <c r="Q19" s="116">
        <f t="shared" ref="Q19:AB19" si="10">N18+O18+P18+Q18</f>
        <v>1137</v>
      </c>
      <c r="R19" s="116">
        <f t="shared" si="10"/>
        <v>1110.5</v>
      </c>
      <c r="S19" s="116">
        <f t="shared" si="10"/>
        <v>1086.5</v>
      </c>
      <c r="T19" s="116">
        <f t="shared" si="10"/>
        <v>1047</v>
      </c>
      <c r="U19" s="116">
        <f t="shared" si="10"/>
        <v>989</v>
      </c>
      <c r="V19" s="116">
        <f t="shared" si="10"/>
        <v>989</v>
      </c>
      <c r="W19" s="116">
        <f t="shared" si="10"/>
        <v>995.5</v>
      </c>
      <c r="X19" s="116">
        <f t="shared" si="10"/>
        <v>1043</v>
      </c>
      <c r="Y19" s="116">
        <f t="shared" si="10"/>
        <v>1072.5</v>
      </c>
      <c r="Z19" s="116">
        <f t="shared" si="10"/>
        <v>1095</v>
      </c>
      <c r="AA19" s="116">
        <f t="shared" si="10"/>
        <v>1135.5</v>
      </c>
      <c r="AB19" s="116">
        <f t="shared" si="10"/>
        <v>1158.5</v>
      </c>
      <c r="AC19" s="117"/>
      <c r="AD19" s="116"/>
      <c r="AE19" s="116"/>
      <c r="AF19" s="116"/>
      <c r="AG19" s="116">
        <f>AD18+AE18+AF18+AG18</f>
        <v>1245</v>
      </c>
      <c r="AH19" s="116">
        <f t="shared" ref="AH19:AO19" si="11">AE18+AF18+AG18+AH18</f>
        <v>1315</v>
      </c>
      <c r="AI19" s="116">
        <f t="shared" si="11"/>
        <v>1363</v>
      </c>
      <c r="AJ19" s="116">
        <f t="shared" si="11"/>
        <v>1379.5</v>
      </c>
      <c r="AK19" s="116">
        <f t="shared" si="11"/>
        <v>1359</v>
      </c>
      <c r="AL19" s="116">
        <f t="shared" si="11"/>
        <v>1349</v>
      </c>
      <c r="AM19" s="116">
        <f t="shared" si="11"/>
        <v>1330</v>
      </c>
      <c r="AN19" s="116">
        <f t="shared" si="11"/>
        <v>1308.5</v>
      </c>
      <c r="AO19" s="116">
        <f t="shared" si="11"/>
        <v>1280.5</v>
      </c>
      <c r="AP19" s="68"/>
      <c r="AQ19" s="68"/>
      <c r="AR19" s="68"/>
      <c r="AS19" s="68"/>
      <c r="AT19" s="68"/>
      <c r="AU19" s="68">
        <f t="shared" ref="AU19:BA19" si="12">E29</f>
        <v>358.5</v>
      </c>
      <c r="AV19" s="68">
        <f t="shared" si="12"/>
        <v>350</v>
      </c>
      <c r="AW19" s="68">
        <f t="shared" si="12"/>
        <v>314.5</v>
      </c>
      <c r="AX19" s="68">
        <f t="shared" si="12"/>
        <v>306.5</v>
      </c>
      <c r="AY19" s="68">
        <f t="shared" si="12"/>
        <v>328.5</v>
      </c>
      <c r="AZ19" s="68">
        <f t="shared" si="12"/>
        <v>309.5</v>
      </c>
      <c r="BA19" s="68">
        <f t="shared" si="12"/>
        <v>336</v>
      </c>
      <c r="BB19" s="68"/>
      <c r="BC19" s="68"/>
      <c r="BD19" s="68"/>
      <c r="BE19" s="68">
        <f t="shared" ref="BE19:BQ19" si="13">P29</f>
        <v>388</v>
      </c>
      <c r="BF19" s="68">
        <f t="shared" si="13"/>
        <v>349.5</v>
      </c>
      <c r="BG19" s="68">
        <f t="shared" si="13"/>
        <v>348</v>
      </c>
      <c r="BH19" s="68">
        <f t="shared" si="13"/>
        <v>359</v>
      </c>
      <c r="BI19" s="68">
        <f t="shared" si="13"/>
        <v>367</v>
      </c>
      <c r="BJ19" s="68">
        <f t="shared" si="13"/>
        <v>380.5</v>
      </c>
      <c r="BK19" s="68">
        <f t="shared" si="13"/>
        <v>372.5</v>
      </c>
      <c r="BL19" s="68">
        <f t="shared" si="13"/>
        <v>353</v>
      </c>
      <c r="BM19" s="68">
        <f t="shared" si="13"/>
        <v>337</v>
      </c>
      <c r="BN19" s="68">
        <f t="shared" si="13"/>
        <v>363.5</v>
      </c>
      <c r="BO19" s="68">
        <f t="shared" si="13"/>
        <v>378</v>
      </c>
      <c r="BP19" s="68">
        <f t="shared" si="13"/>
        <v>394.5</v>
      </c>
      <c r="BQ19" s="68">
        <f t="shared" si="13"/>
        <v>387.5</v>
      </c>
      <c r="BR19" s="68"/>
      <c r="BS19" s="68"/>
      <c r="BT19" s="68"/>
      <c r="BU19" s="68">
        <f t="shared" ref="BU19:CC19" si="14">AG29</f>
        <v>355</v>
      </c>
      <c r="BV19" s="68">
        <f t="shared" si="14"/>
        <v>357.5</v>
      </c>
      <c r="BW19" s="68">
        <f t="shared" si="14"/>
        <v>382</v>
      </c>
      <c r="BX19" s="68">
        <f t="shared" si="14"/>
        <v>344.5</v>
      </c>
      <c r="BY19" s="68">
        <f t="shared" si="14"/>
        <v>324.5</v>
      </c>
      <c r="BZ19" s="68">
        <f t="shared" si="14"/>
        <v>300.5</v>
      </c>
      <c r="CA19" s="68">
        <f t="shared" si="14"/>
        <v>259</v>
      </c>
      <c r="CB19" s="68">
        <f t="shared" si="14"/>
        <v>247</v>
      </c>
      <c r="CC19" s="68">
        <f t="shared" si="14"/>
        <v>232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0.98516075845012363</v>
      </c>
      <c r="H20" s="119"/>
      <c r="I20" s="119" t="s">
        <v>110</v>
      </c>
      <c r="J20" s="120">
        <f>DIRECCIONALIDAD!J21/100</f>
        <v>1.483924154987634E-2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0.97542997542997545</v>
      </c>
      <c r="V20" s="119"/>
      <c r="W20" s="119"/>
      <c r="X20" s="119"/>
      <c r="Y20" s="119" t="s">
        <v>110</v>
      </c>
      <c r="Z20" s="120">
        <f>DIRECCIONALIDAD!J24/100</f>
        <v>2.4570024570024569E-2</v>
      </c>
      <c r="AA20" s="119"/>
      <c r="AB20" s="121"/>
      <c r="AC20" s="115"/>
      <c r="AD20" s="118"/>
      <c r="AE20" s="119" t="s">
        <v>108</v>
      </c>
      <c r="AF20" s="120">
        <f>DIRECCIONALIDAD!J25/100</f>
        <v>5.3639846743295016E-3</v>
      </c>
      <c r="AG20" s="119"/>
      <c r="AH20" s="119"/>
      <c r="AI20" s="119"/>
      <c r="AJ20" s="119" t="s">
        <v>109</v>
      </c>
      <c r="AK20" s="120">
        <f>DIRECCIONALIDAD!J26/100</f>
        <v>0.97318007662835238</v>
      </c>
      <c r="AL20" s="119"/>
      <c r="AM20" s="119"/>
      <c r="AN20" s="119" t="s">
        <v>110</v>
      </c>
      <c r="AO20" s="122">
        <f>DIRECCIONALIDAD!J27/100</f>
        <v>2.1455938697318006E-2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5" t="s">
        <v>151</v>
      </c>
      <c r="B21" s="126">
        <f>MAX(B19:K19)</f>
        <v>1607.5</v>
      </c>
      <c r="C21" s="119" t="s">
        <v>108</v>
      </c>
      <c r="D21" s="127">
        <f>+B21*D20</f>
        <v>0</v>
      </c>
      <c r="E21" s="119"/>
      <c r="F21" s="119" t="s">
        <v>109</v>
      </c>
      <c r="G21" s="127">
        <f>+B21*G20</f>
        <v>1583.6459192085738</v>
      </c>
      <c r="H21" s="119"/>
      <c r="I21" s="119" t="s">
        <v>110</v>
      </c>
      <c r="J21" s="127">
        <f>+B21*J20</f>
        <v>23.854080791426217</v>
      </c>
      <c r="K21" s="121"/>
      <c r="L21" s="115"/>
      <c r="M21" s="126">
        <f>MAX(M19:AB19)</f>
        <v>1158.5</v>
      </c>
      <c r="N21" s="119"/>
      <c r="O21" s="119" t="s">
        <v>108</v>
      </c>
      <c r="P21" s="128">
        <f>+M21*P20</f>
        <v>0</v>
      </c>
      <c r="Q21" s="119"/>
      <c r="R21" s="119"/>
      <c r="S21" s="119"/>
      <c r="T21" s="119" t="s">
        <v>109</v>
      </c>
      <c r="U21" s="128">
        <f>+M21*U20</f>
        <v>1130.0356265356265</v>
      </c>
      <c r="V21" s="119"/>
      <c r="W21" s="119"/>
      <c r="X21" s="119"/>
      <c r="Y21" s="119" t="s">
        <v>110</v>
      </c>
      <c r="Z21" s="128">
        <f>+M21*Z20</f>
        <v>28.464373464373462</v>
      </c>
      <c r="AA21" s="119"/>
      <c r="AB21" s="121"/>
      <c r="AC21" s="115"/>
      <c r="AD21" s="126">
        <f>MAX(AD19:AO19)</f>
        <v>1379.5</v>
      </c>
      <c r="AE21" s="119" t="s">
        <v>108</v>
      </c>
      <c r="AF21" s="127">
        <f>+AD21*AF20</f>
        <v>7.3996168582375477</v>
      </c>
      <c r="AG21" s="119"/>
      <c r="AH21" s="119"/>
      <c r="AI21" s="119"/>
      <c r="AJ21" s="119" t="s">
        <v>109</v>
      </c>
      <c r="AK21" s="127">
        <f>+AD21*AK20</f>
        <v>1342.501915708812</v>
      </c>
      <c r="AL21" s="119"/>
      <c r="AM21" s="119"/>
      <c r="AN21" s="119" t="s">
        <v>110</v>
      </c>
      <c r="AO21" s="129">
        <f>+AD21*AO20</f>
        <v>29.598467432950191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2" t="s">
        <v>104</v>
      </c>
      <c r="U22" s="182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3150</v>
      </c>
      <c r="AV22" s="59">
        <f t="shared" si="18"/>
        <v>3062</v>
      </c>
      <c r="AW22" s="59">
        <f t="shared" si="18"/>
        <v>2801.5</v>
      </c>
      <c r="AX22" s="59">
        <f t="shared" si="18"/>
        <v>2605</v>
      </c>
      <c r="AY22" s="59">
        <f t="shared" si="18"/>
        <v>2567</v>
      </c>
      <c r="AZ22" s="59">
        <f t="shared" si="18"/>
        <v>2490.5</v>
      </c>
      <c r="BA22" s="59">
        <f t="shared" si="18"/>
        <v>2590</v>
      </c>
      <c r="BB22" s="59"/>
      <c r="BC22" s="59"/>
      <c r="BD22" s="59"/>
      <c r="BE22" s="59">
        <f t="shared" ref="BE22:BQ22" si="19">P34</f>
        <v>2599</v>
      </c>
      <c r="BF22" s="59">
        <f t="shared" si="19"/>
        <v>2596</v>
      </c>
      <c r="BG22" s="59">
        <f t="shared" si="19"/>
        <v>2493.5</v>
      </c>
      <c r="BH22" s="59">
        <f t="shared" si="19"/>
        <v>2462.5</v>
      </c>
      <c r="BI22" s="59">
        <f t="shared" si="19"/>
        <v>2369</v>
      </c>
      <c r="BJ22" s="59">
        <f t="shared" si="19"/>
        <v>2273.5</v>
      </c>
      <c r="BK22" s="59">
        <f t="shared" si="19"/>
        <v>2269.5</v>
      </c>
      <c r="BL22" s="59">
        <f t="shared" si="19"/>
        <v>2231</v>
      </c>
      <c r="BM22" s="59">
        <f t="shared" si="19"/>
        <v>2314</v>
      </c>
      <c r="BN22" s="59">
        <f t="shared" si="19"/>
        <v>2406</v>
      </c>
      <c r="BO22" s="59">
        <f t="shared" si="19"/>
        <v>2480.5</v>
      </c>
      <c r="BP22" s="59">
        <f t="shared" si="19"/>
        <v>2579</v>
      </c>
      <c r="BQ22" s="59">
        <f t="shared" si="19"/>
        <v>2605</v>
      </c>
      <c r="BR22" s="59"/>
      <c r="BS22" s="59"/>
      <c r="BT22" s="59"/>
      <c r="BU22" s="59">
        <f t="shared" ref="BU22:CC22" si="20">AG34</f>
        <v>2759</v>
      </c>
      <c r="BV22" s="59">
        <f t="shared" si="20"/>
        <v>2856.5</v>
      </c>
      <c r="BW22" s="59">
        <f t="shared" si="20"/>
        <v>3018.5</v>
      </c>
      <c r="BX22" s="59">
        <f t="shared" si="20"/>
        <v>3111</v>
      </c>
      <c r="BY22" s="59">
        <f t="shared" si="20"/>
        <v>3125</v>
      </c>
      <c r="BZ22" s="59">
        <f t="shared" si="20"/>
        <v>3107</v>
      </c>
      <c r="CA22" s="59">
        <f t="shared" si="20"/>
        <v>3015</v>
      </c>
      <c r="CB22" s="59">
        <f t="shared" si="20"/>
        <v>2888</v>
      </c>
      <c r="CC22" s="59">
        <f t="shared" si="20"/>
        <v>2814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5" t="s">
        <v>151</v>
      </c>
      <c r="B26" s="126">
        <f>MAX(B24:K24)</f>
        <v>0</v>
      </c>
      <c r="C26" s="119" t="s">
        <v>108</v>
      </c>
      <c r="D26" s="127">
        <f>+B26*D25</f>
        <v>0</v>
      </c>
      <c r="E26" s="119"/>
      <c r="F26" s="119" t="s">
        <v>109</v>
      </c>
      <c r="G26" s="127">
        <f>+B26*G25</f>
        <v>0</v>
      </c>
      <c r="H26" s="119"/>
      <c r="I26" s="119" t="s">
        <v>110</v>
      </c>
      <c r="J26" s="127">
        <f>+B26*J25</f>
        <v>0</v>
      </c>
      <c r="K26" s="121"/>
      <c r="L26" s="115"/>
      <c r="M26" s="126">
        <f>MAX(M24:AB24)</f>
        <v>0</v>
      </c>
      <c r="N26" s="119"/>
      <c r="O26" s="119" t="s">
        <v>108</v>
      </c>
      <c r="P26" s="128">
        <f>+M26*P25</f>
        <v>0</v>
      </c>
      <c r="Q26" s="119"/>
      <c r="R26" s="119"/>
      <c r="S26" s="119"/>
      <c r="T26" s="119" t="s">
        <v>109</v>
      </c>
      <c r="U26" s="128">
        <f>+M26*U25</f>
        <v>0</v>
      </c>
      <c r="V26" s="119"/>
      <c r="W26" s="119"/>
      <c r="X26" s="119"/>
      <c r="Y26" s="119" t="s">
        <v>110</v>
      </c>
      <c r="Z26" s="128">
        <f>+M26*Z25</f>
        <v>0</v>
      </c>
      <c r="AA26" s="119"/>
      <c r="AB26" s="121"/>
      <c r="AC26" s="115"/>
      <c r="AD26" s="126">
        <f>MAX(AD24:AO24)</f>
        <v>0</v>
      </c>
      <c r="AE26" s="119" t="s">
        <v>108</v>
      </c>
      <c r="AF26" s="127">
        <f>+AD26*AF25</f>
        <v>0</v>
      </c>
      <c r="AG26" s="119"/>
      <c r="AH26" s="119"/>
      <c r="AI26" s="119"/>
      <c r="AJ26" s="119" t="s">
        <v>109</v>
      </c>
      <c r="AK26" s="127">
        <f>+AD26*AK25</f>
        <v>0</v>
      </c>
      <c r="AL26" s="119"/>
      <c r="AM26" s="119"/>
      <c r="AN26" s="119" t="s">
        <v>110</v>
      </c>
      <c r="AO26" s="129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2" t="s">
        <v>104</v>
      </c>
      <c r="U27" s="182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104</v>
      </c>
      <c r="C28" s="116">
        <f>'G-4'!F11</f>
        <v>106</v>
      </c>
      <c r="D28" s="116">
        <f>'G-4'!F12</f>
        <v>87</v>
      </c>
      <c r="E28" s="116">
        <f>'G-4'!F13</f>
        <v>61.5</v>
      </c>
      <c r="F28" s="116">
        <f>'G-4'!F14</f>
        <v>95.5</v>
      </c>
      <c r="G28" s="116">
        <f>'G-4'!F15</f>
        <v>70.5</v>
      </c>
      <c r="H28" s="116">
        <f>'G-4'!F16</f>
        <v>79</v>
      </c>
      <c r="I28" s="116">
        <f>'G-4'!F17</f>
        <v>83.5</v>
      </c>
      <c r="J28" s="116">
        <f>'G-4'!F18</f>
        <v>76.5</v>
      </c>
      <c r="K28" s="116">
        <f>'G-4'!F19</f>
        <v>97</v>
      </c>
      <c r="L28" s="117"/>
      <c r="M28" s="116">
        <f>'G-4'!F20</f>
        <v>105.5</v>
      </c>
      <c r="N28" s="116">
        <f>'G-4'!F21</f>
        <v>93.5</v>
      </c>
      <c r="O28" s="116">
        <f>'G-4'!F22</f>
        <v>88.5</v>
      </c>
      <c r="P28" s="116">
        <f>'G-4'!M10</f>
        <v>100.5</v>
      </c>
      <c r="Q28" s="116">
        <f>'G-4'!M11</f>
        <v>67</v>
      </c>
      <c r="R28" s="116">
        <f>'G-4'!M12</f>
        <v>92</v>
      </c>
      <c r="S28" s="116">
        <f>'G-4'!M13</f>
        <v>99.5</v>
      </c>
      <c r="T28" s="116">
        <f>'G-4'!M14</f>
        <v>108.5</v>
      </c>
      <c r="U28" s="116">
        <f>'G-4'!M15</f>
        <v>80.5</v>
      </c>
      <c r="V28" s="116">
        <f>'G-4'!M16</f>
        <v>84</v>
      </c>
      <c r="W28" s="116">
        <f>'G-4'!M17</f>
        <v>80</v>
      </c>
      <c r="X28" s="116">
        <f>'G-4'!M18</f>
        <v>92.5</v>
      </c>
      <c r="Y28" s="116">
        <f>'G-4'!M19</f>
        <v>107</v>
      </c>
      <c r="Z28" s="116">
        <f>'G-4'!M20</f>
        <v>98.5</v>
      </c>
      <c r="AA28" s="116">
        <f>'G-4'!M21</f>
        <v>96.5</v>
      </c>
      <c r="AB28" s="116">
        <f>'G-4'!M22</f>
        <v>85.5</v>
      </c>
      <c r="AC28" s="117"/>
      <c r="AD28" s="116">
        <f>'G-4'!T10</f>
        <v>87.5</v>
      </c>
      <c r="AE28" s="116">
        <f>'G-4'!T11</f>
        <v>72</v>
      </c>
      <c r="AF28" s="116">
        <f>'G-4'!T12</f>
        <v>106.5</v>
      </c>
      <c r="AG28" s="116">
        <f>'G-4'!T13</f>
        <v>89</v>
      </c>
      <c r="AH28" s="116">
        <f>'G-4'!T14</f>
        <v>90</v>
      </c>
      <c r="AI28" s="116">
        <f>'G-4'!T15</f>
        <v>96.5</v>
      </c>
      <c r="AJ28" s="116">
        <f>'G-4'!T16</f>
        <v>69</v>
      </c>
      <c r="AK28" s="116">
        <f>'G-4'!T17</f>
        <v>69</v>
      </c>
      <c r="AL28" s="116">
        <f>'G-4'!T18</f>
        <v>66</v>
      </c>
      <c r="AM28" s="116">
        <f>'G-4'!T19</f>
        <v>55</v>
      </c>
      <c r="AN28" s="116">
        <f>'G-4'!T20</f>
        <v>57</v>
      </c>
      <c r="AO28" s="116">
        <f>'G-4'!T21</f>
        <v>54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358.5</v>
      </c>
      <c r="F29" s="116">
        <f t="shared" ref="F29:K29" si="24">C28+D28+E28+F28</f>
        <v>350</v>
      </c>
      <c r="G29" s="116">
        <f t="shared" si="24"/>
        <v>314.5</v>
      </c>
      <c r="H29" s="116">
        <f t="shared" si="24"/>
        <v>306.5</v>
      </c>
      <c r="I29" s="116">
        <f t="shared" si="24"/>
        <v>328.5</v>
      </c>
      <c r="J29" s="116">
        <f t="shared" si="24"/>
        <v>309.5</v>
      </c>
      <c r="K29" s="116">
        <f t="shared" si="24"/>
        <v>336</v>
      </c>
      <c r="L29" s="117"/>
      <c r="M29" s="116"/>
      <c r="N29" s="116"/>
      <c r="O29" s="116"/>
      <c r="P29" s="116">
        <f>M28+N28+O28+P28</f>
        <v>388</v>
      </c>
      <c r="Q29" s="116">
        <f t="shared" ref="Q29:AB29" si="25">N28+O28+P28+Q28</f>
        <v>349.5</v>
      </c>
      <c r="R29" s="116">
        <f t="shared" si="25"/>
        <v>348</v>
      </c>
      <c r="S29" s="116">
        <f t="shared" si="25"/>
        <v>359</v>
      </c>
      <c r="T29" s="116">
        <f t="shared" si="25"/>
        <v>367</v>
      </c>
      <c r="U29" s="116">
        <f t="shared" si="25"/>
        <v>380.5</v>
      </c>
      <c r="V29" s="116">
        <f t="shared" si="25"/>
        <v>372.5</v>
      </c>
      <c r="W29" s="116">
        <f t="shared" si="25"/>
        <v>353</v>
      </c>
      <c r="X29" s="116">
        <f t="shared" si="25"/>
        <v>337</v>
      </c>
      <c r="Y29" s="116">
        <f t="shared" si="25"/>
        <v>363.5</v>
      </c>
      <c r="Z29" s="116">
        <f t="shared" si="25"/>
        <v>378</v>
      </c>
      <c r="AA29" s="116">
        <f t="shared" si="25"/>
        <v>394.5</v>
      </c>
      <c r="AB29" s="116">
        <f t="shared" si="25"/>
        <v>387.5</v>
      </c>
      <c r="AC29" s="117"/>
      <c r="AD29" s="116"/>
      <c r="AE29" s="116"/>
      <c r="AF29" s="116"/>
      <c r="AG29" s="116">
        <f>AD28+AE28+AF28+AG28</f>
        <v>355</v>
      </c>
      <c r="AH29" s="116">
        <f t="shared" ref="AH29:AO29" si="26">AE28+AF28+AG28+AH28</f>
        <v>357.5</v>
      </c>
      <c r="AI29" s="116">
        <f t="shared" si="26"/>
        <v>382</v>
      </c>
      <c r="AJ29" s="116">
        <f t="shared" si="26"/>
        <v>344.5</v>
      </c>
      <c r="AK29" s="116">
        <f t="shared" si="26"/>
        <v>324.5</v>
      </c>
      <c r="AL29" s="116">
        <f t="shared" si="26"/>
        <v>300.5</v>
      </c>
      <c r="AM29" s="116">
        <f t="shared" si="26"/>
        <v>259</v>
      </c>
      <c r="AN29" s="116">
        <f t="shared" si="26"/>
        <v>247</v>
      </c>
      <c r="AO29" s="116">
        <f t="shared" si="26"/>
        <v>232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0.47210300429184548</v>
      </c>
      <c r="E30" s="119"/>
      <c r="F30" s="119" t="s">
        <v>109</v>
      </c>
      <c r="G30" s="120">
        <f>DIRECCIONALIDAD!J38/100</f>
        <v>0.19098712446351931</v>
      </c>
      <c r="H30" s="119"/>
      <c r="I30" s="119" t="s">
        <v>110</v>
      </c>
      <c r="J30" s="120">
        <f>DIRECCIONALIDAD!J39/100</f>
        <v>0.33690987124463517</v>
      </c>
      <c r="K30" s="121"/>
      <c r="L30" s="115"/>
      <c r="M30" s="118"/>
      <c r="N30" s="119"/>
      <c r="O30" s="119" t="s">
        <v>108</v>
      </c>
      <c r="P30" s="120">
        <f>DIRECCIONALIDAD!J40/100</f>
        <v>0.42307692307692307</v>
      </c>
      <c r="Q30" s="119"/>
      <c r="R30" s="119"/>
      <c r="S30" s="119"/>
      <c r="T30" s="119" t="s">
        <v>109</v>
      </c>
      <c r="U30" s="120">
        <f>DIRECCIONALIDAD!J41/100</f>
        <v>0.22252747252747251</v>
      </c>
      <c r="V30" s="119"/>
      <c r="W30" s="119"/>
      <c r="X30" s="119"/>
      <c r="Y30" s="119" t="s">
        <v>110</v>
      </c>
      <c r="Z30" s="120">
        <f>DIRECCIONALIDAD!J42/100</f>
        <v>0.35439560439560436</v>
      </c>
      <c r="AA30" s="119"/>
      <c r="AB30" s="121"/>
      <c r="AC30" s="115"/>
      <c r="AD30" s="118"/>
      <c r="AE30" s="119" t="s">
        <v>108</v>
      </c>
      <c r="AF30" s="120">
        <f>DIRECCIONALIDAD!J43/100</f>
        <v>0.43525179856115109</v>
      </c>
      <c r="AG30" s="119"/>
      <c r="AH30" s="119"/>
      <c r="AI30" s="119"/>
      <c r="AJ30" s="119" t="s">
        <v>109</v>
      </c>
      <c r="AK30" s="120">
        <f>DIRECCIONALIDAD!J44/100</f>
        <v>0.18345323741007197</v>
      </c>
      <c r="AL30" s="119"/>
      <c r="AM30" s="119"/>
      <c r="AN30" s="119" t="s">
        <v>110</v>
      </c>
      <c r="AO30" s="122">
        <f>DIRECCIONALIDAD!J45/100</f>
        <v>0.38129496402877699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5" t="s">
        <v>151</v>
      </c>
      <c r="B31" s="126">
        <f>MAX(B29:K29)</f>
        <v>358.5</v>
      </c>
      <c r="C31" s="119" t="s">
        <v>108</v>
      </c>
      <c r="D31" s="127">
        <f>+B31*D30</f>
        <v>169.24892703862662</v>
      </c>
      <c r="E31" s="119"/>
      <c r="F31" s="119" t="s">
        <v>109</v>
      </c>
      <c r="G31" s="127">
        <f>+B31*G30</f>
        <v>68.46888412017168</v>
      </c>
      <c r="H31" s="119"/>
      <c r="I31" s="119" t="s">
        <v>110</v>
      </c>
      <c r="J31" s="127">
        <f>+B31*J30</f>
        <v>120.78218884120172</v>
      </c>
      <c r="K31" s="121"/>
      <c r="L31" s="115"/>
      <c r="M31" s="126">
        <f>MAX(M29:AB29)</f>
        <v>394.5</v>
      </c>
      <c r="N31" s="119"/>
      <c r="O31" s="119" t="s">
        <v>108</v>
      </c>
      <c r="P31" s="128">
        <f>+M31*P30</f>
        <v>166.90384615384616</v>
      </c>
      <c r="Q31" s="119"/>
      <c r="R31" s="119"/>
      <c r="S31" s="119"/>
      <c r="T31" s="119" t="s">
        <v>109</v>
      </c>
      <c r="U31" s="128">
        <f>+M31*U30</f>
        <v>87.787087912087912</v>
      </c>
      <c r="V31" s="119"/>
      <c r="W31" s="119"/>
      <c r="X31" s="119"/>
      <c r="Y31" s="119" t="s">
        <v>110</v>
      </c>
      <c r="Z31" s="128">
        <f>+M31*Z30</f>
        <v>139.80906593406593</v>
      </c>
      <c r="AA31" s="119"/>
      <c r="AB31" s="121"/>
      <c r="AC31" s="115"/>
      <c r="AD31" s="126">
        <f>MAX(AD29:AO29)</f>
        <v>382</v>
      </c>
      <c r="AE31" s="119" t="s">
        <v>108</v>
      </c>
      <c r="AF31" s="127">
        <f>+AD31*AF30</f>
        <v>166.26618705035972</v>
      </c>
      <c r="AG31" s="119"/>
      <c r="AH31" s="119"/>
      <c r="AI31" s="119"/>
      <c r="AJ31" s="119" t="s">
        <v>109</v>
      </c>
      <c r="AK31" s="127">
        <f>+AD31*AK30</f>
        <v>70.079136690647488</v>
      </c>
      <c r="AL31" s="119"/>
      <c r="AM31" s="119"/>
      <c r="AN31" s="119" t="s">
        <v>110</v>
      </c>
      <c r="AO31" s="129">
        <f>+AD31*AO30</f>
        <v>145.65467625899282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2" t="s">
        <v>104</v>
      </c>
      <c r="U32" s="182"/>
      <c r="V32" s="114" t="s">
        <v>111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105</v>
      </c>
      <c r="B33" s="116">
        <f>B13+B18+B23+B28</f>
        <v>816</v>
      </c>
      <c r="C33" s="116">
        <f t="shared" ref="C33:K33" si="27">C13+C18+C23+C28</f>
        <v>896</v>
      </c>
      <c r="D33" s="116">
        <f t="shared" si="27"/>
        <v>768</v>
      </c>
      <c r="E33" s="116">
        <f t="shared" si="27"/>
        <v>670</v>
      </c>
      <c r="F33" s="116">
        <f t="shared" si="27"/>
        <v>728</v>
      </c>
      <c r="G33" s="116">
        <f t="shared" si="27"/>
        <v>635.5</v>
      </c>
      <c r="H33" s="116">
        <f t="shared" si="27"/>
        <v>571.5</v>
      </c>
      <c r="I33" s="116">
        <f t="shared" si="27"/>
        <v>632</v>
      </c>
      <c r="J33" s="116">
        <f t="shared" si="27"/>
        <v>651.5</v>
      </c>
      <c r="K33" s="116">
        <f t="shared" si="27"/>
        <v>735</v>
      </c>
      <c r="L33" s="117"/>
      <c r="M33" s="116">
        <f>M13+M18+M23+M28</f>
        <v>639</v>
      </c>
      <c r="N33" s="116">
        <f t="shared" ref="N33:AB33" si="28">N13+N18+N23+N28</f>
        <v>670.5</v>
      </c>
      <c r="O33" s="116">
        <f t="shared" si="28"/>
        <v>630</v>
      </c>
      <c r="P33" s="116">
        <f t="shared" si="28"/>
        <v>659.5</v>
      </c>
      <c r="Q33" s="116">
        <f t="shared" si="28"/>
        <v>636</v>
      </c>
      <c r="R33" s="116">
        <f t="shared" si="28"/>
        <v>568</v>
      </c>
      <c r="S33" s="116">
        <f t="shared" si="28"/>
        <v>599</v>
      </c>
      <c r="T33" s="116">
        <f t="shared" si="28"/>
        <v>566</v>
      </c>
      <c r="U33" s="116">
        <f t="shared" si="28"/>
        <v>540.5</v>
      </c>
      <c r="V33" s="116">
        <f t="shared" si="28"/>
        <v>564</v>
      </c>
      <c r="W33" s="116">
        <f t="shared" si="28"/>
        <v>560.5</v>
      </c>
      <c r="X33" s="116">
        <f t="shared" si="28"/>
        <v>649</v>
      </c>
      <c r="Y33" s="116">
        <f t="shared" si="28"/>
        <v>632.5</v>
      </c>
      <c r="Z33" s="116">
        <f t="shared" si="28"/>
        <v>638.5</v>
      </c>
      <c r="AA33" s="116">
        <f t="shared" si="28"/>
        <v>659</v>
      </c>
      <c r="AB33" s="116">
        <f t="shared" si="28"/>
        <v>675</v>
      </c>
      <c r="AC33" s="117"/>
      <c r="AD33" s="116">
        <f>AD13+AD18+AD23+AD28</f>
        <v>670.5</v>
      </c>
      <c r="AE33" s="116">
        <f t="shared" ref="AE33:AO33" si="29">AE13+AE18+AE23+AE28</f>
        <v>643</v>
      </c>
      <c r="AF33" s="116">
        <f t="shared" si="29"/>
        <v>711</v>
      </c>
      <c r="AG33" s="116">
        <f t="shared" si="29"/>
        <v>734.5</v>
      </c>
      <c r="AH33" s="116">
        <f t="shared" si="29"/>
        <v>768</v>
      </c>
      <c r="AI33" s="116">
        <f t="shared" si="29"/>
        <v>805</v>
      </c>
      <c r="AJ33" s="116">
        <f t="shared" si="29"/>
        <v>803.5</v>
      </c>
      <c r="AK33" s="116">
        <f t="shared" si="29"/>
        <v>748.5</v>
      </c>
      <c r="AL33" s="116">
        <f t="shared" si="29"/>
        <v>750</v>
      </c>
      <c r="AM33" s="116">
        <f t="shared" si="29"/>
        <v>713</v>
      </c>
      <c r="AN33" s="116">
        <f t="shared" si="29"/>
        <v>676.5</v>
      </c>
      <c r="AO33" s="116">
        <f t="shared" si="29"/>
        <v>674.5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106</v>
      </c>
      <c r="B34" s="116"/>
      <c r="C34" s="116"/>
      <c r="D34" s="116"/>
      <c r="E34" s="116">
        <f>B33+C33+D33+E33</f>
        <v>3150</v>
      </c>
      <c r="F34" s="116">
        <f t="shared" ref="F34:K34" si="30">C33+D33+E33+F33</f>
        <v>3062</v>
      </c>
      <c r="G34" s="116">
        <f t="shared" si="30"/>
        <v>2801.5</v>
      </c>
      <c r="H34" s="116">
        <f t="shared" si="30"/>
        <v>2605</v>
      </c>
      <c r="I34" s="116">
        <f t="shared" si="30"/>
        <v>2567</v>
      </c>
      <c r="J34" s="116">
        <f t="shared" si="30"/>
        <v>2490.5</v>
      </c>
      <c r="K34" s="116">
        <f t="shared" si="30"/>
        <v>2590</v>
      </c>
      <c r="L34" s="117"/>
      <c r="M34" s="116"/>
      <c r="N34" s="116"/>
      <c r="O34" s="116"/>
      <c r="P34" s="116">
        <f>M33+N33+O33+P33</f>
        <v>2599</v>
      </c>
      <c r="Q34" s="116">
        <f t="shared" ref="Q34:AB34" si="31">N33+O33+P33+Q33</f>
        <v>2596</v>
      </c>
      <c r="R34" s="116">
        <f t="shared" si="31"/>
        <v>2493.5</v>
      </c>
      <c r="S34" s="116">
        <f t="shared" si="31"/>
        <v>2462.5</v>
      </c>
      <c r="T34" s="116">
        <f t="shared" si="31"/>
        <v>2369</v>
      </c>
      <c r="U34" s="116">
        <f t="shared" si="31"/>
        <v>2273.5</v>
      </c>
      <c r="V34" s="116">
        <f t="shared" si="31"/>
        <v>2269.5</v>
      </c>
      <c r="W34" s="116">
        <f t="shared" si="31"/>
        <v>2231</v>
      </c>
      <c r="X34" s="116">
        <f t="shared" si="31"/>
        <v>2314</v>
      </c>
      <c r="Y34" s="116">
        <f t="shared" si="31"/>
        <v>2406</v>
      </c>
      <c r="Z34" s="116">
        <f t="shared" si="31"/>
        <v>2480.5</v>
      </c>
      <c r="AA34" s="116">
        <f t="shared" si="31"/>
        <v>2579</v>
      </c>
      <c r="AB34" s="116">
        <f t="shared" si="31"/>
        <v>2605</v>
      </c>
      <c r="AC34" s="117"/>
      <c r="AD34" s="116"/>
      <c r="AE34" s="116"/>
      <c r="AF34" s="116"/>
      <c r="AG34" s="116">
        <f>AD33+AE33+AF33+AG33</f>
        <v>2759</v>
      </c>
      <c r="AH34" s="116">
        <f t="shared" ref="AH34:AO34" si="32">AE33+AF33+AG33+AH33</f>
        <v>2856.5</v>
      </c>
      <c r="AI34" s="116">
        <f t="shared" si="32"/>
        <v>3018.5</v>
      </c>
      <c r="AJ34" s="116">
        <f t="shared" si="32"/>
        <v>3111</v>
      </c>
      <c r="AK34" s="116">
        <f t="shared" si="32"/>
        <v>3125</v>
      </c>
      <c r="AL34" s="116">
        <f t="shared" si="32"/>
        <v>3107</v>
      </c>
      <c r="AM34" s="116">
        <f t="shared" si="32"/>
        <v>3015</v>
      </c>
      <c r="AN34" s="116">
        <f t="shared" si="32"/>
        <v>2888</v>
      </c>
      <c r="AO34" s="116">
        <f t="shared" si="32"/>
        <v>2814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3"/>
      <c r="R36" s="183"/>
      <c r="S36" s="183"/>
      <c r="T36" s="183"/>
      <c r="U36" s="183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2016-08-04T20:48:54Z</cp:lastPrinted>
  <dcterms:created xsi:type="dcterms:W3CDTF">1998-04-02T13:38:56Z</dcterms:created>
  <dcterms:modified xsi:type="dcterms:W3CDTF">2017-10-03T22:37:28Z</dcterms:modified>
</cp:coreProperties>
</file>