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126\CR 40\2017\"/>
    </mc:Choice>
  </mc:AlternateContent>
  <bookViews>
    <workbookView xWindow="240" yWindow="90" windowWidth="9135" windowHeight="2925" tabRatio="736" firstSheet="2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AD32" i="4688" l="1"/>
  <c r="M32" i="4688"/>
  <c r="B32" i="4688"/>
  <c r="AD29" i="4688"/>
  <c r="M29" i="4688"/>
  <c r="B29" i="4688"/>
  <c r="Q65" i="4686" l="1"/>
  <c r="R65" i="4686"/>
  <c r="R80" i="4686" s="1"/>
  <c r="S65" i="4686"/>
  <c r="S80" i="4686" s="1"/>
  <c r="Q66" i="4686"/>
  <c r="Q81" i="4686" s="1"/>
  <c r="R66" i="4686"/>
  <c r="R81" i="4686" s="1"/>
  <c r="S66" i="4686"/>
  <c r="Q67" i="4686"/>
  <c r="R67" i="4686"/>
  <c r="R82" i="4686" s="1"/>
  <c r="S67" i="4686"/>
  <c r="S82" i="4686" s="1"/>
  <c r="Q68" i="4686"/>
  <c r="Q83" i="4686" s="1"/>
  <c r="R68" i="4686"/>
  <c r="R83" i="4686" s="1"/>
  <c r="S68" i="4686"/>
  <c r="S83" i="4686" s="1"/>
  <c r="Q69" i="4686"/>
  <c r="R69" i="4686"/>
  <c r="R84" i="4686" s="1"/>
  <c r="S69" i="4686"/>
  <c r="S84" i="4686" s="1"/>
  <c r="Q70" i="4686"/>
  <c r="Q85" i="4686" s="1"/>
  <c r="R70" i="4686"/>
  <c r="R85" i="4686" s="1"/>
  <c r="S70" i="4686"/>
  <c r="S85" i="4686" s="1"/>
  <c r="Q71" i="4686"/>
  <c r="R71" i="4686"/>
  <c r="R86" i="4686" s="1"/>
  <c r="S71" i="4686"/>
  <c r="S86" i="4686" s="1"/>
  <c r="Q72" i="4686"/>
  <c r="Q87" i="4686" s="1"/>
  <c r="R72" i="4686"/>
  <c r="R87" i="4686" s="1"/>
  <c r="S72" i="4686"/>
  <c r="S87" i="4686" s="1"/>
  <c r="Q73" i="4686"/>
  <c r="R73" i="4686"/>
  <c r="R88" i="4686" s="1"/>
  <c r="S73" i="4686"/>
  <c r="S88" i="4686" s="1"/>
  <c r="Q74" i="4686"/>
  <c r="Q89" i="4686" s="1"/>
  <c r="R74" i="4686"/>
  <c r="R89" i="4686" s="1"/>
  <c r="S74" i="4686"/>
  <c r="Q75" i="4686"/>
  <c r="R75" i="4686"/>
  <c r="R90" i="4686" s="1"/>
  <c r="S75" i="4686"/>
  <c r="S90" i="4686" s="1"/>
  <c r="R64" i="4686"/>
  <c r="R79" i="4686" s="1"/>
  <c r="S64" i="4686"/>
  <c r="Q64" i="4686"/>
  <c r="Q79" i="4686" s="1"/>
  <c r="J65" i="4686"/>
  <c r="K65" i="4686"/>
  <c r="K80" i="4686" s="1"/>
  <c r="L65" i="4686"/>
  <c r="J66" i="4686"/>
  <c r="J81" i="4686" s="1"/>
  <c r="K66" i="4686"/>
  <c r="K81" i="4686" s="1"/>
  <c r="L66" i="4686"/>
  <c r="L81" i="4686" s="1"/>
  <c r="J67" i="4686"/>
  <c r="J82" i="4686" s="1"/>
  <c r="K67" i="4686"/>
  <c r="K82" i="4686" s="1"/>
  <c r="L67" i="4686"/>
  <c r="J68" i="4686"/>
  <c r="J83" i="4686" s="1"/>
  <c r="K68" i="4686"/>
  <c r="K83" i="4686" s="1"/>
  <c r="L68" i="4686"/>
  <c r="L83" i="4686" s="1"/>
  <c r="J69" i="4686"/>
  <c r="K69" i="4686"/>
  <c r="K84" i="4686" s="1"/>
  <c r="L69" i="4686"/>
  <c r="J70" i="4686"/>
  <c r="J85" i="4686" s="1"/>
  <c r="K70" i="4686"/>
  <c r="K85" i="4686" s="1"/>
  <c r="L70" i="4686"/>
  <c r="L85" i="4686" s="1"/>
  <c r="J71" i="4686"/>
  <c r="J86" i="4686" s="1"/>
  <c r="K71" i="4686"/>
  <c r="K86" i="4686" s="1"/>
  <c r="L71" i="4686"/>
  <c r="J72" i="4686"/>
  <c r="K72" i="4686"/>
  <c r="K87" i="4686" s="1"/>
  <c r="L72" i="4686"/>
  <c r="L87" i="4686" s="1"/>
  <c r="J73" i="4686"/>
  <c r="K73" i="4686"/>
  <c r="K88" i="4686" s="1"/>
  <c r="L73" i="4686"/>
  <c r="J74" i="4686"/>
  <c r="J89" i="4686" s="1"/>
  <c r="K74" i="4686"/>
  <c r="K89" i="4686" s="1"/>
  <c r="L74" i="4686"/>
  <c r="L89" i="4686" s="1"/>
  <c r="J75" i="4686"/>
  <c r="K75" i="4686"/>
  <c r="K90" i="4686" s="1"/>
  <c r="L75" i="4686"/>
  <c r="L90" i="4686" s="1"/>
  <c r="J76" i="4686"/>
  <c r="J91" i="4686" s="1"/>
  <c r="K76" i="4686"/>
  <c r="K91" i="4686" s="1"/>
  <c r="L76" i="4686"/>
  <c r="L91" i="4686" s="1"/>
  <c r="K64" i="4686"/>
  <c r="K79" i="4686" s="1"/>
  <c r="L64" i="4686"/>
  <c r="L79" i="4686" s="1"/>
  <c r="J64" i="4686"/>
  <c r="C65" i="4686"/>
  <c r="C80" i="4686" s="1"/>
  <c r="D65" i="4686"/>
  <c r="E65" i="4686"/>
  <c r="E80" i="4686" s="1"/>
  <c r="C66" i="4686"/>
  <c r="D66" i="4686"/>
  <c r="D81" i="4686" s="1"/>
  <c r="E66" i="4686"/>
  <c r="C67" i="4686"/>
  <c r="C82" i="4686" s="1"/>
  <c r="D67" i="4686"/>
  <c r="E67" i="4686"/>
  <c r="E82" i="4686" s="1"/>
  <c r="C68" i="4686"/>
  <c r="D68" i="4686"/>
  <c r="D83" i="4686" s="1"/>
  <c r="E68" i="4686"/>
  <c r="C69" i="4686"/>
  <c r="C84" i="4686" s="1"/>
  <c r="D69" i="4686"/>
  <c r="E69" i="4686"/>
  <c r="E84" i="4686" s="1"/>
  <c r="C70" i="4686"/>
  <c r="D70" i="4686"/>
  <c r="D85" i="4686" s="1"/>
  <c r="E70" i="4686"/>
  <c r="C71" i="4686"/>
  <c r="C86" i="4686" s="1"/>
  <c r="D71" i="4686"/>
  <c r="E71" i="4686"/>
  <c r="E86" i="4686" s="1"/>
  <c r="C72" i="4686"/>
  <c r="D72" i="4686"/>
  <c r="D87" i="4686" s="1"/>
  <c r="E72" i="4686"/>
  <c r="C73" i="4686"/>
  <c r="C88" i="4686" s="1"/>
  <c r="D73" i="4686"/>
  <c r="E73" i="4686"/>
  <c r="E88" i="4686" s="1"/>
  <c r="C74" i="4686"/>
  <c r="D74" i="4686"/>
  <c r="D89" i="4686" s="1"/>
  <c r="E74" i="4686"/>
  <c r="C75" i="4686"/>
  <c r="C90" i="4686" s="1"/>
  <c r="D75" i="4686"/>
  <c r="E75" i="4686"/>
  <c r="E90" i="4686" s="1"/>
  <c r="C76" i="4686"/>
  <c r="D76" i="4686"/>
  <c r="D91" i="4686" s="1"/>
  <c r="E76" i="4686"/>
  <c r="D64" i="4686"/>
  <c r="D79" i="4686" s="1"/>
  <c r="E64" i="4686"/>
  <c r="C64" i="4686"/>
  <c r="L76" i="4677"/>
  <c r="L91" i="4677" s="1"/>
  <c r="K76" i="4677"/>
  <c r="K91" i="4677" s="1"/>
  <c r="J76" i="4677"/>
  <c r="J91" i="4677" s="1"/>
  <c r="I76" i="4677"/>
  <c r="I91" i="4677" s="1"/>
  <c r="E76" i="4677"/>
  <c r="E91" i="4677" s="1"/>
  <c r="D76" i="4677"/>
  <c r="D91" i="4677" s="1"/>
  <c r="C76" i="4677"/>
  <c r="C91" i="4677" s="1"/>
  <c r="B76" i="4677"/>
  <c r="B91" i="4677" s="1"/>
  <c r="S75" i="4677"/>
  <c r="S90" i="4677" s="1"/>
  <c r="R75" i="4677"/>
  <c r="R90" i="4677" s="1"/>
  <c r="Q75" i="4677"/>
  <c r="Q90" i="4677" s="1"/>
  <c r="P75" i="4677"/>
  <c r="P90" i="4677" s="1"/>
  <c r="L75" i="4677"/>
  <c r="L90" i="4677" s="1"/>
  <c r="K75" i="4677"/>
  <c r="K90" i="4677" s="1"/>
  <c r="J75" i="4677"/>
  <c r="J90" i="4677" s="1"/>
  <c r="I75" i="4677"/>
  <c r="I90" i="4677" s="1"/>
  <c r="E75" i="4677"/>
  <c r="E90" i="4677" s="1"/>
  <c r="D75" i="4677"/>
  <c r="D90" i="4677" s="1"/>
  <c r="C75" i="4677"/>
  <c r="C90" i="4677" s="1"/>
  <c r="B75" i="4677"/>
  <c r="B90" i="4677" s="1"/>
  <c r="S74" i="4677"/>
  <c r="S89" i="4677" s="1"/>
  <c r="R74" i="4677"/>
  <c r="R89" i="4677" s="1"/>
  <c r="Q74" i="4677"/>
  <c r="Q89" i="4677" s="1"/>
  <c r="P74" i="4677"/>
  <c r="P89" i="4677" s="1"/>
  <c r="L74" i="4677"/>
  <c r="L89" i="4677" s="1"/>
  <c r="K74" i="4677"/>
  <c r="K89" i="4677" s="1"/>
  <c r="J74" i="4677"/>
  <c r="J89" i="4677" s="1"/>
  <c r="I74" i="4677"/>
  <c r="I89" i="4677" s="1"/>
  <c r="E74" i="4677"/>
  <c r="E89" i="4677" s="1"/>
  <c r="D74" i="4677"/>
  <c r="D89" i="4677" s="1"/>
  <c r="C74" i="4677"/>
  <c r="C89" i="4677" s="1"/>
  <c r="B74" i="4677"/>
  <c r="B89" i="4677" s="1"/>
  <c r="S73" i="4677"/>
  <c r="S88" i="4677" s="1"/>
  <c r="R73" i="4677"/>
  <c r="R88" i="4677" s="1"/>
  <c r="Q73" i="4677"/>
  <c r="Q88" i="4677" s="1"/>
  <c r="P73" i="4677"/>
  <c r="P88" i="4677" s="1"/>
  <c r="L73" i="4677"/>
  <c r="L88" i="4677" s="1"/>
  <c r="K73" i="4677"/>
  <c r="K88" i="4677" s="1"/>
  <c r="J73" i="4677"/>
  <c r="J88" i="4677" s="1"/>
  <c r="I73" i="4677"/>
  <c r="I88" i="4677" s="1"/>
  <c r="E73" i="4677"/>
  <c r="E88" i="4677" s="1"/>
  <c r="D73" i="4677"/>
  <c r="D88" i="4677" s="1"/>
  <c r="C73" i="4677"/>
  <c r="C88" i="4677" s="1"/>
  <c r="B73" i="4677"/>
  <c r="B88" i="4677" s="1"/>
  <c r="S72" i="4677"/>
  <c r="S87" i="4677" s="1"/>
  <c r="R72" i="4677"/>
  <c r="R87" i="4677" s="1"/>
  <c r="Q72" i="4677"/>
  <c r="Q87" i="4677" s="1"/>
  <c r="P72" i="4677"/>
  <c r="P87" i="4677" s="1"/>
  <c r="L72" i="4677"/>
  <c r="L87" i="4677" s="1"/>
  <c r="K72" i="4677"/>
  <c r="K87" i="4677" s="1"/>
  <c r="J72" i="4677"/>
  <c r="J87" i="4677" s="1"/>
  <c r="I72" i="4677"/>
  <c r="I87" i="4677" s="1"/>
  <c r="E72" i="4677"/>
  <c r="E87" i="4677" s="1"/>
  <c r="D72" i="4677"/>
  <c r="D87" i="4677" s="1"/>
  <c r="C72" i="4677"/>
  <c r="C87" i="4677" s="1"/>
  <c r="B72" i="4677"/>
  <c r="B87" i="4677" s="1"/>
  <c r="S71" i="4677"/>
  <c r="S86" i="4677" s="1"/>
  <c r="R71" i="4677"/>
  <c r="R86" i="4677" s="1"/>
  <c r="Q71" i="4677"/>
  <c r="Q86" i="4677" s="1"/>
  <c r="P71" i="4677"/>
  <c r="P86" i="4677" s="1"/>
  <c r="L71" i="4677"/>
  <c r="L86" i="4677" s="1"/>
  <c r="K71" i="4677"/>
  <c r="K86" i="4677" s="1"/>
  <c r="J71" i="4677"/>
  <c r="J86" i="4677" s="1"/>
  <c r="I71" i="4677"/>
  <c r="I86" i="4677" s="1"/>
  <c r="E71" i="4677"/>
  <c r="E86" i="4677" s="1"/>
  <c r="D71" i="4677"/>
  <c r="D86" i="4677" s="1"/>
  <c r="C71" i="4677"/>
  <c r="C86" i="4677" s="1"/>
  <c r="B71" i="4677"/>
  <c r="B86" i="4677" s="1"/>
  <c r="S70" i="4677"/>
  <c r="S85" i="4677" s="1"/>
  <c r="R70" i="4677"/>
  <c r="R85" i="4677" s="1"/>
  <c r="Q70" i="4677"/>
  <c r="Q85" i="4677" s="1"/>
  <c r="P70" i="4677"/>
  <c r="P85" i="4677" s="1"/>
  <c r="L70" i="4677"/>
  <c r="L85" i="4677" s="1"/>
  <c r="K70" i="4677"/>
  <c r="K85" i="4677" s="1"/>
  <c r="J70" i="4677"/>
  <c r="J85" i="4677" s="1"/>
  <c r="I70" i="4677"/>
  <c r="I85" i="4677" s="1"/>
  <c r="E70" i="4677"/>
  <c r="E85" i="4677" s="1"/>
  <c r="D70" i="4677"/>
  <c r="D85" i="4677" s="1"/>
  <c r="C70" i="4677"/>
  <c r="C85" i="4677" s="1"/>
  <c r="B70" i="4677"/>
  <c r="B85" i="4677" s="1"/>
  <c r="S69" i="4677"/>
  <c r="S84" i="4677" s="1"/>
  <c r="R69" i="4677"/>
  <c r="R84" i="4677" s="1"/>
  <c r="Q69" i="4677"/>
  <c r="Q84" i="4677" s="1"/>
  <c r="P69" i="4677"/>
  <c r="P84" i="4677" s="1"/>
  <c r="L69" i="4677"/>
  <c r="L84" i="4677" s="1"/>
  <c r="K69" i="4677"/>
  <c r="K84" i="4677" s="1"/>
  <c r="J69" i="4677"/>
  <c r="J84" i="4677" s="1"/>
  <c r="I69" i="4677"/>
  <c r="I84" i="4677" s="1"/>
  <c r="E69" i="4677"/>
  <c r="E84" i="4677" s="1"/>
  <c r="D69" i="4677"/>
  <c r="D84" i="4677" s="1"/>
  <c r="C69" i="4677"/>
  <c r="C84" i="4677" s="1"/>
  <c r="B69" i="4677"/>
  <c r="B84" i="4677" s="1"/>
  <c r="S68" i="4677"/>
  <c r="S83" i="4677" s="1"/>
  <c r="R68" i="4677"/>
  <c r="R83" i="4677" s="1"/>
  <c r="Q68" i="4677"/>
  <c r="Q83" i="4677" s="1"/>
  <c r="P68" i="4677"/>
  <c r="P83" i="4677" s="1"/>
  <c r="L68" i="4677"/>
  <c r="L83" i="4677" s="1"/>
  <c r="K68" i="4677"/>
  <c r="K83" i="4677" s="1"/>
  <c r="J68" i="4677"/>
  <c r="J83" i="4677" s="1"/>
  <c r="I68" i="4677"/>
  <c r="I83" i="4677" s="1"/>
  <c r="E68" i="4677"/>
  <c r="E83" i="4677" s="1"/>
  <c r="D68" i="4677"/>
  <c r="D83" i="4677" s="1"/>
  <c r="C68" i="4677"/>
  <c r="C83" i="4677" s="1"/>
  <c r="B68" i="4677"/>
  <c r="B83" i="4677" s="1"/>
  <c r="S67" i="4677"/>
  <c r="S82" i="4677" s="1"/>
  <c r="R67" i="4677"/>
  <c r="R82" i="4677" s="1"/>
  <c r="Q67" i="4677"/>
  <c r="Q82" i="4677" s="1"/>
  <c r="P67" i="4677"/>
  <c r="P82" i="4677" s="1"/>
  <c r="L67" i="4677"/>
  <c r="L82" i="4677" s="1"/>
  <c r="K67" i="4677"/>
  <c r="K82" i="4677" s="1"/>
  <c r="J67" i="4677"/>
  <c r="J82" i="4677" s="1"/>
  <c r="I67" i="4677"/>
  <c r="I82" i="4677" s="1"/>
  <c r="E67" i="4677"/>
  <c r="E82" i="4677" s="1"/>
  <c r="D67" i="4677"/>
  <c r="D82" i="4677" s="1"/>
  <c r="C67" i="4677"/>
  <c r="C82" i="4677" s="1"/>
  <c r="B67" i="4677"/>
  <c r="B82" i="4677" s="1"/>
  <c r="S66" i="4677"/>
  <c r="S81" i="4677" s="1"/>
  <c r="R66" i="4677"/>
  <c r="R81" i="4677" s="1"/>
  <c r="Q66" i="4677"/>
  <c r="Q81" i="4677" s="1"/>
  <c r="P66" i="4677"/>
  <c r="P81" i="4677" s="1"/>
  <c r="L66" i="4677"/>
  <c r="L81" i="4677" s="1"/>
  <c r="K66" i="4677"/>
  <c r="K81" i="4677" s="1"/>
  <c r="J66" i="4677"/>
  <c r="J81" i="4677" s="1"/>
  <c r="I66" i="4677"/>
  <c r="I81" i="4677" s="1"/>
  <c r="E66" i="4677"/>
  <c r="E81" i="4677" s="1"/>
  <c r="D66" i="4677"/>
  <c r="D81" i="4677" s="1"/>
  <c r="C66" i="4677"/>
  <c r="C81" i="4677" s="1"/>
  <c r="B66" i="4677"/>
  <c r="B81" i="4677" s="1"/>
  <c r="S65" i="4677"/>
  <c r="S80" i="4677" s="1"/>
  <c r="R65" i="4677"/>
  <c r="R80" i="4677" s="1"/>
  <c r="Q65" i="4677"/>
  <c r="Q80" i="4677" s="1"/>
  <c r="P65" i="4677"/>
  <c r="P80" i="4677" s="1"/>
  <c r="L65" i="4677"/>
  <c r="L80" i="4677" s="1"/>
  <c r="K65" i="4677"/>
  <c r="K80" i="4677" s="1"/>
  <c r="J65" i="4677"/>
  <c r="J80" i="4677" s="1"/>
  <c r="I65" i="4677"/>
  <c r="I80" i="4677" s="1"/>
  <c r="E65" i="4677"/>
  <c r="E80" i="4677" s="1"/>
  <c r="D65" i="4677"/>
  <c r="D80" i="4677" s="1"/>
  <c r="C65" i="4677"/>
  <c r="C80" i="4677" s="1"/>
  <c r="B65" i="4677"/>
  <c r="B80" i="4677" s="1"/>
  <c r="S64" i="4677"/>
  <c r="S79" i="4677" s="1"/>
  <c r="R64" i="4677"/>
  <c r="R79" i="4677" s="1"/>
  <c r="Q64" i="4677"/>
  <c r="Q79" i="4677" s="1"/>
  <c r="P64" i="4677"/>
  <c r="P79" i="4677" s="1"/>
  <c r="L64" i="4677"/>
  <c r="L79" i="4677" s="1"/>
  <c r="K64" i="4677"/>
  <c r="K79" i="4677" s="1"/>
  <c r="J64" i="4677"/>
  <c r="J79" i="4677" s="1"/>
  <c r="I64" i="4677"/>
  <c r="I79" i="4677" s="1"/>
  <c r="E64" i="4677"/>
  <c r="E79" i="4677" s="1"/>
  <c r="D64" i="4677"/>
  <c r="D79" i="4677" s="1"/>
  <c r="C64" i="4677"/>
  <c r="C79" i="4677" s="1"/>
  <c r="B64" i="4677"/>
  <c r="B79" i="4677" s="1"/>
  <c r="E91" i="4686"/>
  <c r="C91" i="4686"/>
  <c r="Q90" i="4686"/>
  <c r="J90" i="4686"/>
  <c r="D90" i="4686"/>
  <c r="S89" i="4686"/>
  <c r="E89" i="4686"/>
  <c r="C89" i="4686"/>
  <c r="Q88" i="4686"/>
  <c r="L88" i="4686"/>
  <c r="J88" i="4686"/>
  <c r="D88" i="4686"/>
  <c r="J87" i="4686"/>
  <c r="E87" i="4686"/>
  <c r="C87" i="4686"/>
  <c r="Q86" i="4686"/>
  <c r="L86" i="4686"/>
  <c r="D86" i="4686"/>
  <c r="E85" i="4686"/>
  <c r="C85" i="4686"/>
  <c r="Q84" i="4686"/>
  <c r="L84" i="4686"/>
  <c r="J84" i="4686"/>
  <c r="D84" i="4686"/>
  <c r="E83" i="4686"/>
  <c r="C83" i="4686"/>
  <c r="Q82" i="4686"/>
  <c r="L82" i="4686"/>
  <c r="D82" i="4686"/>
  <c r="S81" i="4686"/>
  <c r="E81" i="4686"/>
  <c r="C81" i="4686"/>
  <c r="Q80" i="4686"/>
  <c r="L80" i="4686"/>
  <c r="J80" i="4686"/>
  <c r="D80" i="4686"/>
  <c r="S79" i="4686"/>
  <c r="J79" i="4686"/>
  <c r="E79" i="4686"/>
  <c r="C79" i="4686"/>
  <c r="L75" i="4684"/>
  <c r="L90" i="4684" s="1"/>
  <c r="K75" i="4684"/>
  <c r="K90" i="4684" s="1"/>
  <c r="J75" i="4684"/>
  <c r="J90" i="4684" s="1"/>
  <c r="I75" i="4684"/>
  <c r="I90" i="4684" s="1"/>
  <c r="E75" i="4684"/>
  <c r="E90" i="4684" s="1"/>
  <c r="D75" i="4684"/>
  <c r="D90" i="4684" s="1"/>
  <c r="C75" i="4684"/>
  <c r="C90" i="4684" s="1"/>
  <c r="B75" i="4684"/>
  <c r="B90" i="4684" s="1"/>
  <c r="S74" i="4684"/>
  <c r="S89" i="4684" s="1"/>
  <c r="R74" i="4684"/>
  <c r="R89" i="4684" s="1"/>
  <c r="Q74" i="4684"/>
  <c r="Q89" i="4684" s="1"/>
  <c r="P74" i="4684"/>
  <c r="P89" i="4684" s="1"/>
  <c r="L74" i="4684"/>
  <c r="L89" i="4684" s="1"/>
  <c r="K74" i="4684"/>
  <c r="K89" i="4684" s="1"/>
  <c r="J74" i="4684"/>
  <c r="J89" i="4684" s="1"/>
  <c r="I74" i="4684"/>
  <c r="I89" i="4684" s="1"/>
  <c r="E74" i="4684"/>
  <c r="E89" i="4684" s="1"/>
  <c r="D74" i="4684"/>
  <c r="D89" i="4684" s="1"/>
  <c r="C74" i="4684"/>
  <c r="C89" i="4684" s="1"/>
  <c r="B74" i="4684"/>
  <c r="B89" i="4684" s="1"/>
  <c r="S73" i="4684"/>
  <c r="S88" i="4684" s="1"/>
  <c r="R73" i="4684"/>
  <c r="R88" i="4684" s="1"/>
  <c r="Q73" i="4684"/>
  <c r="Q88" i="4684" s="1"/>
  <c r="P73" i="4684"/>
  <c r="P88" i="4684" s="1"/>
  <c r="L73" i="4684"/>
  <c r="L88" i="4684" s="1"/>
  <c r="K73" i="4684"/>
  <c r="K88" i="4684" s="1"/>
  <c r="J73" i="4684"/>
  <c r="J88" i="4684" s="1"/>
  <c r="I73" i="4684"/>
  <c r="I88" i="4684" s="1"/>
  <c r="E73" i="4684"/>
  <c r="E88" i="4684" s="1"/>
  <c r="D73" i="4684"/>
  <c r="D88" i="4684" s="1"/>
  <c r="C73" i="4684"/>
  <c r="C88" i="4684" s="1"/>
  <c r="B73" i="4684"/>
  <c r="B88" i="4684" s="1"/>
  <c r="S72" i="4684"/>
  <c r="S87" i="4684" s="1"/>
  <c r="R72" i="4684"/>
  <c r="R87" i="4684" s="1"/>
  <c r="Q72" i="4684"/>
  <c r="Q87" i="4684" s="1"/>
  <c r="P72" i="4684"/>
  <c r="P87" i="4684" s="1"/>
  <c r="L72" i="4684"/>
  <c r="L87" i="4684" s="1"/>
  <c r="K72" i="4684"/>
  <c r="K87" i="4684" s="1"/>
  <c r="J72" i="4684"/>
  <c r="J87" i="4684" s="1"/>
  <c r="I72" i="4684"/>
  <c r="I87" i="4684" s="1"/>
  <c r="E72" i="4684"/>
  <c r="E87" i="4684" s="1"/>
  <c r="D72" i="4684"/>
  <c r="D87" i="4684" s="1"/>
  <c r="C72" i="4684"/>
  <c r="C87" i="4684" s="1"/>
  <c r="B72" i="4684"/>
  <c r="B87" i="4684" s="1"/>
  <c r="S71" i="4684"/>
  <c r="S86" i="4684" s="1"/>
  <c r="R71" i="4684"/>
  <c r="R86" i="4684" s="1"/>
  <c r="Q71" i="4684"/>
  <c r="Q86" i="4684" s="1"/>
  <c r="P71" i="4684"/>
  <c r="P86" i="4684" s="1"/>
  <c r="L71" i="4684"/>
  <c r="L86" i="4684" s="1"/>
  <c r="K71" i="4684"/>
  <c r="K86" i="4684" s="1"/>
  <c r="J71" i="4684"/>
  <c r="J86" i="4684" s="1"/>
  <c r="I71" i="4684"/>
  <c r="I86" i="4684" s="1"/>
  <c r="E71" i="4684"/>
  <c r="E86" i="4684" s="1"/>
  <c r="D71" i="4684"/>
  <c r="D86" i="4684" s="1"/>
  <c r="C71" i="4684"/>
  <c r="C86" i="4684" s="1"/>
  <c r="B71" i="4684"/>
  <c r="B86" i="4684" s="1"/>
  <c r="S70" i="4684"/>
  <c r="S85" i="4684" s="1"/>
  <c r="R70" i="4684"/>
  <c r="R85" i="4684" s="1"/>
  <c r="Q70" i="4684"/>
  <c r="Q85" i="4684" s="1"/>
  <c r="P70" i="4684"/>
  <c r="P85" i="4684" s="1"/>
  <c r="L70" i="4684"/>
  <c r="L85" i="4684" s="1"/>
  <c r="K70" i="4684"/>
  <c r="K85" i="4684" s="1"/>
  <c r="J70" i="4684"/>
  <c r="J85" i="4684" s="1"/>
  <c r="I70" i="4684"/>
  <c r="I85" i="4684" s="1"/>
  <c r="E70" i="4684"/>
  <c r="E85" i="4684" s="1"/>
  <c r="D70" i="4684"/>
  <c r="D85" i="4684" s="1"/>
  <c r="C70" i="4684"/>
  <c r="C85" i="4684" s="1"/>
  <c r="B70" i="4684"/>
  <c r="B85" i="4684" s="1"/>
  <c r="S69" i="4684"/>
  <c r="S84" i="4684" s="1"/>
  <c r="R69" i="4684"/>
  <c r="R84" i="4684" s="1"/>
  <c r="Q69" i="4684"/>
  <c r="Q84" i="4684" s="1"/>
  <c r="P69" i="4684"/>
  <c r="P84" i="4684" s="1"/>
  <c r="L69" i="4684"/>
  <c r="L84" i="4684" s="1"/>
  <c r="K69" i="4684"/>
  <c r="K84" i="4684" s="1"/>
  <c r="J69" i="4684"/>
  <c r="J84" i="4684" s="1"/>
  <c r="I69" i="4684"/>
  <c r="I84" i="4684" s="1"/>
  <c r="E69" i="4684"/>
  <c r="E84" i="4684" s="1"/>
  <c r="D69" i="4684"/>
  <c r="D84" i="4684" s="1"/>
  <c r="C69" i="4684"/>
  <c r="C84" i="4684" s="1"/>
  <c r="B69" i="4684"/>
  <c r="B84" i="4684" s="1"/>
  <c r="S68" i="4684"/>
  <c r="S83" i="4684" s="1"/>
  <c r="R68" i="4684"/>
  <c r="R83" i="4684" s="1"/>
  <c r="Q68" i="4684"/>
  <c r="Q83" i="4684" s="1"/>
  <c r="P68" i="4684"/>
  <c r="P83" i="4684" s="1"/>
  <c r="L68" i="4684"/>
  <c r="L83" i="4684" s="1"/>
  <c r="K68" i="4684"/>
  <c r="K83" i="4684" s="1"/>
  <c r="J68" i="4684"/>
  <c r="J83" i="4684" s="1"/>
  <c r="I68" i="4684"/>
  <c r="I83" i="4684" s="1"/>
  <c r="E68" i="4684"/>
  <c r="E83" i="4684" s="1"/>
  <c r="D68" i="4684"/>
  <c r="D83" i="4684" s="1"/>
  <c r="C68" i="4684"/>
  <c r="C83" i="4684" s="1"/>
  <c r="B68" i="4684"/>
  <c r="B83" i="4684" s="1"/>
  <c r="S67" i="4684"/>
  <c r="S82" i="4684" s="1"/>
  <c r="R67" i="4684"/>
  <c r="R82" i="4684" s="1"/>
  <c r="Q67" i="4684"/>
  <c r="Q82" i="4684" s="1"/>
  <c r="P67" i="4684"/>
  <c r="P82" i="4684" s="1"/>
  <c r="L67" i="4684"/>
  <c r="L82" i="4684" s="1"/>
  <c r="K67" i="4684"/>
  <c r="K82" i="4684" s="1"/>
  <c r="J67" i="4684"/>
  <c r="J82" i="4684" s="1"/>
  <c r="I67" i="4684"/>
  <c r="I82" i="4684" s="1"/>
  <c r="E67" i="4684"/>
  <c r="E82" i="4684" s="1"/>
  <c r="D67" i="4684"/>
  <c r="D82" i="4684" s="1"/>
  <c r="C67" i="4684"/>
  <c r="C82" i="4684" s="1"/>
  <c r="B67" i="4684"/>
  <c r="B82" i="4684" s="1"/>
  <c r="S66" i="4684"/>
  <c r="S81" i="4684" s="1"/>
  <c r="R66" i="4684"/>
  <c r="R81" i="4684" s="1"/>
  <c r="Q66" i="4684"/>
  <c r="Q81" i="4684" s="1"/>
  <c r="P66" i="4684"/>
  <c r="P81" i="4684" s="1"/>
  <c r="L66" i="4684"/>
  <c r="L81" i="4684" s="1"/>
  <c r="K66" i="4684"/>
  <c r="K81" i="4684" s="1"/>
  <c r="J66" i="4684"/>
  <c r="J81" i="4684" s="1"/>
  <c r="I66" i="4684"/>
  <c r="I81" i="4684" s="1"/>
  <c r="E66" i="4684"/>
  <c r="E81" i="4684" s="1"/>
  <c r="D66" i="4684"/>
  <c r="D81" i="4684" s="1"/>
  <c r="C66" i="4684"/>
  <c r="C81" i="4684" s="1"/>
  <c r="B66" i="4684"/>
  <c r="B81" i="4684" s="1"/>
  <c r="S65" i="4684"/>
  <c r="S80" i="4684" s="1"/>
  <c r="R65" i="4684"/>
  <c r="R80" i="4684" s="1"/>
  <c r="Q65" i="4684"/>
  <c r="Q80" i="4684" s="1"/>
  <c r="P65" i="4684"/>
  <c r="P80" i="4684" s="1"/>
  <c r="L65" i="4684"/>
  <c r="L80" i="4684" s="1"/>
  <c r="K65" i="4684"/>
  <c r="K80" i="4684" s="1"/>
  <c r="J65" i="4684"/>
  <c r="J80" i="4684" s="1"/>
  <c r="I65" i="4684"/>
  <c r="I80" i="4684" s="1"/>
  <c r="E65" i="4684"/>
  <c r="E80" i="4684" s="1"/>
  <c r="D65" i="4684"/>
  <c r="D80" i="4684" s="1"/>
  <c r="C65" i="4684"/>
  <c r="C80" i="4684" s="1"/>
  <c r="B65" i="4684"/>
  <c r="B80" i="4684" s="1"/>
  <c r="S64" i="4684"/>
  <c r="S79" i="4684" s="1"/>
  <c r="R64" i="4684"/>
  <c r="R79" i="4684" s="1"/>
  <c r="Q64" i="4684"/>
  <c r="Q79" i="4684" s="1"/>
  <c r="P64" i="4684"/>
  <c r="P79" i="4684" s="1"/>
  <c r="L64" i="4684"/>
  <c r="L79" i="4684" s="1"/>
  <c r="K64" i="4684"/>
  <c r="K79" i="4684" s="1"/>
  <c r="J64" i="4684"/>
  <c r="J79" i="4684" s="1"/>
  <c r="I64" i="4684"/>
  <c r="I79" i="4684" s="1"/>
  <c r="E64" i="4684"/>
  <c r="E79" i="4684" s="1"/>
  <c r="D64" i="4684"/>
  <c r="D79" i="4684" s="1"/>
  <c r="C64" i="4684"/>
  <c r="C79" i="4684" s="1"/>
  <c r="B64" i="4684"/>
  <c r="B79" i="4684" s="1"/>
  <c r="S63" i="4684"/>
  <c r="S78" i="4684" s="1"/>
  <c r="R63" i="4684"/>
  <c r="R78" i="4684" s="1"/>
  <c r="Q63" i="4684"/>
  <c r="Q78" i="4684" s="1"/>
  <c r="P63" i="4684"/>
  <c r="P78" i="4684" s="1"/>
  <c r="L63" i="4684"/>
  <c r="L78" i="4684" s="1"/>
  <c r="K63" i="4684"/>
  <c r="K78" i="4684" s="1"/>
  <c r="J63" i="4684"/>
  <c r="J78" i="4684" s="1"/>
  <c r="I63" i="4684"/>
  <c r="I78" i="4684" s="1"/>
  <c r="E63" i="4684"/>
  <c r="E78" i="4684" s="1"/>
  <c r="D63" i="4684"/>
  <c r="D78" i="4684" s="1"/>
  <c r="C63" i="4684"/>
  <c r="C78" i="4684" s="1"/>
  <c r="B63" i="4684"/>
  <c r="B78" i="4684" s="1"/>
  <c r="L77" i="4678"/>
  <c r="L92" i="4678" s="1"/>
  <c r="K77" i="4678"/>
  <c r="K92" i="4678" s="1"/>
  <c r="J77" i="4678"/>
  <c r="J92" i="4678" s="1"/>
  <c r="I77" i="4678"/>
  <c r="I92" i="4678" s="1"/>
  <c r="E77" i="4678"/>
  <c r="E92" i="4678" s="1"/>
  <c r="D77" i="4678"/>
  <c r="D92" i="4678" s="1"/>
  <c r="C77" i="4678"/>
  <c r="C92" i="4678" s="1"/>
  <c r="B77" i="4678"/>
  <c r="B92" i="4678" s="1"/>
  <c r="S76" i="4678"/>
  <c r="S91" i="4678" s="1"/>
  <c r="R76" i="4678"/>
  <c r="R91" i="4678" s="1"/>
  <c r="Q76" i="4678"/>
  <c r="Q91" i="4678" s="1"/>
  <c r="P76" i="4678"/>
  <c r="P91" i="4678" s="1"/>
  <c r="L76" i="4678"/>
  <c r="L91" i="4678" s="1"/>
  <c r="K76" i="4678"/>
  <c r="K91" i="4678" s="1"/>
  <c r="J76" i="4678"/>
  <c r="J91" i="4678" s="1"/>
  <c r="I76" i="4678"/>
  <c r="I91" i="4678" s="1"/>
  <c r="E76" i="4678"/>
  <c r="E91" i="4678" s="1"/>
  <c r="D76" i="4678"/>
  <c r="D91" i="4678" s="1"/>
  <c r="C76" i="4678"/>
  <c r="C91" i="4678" s="1"/>
  <c r="B76" i="4678"/>
  <c r="B91" i="4678" s="1"/>
  <c r="S75" i="4678"/>
  <c r="S90" i="4678" s="1"/>
  <c r="R75" i="4678"/>
  <c r="R90" i="4678" s="1"/>
  <c r="Q75" i="4678"/>
  <c r="Q90" i="4678" s="1"/>
  <c r="P75" i="4678"/>
  <c r="P90" i="4678" s="1"/>
  <c r="L75" i="4678"/>
  <c r="L90" i="4678" s="1"/>
  <c r="K75" i="4678"/>
  <c r="K90" i="4678" s="1"/>
  <c r="J75" i="4678"/>
  <c r="J90" i="4678" s="1"/>
  <c r="I75" i="4678"/>
  <c r="I90" i="4678" s="1"/>
  <c r="E75" i="4678"/>
  <c r="E90" i="4678" s="1"/>
  <c r="D75" i="4678"/>
  <c r="D90" i="4678" s="1"/>
  <c r="C75" i="4678"/>
  <c r="C90" i="4678" s="1"/>
  <c r="B75" i="4678"/>
  <c r="B90" i="4678" s="1"/>
  <c r="S74" i="4678"/>
  <c r="S89" i="4678" s="1"/>
  <c r="R74" i="4678"/>
  <c r="R89" i="4678" s="1"/>
  <c r="Q74" i="4678"/>
  <c r="Q89" i="4678" s="1"/>
  <c r="P74" i="4678"/>
  <c r="P89" i="4678" s="1"/>
  <c r="L74" i="4678"/>
  <c r="L89" i="4678" s="1"/>
  <c r="K74" i="4678"/>
  <c r="K89" i="4678" s="1"/>
  <c r="J74" i="4678"/>
  <c r="J89" i="4678" s="1"/>
  <c r="I74" i="4678"/>
  <c r="I89" i="4678" s="1"/>
  <c r="E74" i="4678"/>
  <c r="E89" i="4678" s="1"/>
  <c r="D74" i="4678"/>
  <c r="D89" i="4678" s="1"/>
  <c r="C74" i="4678"/>
  <c r="C89" i="4678" s="1"/>
  <c r="B74" i="4678"/>
  <c r="B89" i="4678" s="1"/>
  <c r="S73" i="4678"/>
  <c r="S88" i="4678" s="1"/>
  <c r="R73" i="4678"/>
  <c r="R88" i="4678" s="1"/>
  <c r="Q73" i="4678"/>
  <c r="Q88" i="4678" s="1"/>
  <c r="P73" i="4678"/>
  <c r="P88" i="4678" s="1"/>
  <c r="L73" i="4678"/>
  <c r="L88" i="4678" s="1"/>
  <c r="K73" i="4678"/>
  <c r="K88" i="4678" s="1"/>
  <c r="J73" i="4678"/>
  <c r="J88" i="4678" s="1"/>
  <c r="I73" i="4678"/>
  <c r="I88" i="4678" s="1"/>
  <c r="E73" i="4678"/>
  <c r="E88" i="4678" s="1"/>
  <c r="D73" i="4678"/>
  <c r="D88" i="4678" s="1"/>
  <c r="C73" i="4678"/>
  <c r="C88" i="4678" s="1"/>
  <c r="B73" i="4678"/>
  <c r="B88" i="4678" s="1"/>
  <c r="S72" i="4678"/>
  <c r="S87" i="4678" s="1"/>
  <c r="R72" i="4678"/>
  <c r="R87" i="4678" s="1"/>
  <c r="Q72" i="4678"/>
  <c r="Q87" i="4678" s="1"/>
  <c r="P72" i="4678"/>
  <c r="P87" i="4678" s="1"/>
  <c r="L72" i="4678"/>
  <c r="L87" i="4678" s="1"/>
  <c r="K72" i="4678"/>
  <c r="K87" i="4678" s="1"/>
  <c r="J72" i="4678"/>
  <c r="J87" i="4678" s="1"/>
  <c r="I72" i="4678"/>
  <c r="I87" i="4678" s="1"/>
  <c r="E72" i="4678"/>
  <c r="E87" i="4678" s="1"/>
  <c r="D72" i="4678"/>
  <c r="D87" i="4678" s="1"/>
  <c r="C72" i="4678"/>
  <c r="C87" i="4678" s="1"/>
  <c r="B72" i="4678"/>
  <c r="B87" i="4678" s="1"/>
  <c r="S71" i="4678"/>
  <c r="S86" i="4678" s="1"/>
  <c r="R71" i="4678"/>
  <c r="R86" i="4678" s="1"/>
  <c r="Q71" i="4678"/>
  <c r="Q86" i="4678" s="1"/>
  <c r="P71" i="4678"/>
  <c r="P86" i="4678" s="1"/>
  <c r="L71" i="4678"/>
  <c r="L86" i="4678" s="1"/>
  <c r="K71" i="4678"/>
  <c r="K86" i="4678" s="1"/>
  <c r="J71" i="4678"/>
  <c r="J86" i="4678" s="1"/>
  <c r="I71" i="4678"/>
  <c r="I86" i="4678" s="1"/>
  <c r="E71" i="4678"/>
  <c r="E86" i="4678" s="1"/>
  <c r="D71" i="4678"/>
  <c r="D86" i="4678" s="1"/>
  <c r="C71" i="4678"/>
  <c r="C86" i="4678" s="1"/>
  <c r="B71" i="4678"/>
  <c r="B86" i="4678" s="1"/>
  <c r="S70" i="4678"/>
  <c r="S85" i="4678" s="1"/>
  <c r="R70" i="4678"/>
  <c r="R85" i="4678" s="1"/>
  <c r="Q70" i="4678"/>
  <c r="Q85" i="4678" s="1"/>
  <c r="P70" i="4678"/>
  <c r="P85" i="4678" s="1"/>
  <c r="L70" i="4678"/>
  <c r="L85" i="4678" s="1"/>
  <c r="K70" i="4678"/>
  <c r="K85" i="4678" s="1"/>
  <c r="J70" i="4678"/>
  <c r="J85" i="4678" s="1"/>
  <c r="I70" i="4678"/>
  <c r="I85" i="4678" s="1"/>
  <c r="E70" i="4678"/>
  <c r="E85" i="4678" s="1"/>
  <c r="D70" i="4678"/>
  <c r="D85" i="4678" s="1"/>
  <c r="C70" i="4678"/>
  <c r="C85" i="4678" s="1"/>
  <c r="B70" i="4678"/>
  <c r="B85" i="4678" s="1"/>
  <c r="S69" i="4678"/>
  <c r="S84" i="4678" s="1"/>
  <c r="R69" i="4678"/>
  <c r="R84" i="4678" s="1"/>
  <c r="Q69" i="4678"/>
  <c r="Q84" i="4678" s="1"/>
  <c r="P69" i="4678"/>
  <c r="P84" i="4678" s="1"/>
  <c r="L69" i="4678"/>
  <c r="L84" i="4678" s="1"/>
  <c r="K69" i="4678"/>
  <c r="K84" i="4678" s="1"/>
  <c r="J69" i="4678"/>
  <c r="J84" i="4678" s="1"/>
  <c r="I69" i="4678"/>
  <c r="I84" i="4678" s="1"/>
  <c r="E69" i="4678"/>
  <c r="E84" i="4678" s="1"/>
  <c r="D69" i="4678"/>
  <c r="D84" i="4678" s="1"/>
  <c r="C69" i="4678"/>
  <c r="C84" i="4678" s="1"/>
  <c r="B69" i="4678"/>
  <c r="B84" i="4678" s="1"/>
  <c r="S68" i="4678"/>
  <c r="S83" i="4678" s="1"/>
  <c r="R68" i="4678"/>
  <c r="R83" i="4678" s="1"/>
  <c r="Q68" i="4678"/>
  <c r="Q83" i="4678" s="1"/>
  <c r="P68" i="4678"/>
  <c r="P83" i="4678" s="1"/>
  <c r="L68" i="4678"/>
  <c r="L83" i="4678" s="1"/>
  <c r="K68" i="4678"/>
  <c r="K83" i="4678" s="1"/>
  <c r="J68" i="4678"/>
  <c r="J83" i="4678" s="1"/>
  <c r="I68" i="4678"/>
  <c r="I83" i="4678" s="1"/>
  <c r="E68" i="4678"/>
  <c r="E83" i="4678" s="1"/>
  <c r="D68" i="4678"/>
  <c r="D83" i="4678" s="1"/>
  <c r="C68" i="4678"/>
  <c r="C83" i="4678" s="1"/>
  <c r="B68" i="4678"/>
  <c r="B83" i="4678" s="1"/>
  <c r="S67" i="4678"/>
  <c r="S82" i="4678" s="1"/>
  <c r="R67" i="4678"/>
  <c r="R82" i="4678" s="1"/>
  <c r="Q67" i="4678"/>
  <c r="Q82" i="4678" s="1"/>
  <c r="P67" i="4678"/>
  <c r="P82" i="4678" s="1"/>
  <c r="L67" i="4678"/>
  <c r="L82" i="4678" s="1"/>
  <c r="K67" i="4678"/>
  <c r="K82" i="4678" s="1"/>
  <c r="J67" i="4678"/>
  <c r="J82" i="4678" s="1"/>
  <c r="I67" i="4678"/>
  <c r="I82" i="4678" s="1"/>
  <c r="E67" i="4678"/>
  <c r="E82" i="4678" s="1"/>
  <c r="D67" i="4678"/>
  <c r="D82" i="4678" s="1"/>
  <c r="C67" i="4678"/>
  <c r="C82" i="4678" s="1"/>
  <c r="B67" i="4678"/>
  <c r="B82" i="4678" s="1"/>
  <c r="S66" i="4678"/>
  <c r="S81" i="4678" s="1"/>
  <c r="R66" i="4678"/>
  <c r="R81" i="4678" s="1"/>
  <c r="Q66" i="4678"/>
  <c r="Q81" i="4678" s="1"/>
  <c r="P66" i="4678"/>
  <c r="P81" i="4678" s="1"/>
  <c r="L66" i="4678"/>
  <c r="L81" i="4678" s="1"/>
  <c r="K66" i="4678"/>
  <c r="K81" i="4678" s="1"/>
  <c r="J66" i="4678"/>
  <c r="J81" i="4678" s="1"/>
  <c r="I66" i="4678"/>
  <c r="I81" i="4678" s="1"/>
  <c r="E66" i="4678"/>
  <c r="E81" i="4678" s="1"/>
  <c r="D66" i="4678"/>
  <c r="D81" i="4678" s="1"/>
  <c r="C66" i="4678"/>
  <c r="C81" i="4678" s="1"/>
  <c r="B66" i="4678"/>
  <c r="B81" i="4678" s="1"/>
  <c r="S65" i="4678"/>
  <c r="S80" i="4678" s="1"/>
  <c r="R65" i="4678"/>
  <c r="R80" i="4678" s="1"/>
  <c r="Q65" i="4678"/>
  <c r="Q80" i="4678" s="1"/>
  <c r="P65" i="4678"/>
  <c r="P80" i="4678" s="1"/>
  <c r="L65" i="4678"/>
  <c r="L80" i="4678" s="1"/>
  <c r="K65" i="4678"/>
  <c r="K80" i="4678" s="1"/>
  <c r="J65" i="4678"/>
  <c r="J80" i="4678" s="1"/>
  <c r="I65" i="4678"/>
  <c r="I80" i="4678" s="1"/>
  <c r="E65" i="4678"/>
  <c r="E80" i="4678" s="1"/>
  <c r="D65" i="4678"/>
  <c r="D80" i="4678" s="1"/>
  <c r="C65" i="4678"/>
  <c r="C80" i="4678" s="1"/>
  <c r="B65" i="4678"/>
  <c r="B80" i="4678" s="1"/>
  <c r="Y15" i="4677"/>
  <c r="X15" i="4677"/>
  <c r="W15" i="4677"/>
  <c r="V15" i="4677"/>
  <c r="Y15" i="4686"/>
  <c r="X15" i="4686"/>
  <c r="W15" i="4686"/>
  <c r="Y15" i="4684"/>
  <c r="X15" i="4684"/>
  <c r="W15" i="4684"/>
  <c r="V15" i="4684"/>
  <c r="W15" i="4678"/>
  <c r="X15" i="4678"/>
  <c r="Y15" i="4678"/>
  <c r="V15" i="4678"/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J24" i="4689" s="1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M20" i="4686"/>
  <c r="M21" i="4686"/>
  <c r="M22" i="4686"/>
  <c r="M18" i="4686"/>
  <c r="M17" i="4686"/>
  <c r="M16" i="4686"/>
  <c r="E4" i="4686"/>
  <c r="D5" i="4686"/>
  <c r="L5" i="4686"/>
  <c r="T21" i="4686"/>
  <c r="T20" i="4686"/>
  <c r="T19" i="4686"/>
  <c r="T18" i="4686"/>
  <c r="T17" i="4686"/>
  <c r="T16" i="4686"/>
  <c r="T15" i="4686"/>
  <c r="T14" i="4686"/>
  <c r="T13" i="4686"/>
  <c r="T12" i="4686"/>
  <c r="T11" i="4686"/>
  <c r="T10" i="4686"/>
  <c r="M15" i="4686"/>
  <c r="M14" i="4686"/>
  <c r="M13" i="4686"/>
  <c r="M12" i="4686"/>
  <c r="M11" i="4686"/>
  <c r="M10" i="4686"/>
  <c r="F11" i="4686"/>
  <c r="F12" i="4686"/>
  <c r="F13" i="4686"/>
  <c r="F14" i="4686"/>
  <c r="F15" i="4686"/>
  <c r="F16" i="4686"/>
  <c r="F17" i="4686"/>
  <c r="F18" i="4686"/>
  <c r="F19" i="4686"/>
  <c r="F20" i="4686"/>
  <c r="F21" i="4686"/>
  <c r="F22" i="4686"/>
  <c r="F10" i="4686"/>
  <c r="M19" i="4677"/>
  <c r="Y28" i="4688" s="1"/>
  <c r="M20" i="4677"/>
  <c r="Z28" i="4688" s="1"/>
  <c r="Z29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AO29" i="4688" s="1"/>
  <c r="T20" i="4677"/>
  <c r="AN28" i="4688" s="1"/>
  <c r="T19" i="4677"/>
  <c r="AM28" i="4688" s="1"/>
  <c r="T18" i="4677"/>
  <c r="AL28" i="4688" s="1"/>
  <c r="T17" i="4677"/>
  <c r="AK28" i="4688" s="1"/>
  <c r="AK29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AF29" i="4688" s="1"/>
  <c r="T11" i="4677"/>
  <c r="AE28" i="4688" s="1"/>
  <c r="T10" i="4677"/>
  <c r="AD28" i="4688" s="1"/>
  <c r="M15" i="4677"/>
  <c r="U28" i="4688" s="1"/>
  <c r="U29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P29" i="4688" s="1"/>
  <c r="F11" i="4677"/>
  <c r="C28" i="4688" s="1"/>
  <c r="F12" i="4677"/>
  <c r="D28" i="4688" s="1"/>
  <c r="D29" i="4688" s="1"/>
  <c r="F13" i="4677"/>
  <c r="E28" i="4688" s="1"/>
  <c r="F14" i="4677"/>
  <c r="F28" i="4688" s="1"/>
  <c r="F15" i="4677"/>
  <c r="G28" i="4688" s="1"/>
  <c r="G29" i="4688" s="1"/>
  <c r="F16" i="4677"/>
  <c r="H28" i="4688" s="1"/>
  <c r="F17" i="4677"/>
  <c r="I28" i="4688" s="1"/>
  <c r="F18" i="4677"/>
  <c r="J28" i="4688" s="1"/>
  <c r="J29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8" i="4689" l="1"/>
  <c r="J31" i="4689"/>
  <c r="P25" i="4688" s="1"/>
  <c r="J20" i="4689"/>
  <c r="G20" i="4688" s="1"/>
  <c r="J26" i="4689"/>
  <c r="AK20" i="4688" s="1"/>
  <c r="J40" i="4689"/>
  <c r="P31" i="4688" s="1"/>
  <c r="P32" i="4688" s="1"/>
  <c r="AD23" i="4688"/>
  <c r="AD33" i="4688" s="1"/>
  <c r="T64" i="4686"/>
  <c r="T79" i="4686" s="1"/>
  <c r="AF23" i="4688"/>
  <c r="AF33" i="4688" s="1"/>
  <c r="T66" i="4686"/>
  <c r="T81" i="4686" s="1"/>
  <c r="AH23" i="4688"/>
  <c r="AH33" i="4688" s="1"/>
  <c r="T68" i="4686"/>
  <c r="T83" i="4686" s="1"/>
  <c r="AJ23" i="4688"/>
  <c r="AJ33" i="4688" s="1"/>
  <c r="T70" i="4686"/>
  <c r="T85" i="4686" s="1"/>
  <c r="AL23" i="4688"/>
  <c r="T72" i="4686"/>
  <c r="T87" i="4686" s="1"/>
  <c r="AN23" i="4688"/>
  <c r="T74" i="4686"/>
  <c r="T89" i="4686" s="1"/>
  <c r="AE23" i="4688"/>
  <c r="T65" i="4686"/>
  <c r="T80" i="4686" s="1"/>
  <c r="AG23" i="4688"/>
  <c r="AG33" i="4688" s="1"/>
  <c r="T67" i="4686"/>
  <c r="T82" i="4686" s="1"/>
  <c r="AI23" i="4688"/>
  <c r="AI33" i="4688" s="1"/>
  <c r="T69" i="4686"/>
  <c r="T84" i="4686" s="1"/>
  <c r="AK23" i="4688"/>
  <c r="AK33" i="4688" s="1"/>
  <c r="T71" i="4686"/>
  <c r="T86" i="4686" s="1"/>
  <c r="AM23" i="4688"/>
  <c r="AM24" i="4688" s="1"/>
  <c r="CA20" i="4688" s="1"/>
  <c r="T73" i="4686"/>
  <c r="T88" i="4686" s="1"/>
  <c r="AO23" i="4688"/>
  <c r="AO33" i="4688" s="1"/>
  <c r="T75" i="4686"/>
  <c r="T90" i="4686" s="1"/>
  <c r="P23" i="4688"/>
  <c r="P33" i="4688" s="1"/>
  <c r="M64" i="4686"/>
  <c r="M79" i="4686" s="1"/>
  <c r="R23" i="4688"/>
  <c r="M66" i="4686"/>
  <c r="M81" i="4686" s="1"/>
  <c r="T23" i="4688"/>
  <c r="M68" i="4686"/>
  <c r="M83" i="4686" s="1"/>
  <c r="W23" i="4688"/>
  <c r="W33" i="4688" s="1"/>
  <c r="M71" i="4686"/>
  <c r="M86" i="4686" s="1"/>
  <c r="AB23" i="4688"/>
  <c r="AB33" i="4688" s="1"/>
  <c r="M76" i="4686"/>
  <c r="M91" i="4686" s="1"/>
  <c r="Z23" i="4688"/>
  <c r="M74" i="4686"/>
  <c r="M89" i="4686" s="1"/>
  <c r="Q23" i="4688"/>
  <c r="Q33" i="4688" s="1"/>
  <c r="M65" i="4686"/>
  <c r="M80" i="4686" s="1"/>
  <c r="S23" i="4688"/>
  <c r="M67" i="4686"/>
  <c r="M82" i="4686" s="1"/>
  <c r="U23" i="4688"/>
  <c r="U33" i="4688" s="1"/>
  <c r="M69" i="4686"/>
  <c r="M84" i="4686" s="1"/>
  <c r="V23" i="4688"/>
  <c r="V33" i="4688" s="1"/>
  <c r="M70" i="4686"/>
  <c r="M85" i="4686" s="1"/>
  <c r="X23" i="4688"/>
  <c r="X33" i="4688" s="1"/>
  <c r="M72" i="4686"/>
  <c r="M87" i="4686" s="1"/>
  <c r="AA23" i="4688"/>
  <c r="AA33" i="4688" s="1"/>
  <c r="M75" i="4686"/>
  <c r="M90" i="4686" s="1"/>
  <c r="Y23" i="4688"/>
  <c r="AA24" i="4688" s="1"/>
  <c r="BP20" i="4688" s="1"/>
  <c r="M73" i="4686"/>
  <c r="M88" i="4686" s="1"/>
  <c r="O23" i="4688"/>
  <c r="F76" i="4686"/>
  <c r="F91" i="4686" s="1"/>
  <c r="M23" i="4688"/>
  <c r="M33" i="4688" s="1"/>
  <c r="F74" i="4686"/>
  <c r="F89" i="4686" s="1"/>
  <c r="J23" i="4688"/>
  <c r="J33" i="4688" s="1"/>
  <c r="F72" i="4686"/>
  <c r="F87" i="4686" s="1"/>
  <c r="H23" i="4688"/>
  <c r="H33" i="4688" s="1"/>
  <c r="F70" i="4686"/>
  <c r="F85" i="4686" s="1"/>
  <c r="F23" i="4688"/>
  <c r="F33" i="4688" s="1"/>
  <c r="F68" i="4686"/>
  <c r="F83" i="4686" s="1"/>
  <c r="D23" i="4688"/>
  <c r="F66" i="4686"/>
  <c r="F81" i="4686" s="1"/>
  <c r="B23" i="4688"/>
  <c r="B33" i="4688" s="1"/>
  <c r="F64" i="4686"/>
  <c r="F79" i="4686" s="1"/>
  <c r="N23" i="4688"/>
  <c r="F75" i="4686"/>
  <c r="F90" i="4686" s="1"/>
  <c r="K23" i="4688"/>
  <c r="K33" i="4688" s="1"/>
  <c r="F73" i="4686"/>
  <c r="F88" i="4686" s="1"/>
  <c r="I23" i="4688"/>
  <c r="F71" i="4686"/>
  <c r="F86" i="4686" s="1"/>
  <c r="G23" i="4688"/>
  <c r="G33" i="4688" s="1"/>
  <c r="F69" i="4686"/>
  <c r="F84" i="4686" s="1"/>
  <c r="E23" i="4688"/>
  <c r="F67" i="4686"/>
  <c r="F82" i="4686" s="1"/>
  <c r="C23" i="4688"/>
  <c r="C33" i="4688" s="1"/>
  <c r="F65" i="4686"/>
  <c r="F80" i="4686" s="1"/>
  <c r="J30" i="4689"/>
  <c r="J25" i="4688" s="1"/>
  <c r="J33" i="4689"/>
  <c r="Z25" i="4688" s="1"/>
  <c r="J36" i="4689"/>
  <c r="AO25" i="4688" s="1"/>
  <c r="CB19" i="4688"/>
  <c r="AO24" i="4688"/>
  <c r="CC20" i="4688" s="1"/>
  <c r="J43" i="4689"/>
  <c r="J37" i="4689"/>
  <c r="D31" i="4688" s="1"/>
  <c r="D32" i="4688" s="1"/>
  <c r="J34" i="4689"/>
  <c r="AF25" i="4688" s="1"/>
  <c r="J32" i="4689"/>
  <c r="U25" i="4688" s="1"/>
  <c r="J23" i="4689"/>
  <c r="U20" i="4688" s="1"/>
  <c r="J14" i="4689"/>
  <c r="U15" i="4688" s="1"/>
  <c r="BZ19" i="4688"/>
  <c r="T17" i="4681"/>
  <c r="X19" i="4688"/>
  <c r="BM18" i="4688" s="1"/>
  <c r="V19" i="4688"/>
  <c r="BK18" i="4688" s="1"/>
  <c r="T19" i="4688"/>
  <c r="BI18" i="4688" s="1"/>
  <c r="J44" i="4689"/>
  <c r="AF31" i="4688"/>
  <c r="AF32" i="4688" s="1"/>
  <c r="J45" i="4689"/>
  <c r="J41" i="4689"/>
  <c r="J42" i="4689"/>
  <c r="J38" i="4689"/>
  <c r="J39" i="4689"/>
  <c r="J35" i="4689"/>
  <c r="D25" i="4688"/>
  <c r="J29" i="4689"/>
  <c r="AF20" i="4688"/>
  <c r="J27" i="4689"/>
  <c r="P20" i="4688"/>
  <c r="Z20" i="4688"/>
  <c r="J19" i="4689"/>
  <c r="J21" i="4689"/>
  <c r="AF15" i="4688"/>
  <c r="J18" i="4689"/>
  <c r="J17" i="4689"/>
  <c r="P15" i="4688"/>
  <c r="J15" i="4689"/>
  <c r="D15" i="4688"/>
  <c r="J12" i="4689"/>
  <c r="J11" i="4689"/>
  <c r="BU19" i="4688"/>
  <c r="CC19" i="4688"/>
  <c r="BI19" i="4688"/>
  <c r="BK19" i="4688"/>
  <c r="BM19" i="4688"/>
  <c r="BN19" i="4688"/>
  <c r="AU19" i="4688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19" i="4688"/>
  <c r="AI19" i="4688"/>
  <c r="BW18" i="4688" s="1"/>
  <c r="AK19" i="4688"/>
  <c r="BY18" i="4688" s="1"/>
  <c r="AM19" i="4688"/>
  <c r="CA18" i="4688" s="1"/>
  <c r="AO19" i="4688"/>
  <c r="CC18" i="4688" s="1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AK14" i="4688"/>
  <c r="BY12" i="4688" s="1"/>
  <c r="AO14" i="4688"/>
  <c r="CC12" i="4688" s="1"/>
  <c r="AH14" i="4688"/>
  <c r="BV12" i="4688" s="1"/>
  <c r="AJ14" i="4688"/>
  <c r="BX12" i="4688" s="1"/>
  <c r="AM14" i="4688"/>
  <c r="CA12" i="4688" s="1"/>
  <c r="U14" i="4688"/>
  <c r="BJ12" i="4688" s="1"/>
  <c r="W14" i="4688"/>
  <c r="BL12" i="4688" s="1"/>
  <c r="Y14" i="4688"/>
  <c r="BN12" i="4688" s="1"/>
  <c r="AA14" i="4688"/>
  <c r="BP12" i="4688" s="1"/>
  <c r="AB14" i="4688"/>
  <c r="BQ12" i="4688" s="1"/>
  <c r="T14" i="4688"/>
  <c r="BI12" i="4688" s="1"/>
  <c r="V14" i="4688"/>
  <c r="BK12" i="4688" s="1"/>
  <c r="X14" i="4688"/>
  <c r="BM12" i="4688" s="1"/>
  <c r="Z14" i="4688"/>
  <c r="BO12" i="4688" s="1"/>
  <c r="R14" i="4688"/>
  <c r="BG12" i="4688" s="1"/>
  <c r="P14" i="4688"/>
  <c r="K14" i="4688"/>
  <c r="BA12" i="4688" s="1"/>
  <c r="J14" i="4688"/>
  <c r="AZ12" i="4688" s="1"/>
  <c r="H14" i="4688"/>
  <c r="AX12" i="4688" s="1"/>
  <c r="E14" i="4688"/>
  <c r="F14" i="4688"/>
  <c r="AV12" i="4688" s="1"/>
  <c r="BY19" i="4688"/>
  <c r="CA19" i="4688"/>
  <c r="BX19" i="4688"/>
  <c r="BV19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8" i="4688" l="1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Y33" i="4688"/>
  <c r="AA34" i="4688" s="1"/>
  <c r="BP22" i="4688" s="1"/>
  <c r="U24" i="4688"/>
  <c r="BJ20" i="4688" s="1"/>
  <c r="AI24" i="4688"/>
  <c r="BW20" i="4688" s="1"/>
  <c r="R24" i="4688"/>
  <c r="BG20" i="4688" s="1"/>
  <c r="R33" i="4688"/>
  <c r="T24" i="4688"/>
  <c r="BI20" i="4688" s="1"/>
  <c r="AB24" i="4688"/>
  <c r="BQ20" i="4688" s="1"/>
  <c r="Y24" i="4688"/>
  <c r="BN20" i="4688" s="1"/>
  <c r="X24" i="4688"/>
  <c r="BM20" i="4688" s="1"/>
  <c r="Z24" i="4688"/>
  <c r="BO20" i="4688" s="1"/>
  <c r="T33" i="4688"/>
  <c r="W34" i="4688" s="1"/>
  <c r="BL22" i="4688" s="1"/>
  <c r="W24" i="4688"/>
  <c r="BL20" i="4688" s="1"/>
  <c r="I24" i="4688"/>
  <c r="AY20" i="4688" s="1"/>
  <c r="Q24" i="4688"/>
  <c r="BF20" i="4688" s="1"/>
  <c r="O33" i="4688"/>
  <c r="K24" i="4688"/>
  <c r="BA20" i="4688" s="1"/>
  <c r="I33" i="4688"/>
  <c r="J34" i="4688" s="1"/>
  <c r="AZ22" i="4688" s="1"/>
  <c r="J24" i="4688"/>
  <c r="AZ20" i="4688" s="1"/>
  <c r="G24" i="4688"/>
  <c r="AW20" i="4688" s="1"/>
  <c r="D33" i="4688"/>
  <c r="AJ24" i="4688"/>
  <c r="BX20" i="4688" s="1"/>
  <c r="AK24" i="4688"/>
  <c r="BY20" i="4688" s="1"/>
  <c r="AL24" i="4688"/>
  <c r="BZ20" i="4688" s="1"/>
  <c r="AL33" i="4688"/>
  <c r="AL34" i="4688" s="1"/>
  <c r="BZ22" i="4688" s="1"/>
  <c r="AK34" i="4688"/>
  <c r="BY22" i="4688" s="1"/>
  <c r="AH24" i="4688"/>
  <c r="BV20" i="4688" s="1"/>
  <c r="AE33" i="4688"/>
  <c r="AG34" i="4688" s="1"/>
  <c r="BU22" i="4688" s="1"/>
  <c r="AG24" i="4688"/>
  <c r="AN24" i="4688"/>
  <c r="CB20" i="4688" s="1"/>
  <c r="AM33" i="4688"/>
  <c r="AM34" i="4688" s="1"/>
  <c r="CA22" i="4688" s="1"/>
  <c r="AN33" i="4688"/>
  <c r="V24" i="4688"/>
  <c r="BK20" i="4688" s="1"/>
  <c r="S33" i="4688"/>
  <c r="V34" i="4688" s="1"/>
  <c r="BK22" i="4688" s="1"/>
  <c r="S24" i="4688"/>
  <c r="BH20" i="4688" s="1"/>
  <c r="F24" i="4688"/>
  <c r="AV20" i="4688" s="1"/>
  <c r="E24" i="4688"/>
  <c r="E33" i="4688"/>
  <c r="H34" i="4688" s="1"/>
  <c r="AX22" i="4688" s="1"/>
  <c r="H24" i="4688"/>
  <c r="AX20" i="4688" s="1"/>
  <c r="P24" i="4688"/>
  <c r="N33" i="4688"/>
  <c r="AI34" i="4688"/>
  <c r="BW22" i="4688" s="1"/>
  <c r="U23" i="4684"/>
  <c r="AJ34" i="4688"/>
  <c r="BX22" i="4688" s="1"/>
  <c r="U23" i="4678"/>
  <c r="AO31" i="4688"/>
  <c r="AO32" i="4688" s="1"/>
  <c r="AK31" i="4688"/>
  <c r="AK32" i="4688" s="1"/>
  <c r="Z31" i="4688"/>
  <c r="Z32" i="4688" s="1"/>
  <c r="U31" i="4688"/>
  <c r="U32" i="4688" s="1"/>
  <c r="J31" i="4688"/>
  <c r="J32" i="4688" s="1"/>
  <c r="G31" i="4688"/>
  <c r="G32" i="4688" s="1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BU20" i="4688" l="1"/>
  <c r="AD26" i="4688"/>
  <c r="BE20" i="4688"/>
  <c r="M26" i="4688"/>
  <c r="AU20" i="4688"/>
  <c r="B26" i="4688"/>
  <c r="AH34" i="4688"/>
  <c r="BV22" i="4688" s="1"/>
  <c r="AO21" i="4688"/>
  <c r="AK21" i="4688"/>
  <c r="AF21" i="4688"/>
  <c r="I34" i="4688"/>
  <c r="AY22" i="4688" s="1"/>
  <c r="Z21" i="4688"/>
  <c r="U21" i="4688"/>
  <c r="P21" i="4688"/>
  <c r="J21" i="4688"/>
  <c r="G21" i="4688"/>
  <c r="D21" i="4688"/>
  <c r="AO16" i="4688"/>
  <c r="AK16" i="4688"/>
  <c r="AF16" i="4688"/>
  <c r="AB34" i="4688"/>
  <c r="BQ22" i="4688" s="1"/>
  <c r="Z34" i="4688"/>
  <c r="BO22" i="4688" s="1"/>
  <c r="Z16" i="4688"/>
  <c r="U16" i="4688"/>
  <c r="P16" i="4688"/>
  <c r="J16" i="4688"/>
  <c r="G16" i="4688"/>
  <c r="D16" i="4688"/>
  <c r="Y34" i="4688"/>
  <c r="BN22" i="4688" s="1"/>
  <c r="Q34" i="4688"/>
  <c r="BF22" i="4688" s="1"/>
  <c r="R34" i="4688"/>
  <c r="BG22" i="4688" s="1"/>
  <c r="P34" i="4688"/>
  <c r="BE22" i="4688" s="1"/>
  <c r="K34" i="4688"/>
  <c r="BA22" i="4688" s="1"/>
  <c r="G34" i="4688"/>
  <c r="AW22" i="4688" s="1"/>
  <c r="F34" i="4688"/>
  <c r="AV22" i="4688" s="1"/>
  <c r="U34" i="4688"/>
  <c r="BJ22" i="4688" s="1"/>
  <c r="S34" i="4688"/>
  <c r="BH22" i="4688" s="1"/>
  <c r="AN34" i="4688"/>
  <c r="CB22" i="4688" s="1"/>
  <c r="AO34" i="4688"/>
  <c r="CC22" i="4688" s="1"/>
  <c r="T34" i="4688"/>
  <c r="BI22" i="4688" s="1"/>
  <c r="E34" i="4688"/>
  <c r="AU22" i="4688" s="1"/>
  <c r="N23" i="4681"/>
  <c r="U23" i="4681"/>
  <c r="G23" i="4681"/>
  <c r="AO26" i="4688" l="1"/>
  <c r="AK26" i="4688"/>
  <c r="AF26" i="4688"/>
  <c r="Z26" i="4688"/>
  <c r="U26" i="4688"/>
  <c r="P26" i="4688"/>
  <c r="J26" i="4688"/>
  <c r="D26" i="4688"/>
  <c r="G26" i="4688"/>
</calcChain>
</file>

<file path=xl/sharedStrings.xml><?xml version="1.0" encoding="utf-8"?>
<sst xmlns="http://schemas.openxmlformats.org/spreadsheetml/2006/main" count="904" uniqueCount="163">
  <si>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</si>
  <si>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</si>
  <si>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</si>
  <si>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</si>
  <si>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</si>
  <si>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</si>
  <si>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</si>
  <si>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</si>
  <si>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</si>
  <si>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</si>
  <si>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</si>
  <si>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</si>
  <si>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</si>
  <si>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</si>
  <si>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</si>
  <si>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</si>
  <si>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</si>
  <si>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</si>
  <si>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</si>
  <si>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</si>
  <si>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</si>
  <si>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</si>
  <si>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</si>
  <si>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</si>
  <si>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</si>
  <si>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</si>
  <si>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</si>
  <si>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</si>
  <si>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</si>
  <si>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</si>
  <si>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</si>
  <si>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</si>
  <si>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</si>
  <si>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</si>
  <si>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</si>
  <si>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</si>
  <si>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</si>
  <si>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</si>
  <si>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</si>
  <si>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</si>
  <si>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</si>
  <si>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</si>
  <si>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</si>
  <si>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</si>
  <si>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</si>
  <si>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</si>
  <si>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</si>
  <si>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</si>
  <si>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</si>
  <si>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</si>
  <si>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</si>
  <si>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</si>
  <si>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</si>
  <si>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</si>
  <si>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</si>
  <si>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</si>
  <si>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</si>
  <si>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</si>
  <si>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</si>
  <si>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</si>
  <si>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</si>
  <si>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</si>
  <si>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</si>
  <si>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</si>
  <si>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</si>
  <si>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</si>
  <si>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</si>
  <si>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</si>
  <si>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</si>
  <si>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</si>
  <si>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</si>
  <si>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</si>
  <si>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</si>
  <si>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</si>
  <si>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</si>
  <si>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</si>
  <si>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</si>
  <si>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</si>
  <si>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</si>
  <si>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</si>
  <si>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</si>
  <si>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</si>
  <si>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</si>
  <si>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</si>
  <si>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</si>
  <si>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</si>
  <si>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</si>
  <si>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</si>
  <si>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</si>
  <si>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</si>
  <si>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</si>
  <si>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</si>
  <si>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</si>
  <si>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</si>
  <si>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</si>
  <si>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</si>
  <si>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</si>
  <si>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</si>
  <si>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</si>
  <si>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</si>
  <si>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</si>
  <si>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</si>
  <si>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</si>
  <si>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</si>
  <si>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</si>
  <si>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</si>
  <si>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</si>
  <si>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</si>
  <si>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</si>
  <si>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</si>
  <si>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</si>
  <si>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</si>
  <si>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</si>
  <si>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</si>
  <si>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</si>
  <si>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</si>
  <si>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</si>
  <si>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</si>
  <si>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</si>
  <si>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</si>
  <si>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</si>
  <si>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</si>
  <si>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</si>
  <si>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</si>
  <si>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</si>
  <si>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</si>
  <si>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</si>
  <si>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</si>
  <si>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</si>
  <si>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</si>
  <si>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</si>
  <si>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</si>
  <si>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</si>
  <si>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</si>
  <si>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</si>
  <si>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</si>
  <si>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</si>
  <si>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</si>
  <si>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</si>
  <si>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</si>
  <si>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</si>
  <si>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</si>
  <si>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</si>
  <si>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</si>
  <si>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</si>
  <si>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</si>
  <si>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</si>
  <si>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</si>
  <si>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</si>
  <si>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ADOLFREDO FLOREZ</t>
  </si>
  <si>
    <t>G1 DE</t>
  </si>
  <si>
    <t>G1 DI</t>
  </si>
  <si>
    <t>G2 DE</t>
  </si>
  <si>
    <t>G2 DI</t>
  </si>
  <si>
    <t>G3 DE</t>
  </si>
  <si>
    <t>G3 DI</t>
  </si>
  <si>
    <t>G4 DE</t>
  </si>
  <si>
    <t>G4 DI</t>
  </si>
  <si>
    <t>CALLE 30 X CARRERA 40</t>
  </si>
  <si>
    <t>IVAN FONSECA</t>
  </si>
  <si>
    <t>GEOVANNIS GONZALEZ</t>
  </si>
  <si>
    <t xml:space="preserve">VOL MAX 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</si>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</sst>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" fillId="0" borderId="0" xfId="0" applyNumberFormat="1" applyFont="1" applyAlignment="1" applyProtection="1">
      <alignment vertical="center"/>
    </xf>
    <xf numFmtId="1" fontId="2" fillId="0" borderId="0" xfId="0" applyNumberFormat="1" applyFont="1" applyAlignment="1" applyProtection="1">
      <alignment horizontal="center" vertical="center"/>
    </xf>
    <xf numFmtId="1" fontId="2" fillId="0" borderId="0" xfId="0" applyNumberFormat="1" applyFont="1" applyAlignment="1" applyProtection="1">
      <alignment horizontal="center"/>
    </xf>
    <xf numFmtId="1" fontId="2" fillId="0" borderId="4" xfId="0" applyNumberFormat="1" applyFont="1" applyBorder="1"/>
    <xf numFmtId="1" fontId="2" fillId="0" borderId="10" xfId="0" applyNumberFormat="1" applyFont="1" applyBorder="1"/>
    <xf numFmtId="1" fontId="2" fillId="0" borderId="12" xfId="0" applyNumberFormat="1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287</c:v>
                </c:pt>
                <c:pt idx="1">
                  <c:v>318</c:v>
                </c:pt>
                <c:pt idx="2">
                  <c:v>328.5</c:v>
                </c:pt>
                <c:pt idx="3">
                  <c:v>297</c:v>
                </c:pt>
                <c:pt idx="4">
                  <c:v>249.5</c:v>
                </c:pt>
                <c:pt idx="5">
                  <c:v>282.5</c:v>
                </c:pt>
                <c:pt idx="6">
                  <c:v>267</c:v>
                </c:pt>
                <c:pt idx="7">
                  <c:v>259</c:v>
                </c:pt>
                <c:pt idx="8">
                  <c:v>325.5</c:v>
                </c:pt>
                <c:pt idx="9">
                  <c:v>296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322584"/>
        <c:axId val="158206112"/>
      </c:barChart>
      <c:catAx>
        <c:axId val="104322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206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206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322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8</c:v>
                </c:pt>
                <c:pt idx="1">
                  <c:v>9.5</c:v>
                </c:pt>
                <c:pt idx="2">
                  <c:v>14</c:v>
                </c:pt>
                <c:pt idx="3">
                  <c:v>12.5</c:v>
                </c:pt>
                <c:pt idx="4">
                  <c:v>7</c:v>
                </c:pt>
                <c:pt idx="5">
                  <c:v>7</c:v>
                </c:pt>
                <c:pt idx="6">
                  <c:v>10.5</c:v>
                </c:pt>
                <c:pt idx="7">
                  <c:v>13.5</c:v>
                </c:pt>
                <c:pt idx="8">
                  <c:v>8.5</c:v>
                </c:pt>
                <c:pt idx="9">
                  <c:v>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670176"/>
        <c:axId val="160670568"/>
      </c:barChart>
      <c:catAx>
        <c:axId val="160670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670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670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670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5</c:v>
                </c:pt>
                <c:pt idx="1">
                  <c:v>8</c:v>
                </c:pt>
                <c:pt idx="2">
                  <c:v>10</c:v>
                </c:pt>
                <c:pt idx="3">
                  <c:v>11.5</c:v>
                </c:pt>
                <c:pt idx="4">
                  <c:v>7</c:v>
                </c:pt>
                <c:pt idx="5">
                  <c:v>9</c:v>
                </c:pt>
                <c:pt idx="6">
                  <c:v>6.5</c:v>
                </c:pt>
                <c:pt idx="7">
                  <c:v>6</c:v>
                </c:pt>
                <c:pt idx="8">
                  <c:v>5.5</c:v>
                </c:pt>
                <c:pt idx="9">
                  <c:v>6</c:v>
                </c:pt>
                <c:pt idx="10">
                  <c:v>6.5</c:v>
                </c:pt>
                <c:pt idx="11">
                  <c:v>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671352"/>
        <c:axId val="160358832"/>
      </c:barChart>
      <c:catAx>
        <c:axId val="160671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358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358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671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6.5</c:v>
                </c:pt>
                <c:pt idx="1">
                  <c:v>5.5</c:v>
                </c:pt>
                <c:pt idx="2">
                  <c:v>5</c:v>
                </c:pt>
                <c:pt idx="3">
                  <c:v>4.5</c:v>
                </c:pt>
                <c:pt idx="4">
                  <c:v>4.5</c:v>
                </c:pt>
                <c:pt idx="5">
                  <c:v>3.5</c:v>
                </c:pt>
                <c:pt idx="6">
                  <c:v>3.5</c:v>
                </c:pt>
                <c:pt idx="7">
                  <c:v>2</c:v>
                </c:pt>
                <c:pt idx="8">
                  <c:v>2.5</c:v>
                </c:pt>
                <c:pt idx="9">
                  <c:v>3</c:v>
                </c:pt>
                <c:pt idx="10">
                  <c:v>1.5</c:v>
                </c:pt>
                <c:pt idx="11">
                  <c:v>4</c:v>
                </c:pt>
                <c:pt idx="12">
                  <c:v>3.5</c:v>
                </c:pt>
                <c:pt idx="13">
                  <c:v>5.5</c:v>
                </c:pt>
                <c:pt idx="14">
                  <c:v>4.5</c:v>
                </c:pt>
                <c:pt idx="15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359616"/>
        <c:axId val="160360008"/>
      </c:barChart>
      <c:catAx>
        <c:axId val="160359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360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360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359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779</c:v>
                </c:pt>
                <c:pt idx="1">
                  <c:v>826.5</c:v>
                </c:pt>
                <c:pt idx="2">
                  <c:v>782</c:v>
                </c:pt>
                <c:pt idx="3">
                  <c:v>699</c:v>
                </c:pt>
                <c:pt idx="4">
                  <c:v>635</c:v>
                </c:pt>
                <c:pt idx="5">
                  <c:v>636</c:v>
                </c:pt>
                <c:pt idx="6">
                  <c:v>606.5</c:v>
                </c:pt>
                <c:pt idx="7">
                  <c:v>600.5</c:v>
                </c:pt>
                <c:pt idx="8">
                  <c:v>704.5</c:v>
                </c:pt>
                <c:pt idx="9">
                  <c:v>673.5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360792"/>
        <c:axId val="160361184"/>
      </c:barChart>
      <c:catAx>
        <c:axId val="160360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36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361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360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634.5</c:v>
                </c:pt>
                <c:pt idx="1">
                  <c:v>670.5</c:v>
                </c:pt>
                <c:pt idx="2">
                  <c:v>602.5</c:v>
                </c:pt>
                <c:pt idx="3">
                  <c:v>623</c:v>
                </c:pt>
                <c:pt idx="4">
                  <c:v>615.5</c:v>
                </c:pt>
                <c:pt idx="5">
                  <c:v>652.5</c:v>
                </c:pt>
                <c:pt idx="6">
                  <c:v>736.5</c:v>
                </c:pt>
                <c:pt idx="7">
                  <c:v>770.5</c:v>
                </c:pt>
                <c:pt idx="8">
                  <c:v>737</c:v>
                </c:pt>
                <c:pt idx="9">
                  <c:v>719</c:v>
                </c:pt>
                <c:pt idx="10">
                  <c:v>702</c:v>
                </c:pt>
                <c:pt idx="11">
                  <c:v>675.5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361968"/>
        <c:axId val="160362360"/>
      </c:barChart>
      <c:catAx>
        <c:axId val="160361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362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362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361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623.5</c:v>
                </c:pt>
                <c:pt idx="1">
                  <c:v>668</c:v>
                </c:pt>
                <c:pt idx="2">
                  <c:v>616</c:v>
                </c:pt>
                <c:pt idx="3">
                  <c:v>589</c:v>
                </c:pt>
                <c:pt idx="4">
                  <c:v>597</c:v>
                </c:pt>
                <c:pt idx="5">
                  <c:v>590.5</c:v>
                </c:pt>
                <c:pt idx="6">
                  <c:v>601</c:v>
                </c:pt>
                <c:pt idx="7">
                  <c:v>558</c:v>
                </c:pt>
                <c:pt idx="8">
                  <c:v>580.5</c:v>
                </c:pt>
                <c:pt idx="9">
                  <c:v>560.5</c:v>
                </c:pt>
                <c:pt idx="10">
                  <c:v>529</c:v>
                </c:pt>
                <c:pt idx="11">
                  <c:v>566</c:v>
                </c:pt>
                <c:pt idx="12">
                  <c:v>480</c:v>
                </c:pt>
                <c:pt idx="13">
                  <c:v>457</c:v>
                </c:pt>
                <c:pt idx="14">
                  <c:v>531.5</c:v>
                </c:pt>
                <c:pt idx="15">
                  <c:v>546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019976"/>
        <c:axId val="161020368"/>
      </c:barChart>
      <c:catAx>
        <c:axId val="161019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02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020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019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1230.5</c:v>
                </c:pt>
                <c:pt idx="4">
                  <c:v>1193</c:v>
                </c:pt>
                <c:pt idx="5">
                  <c:v>1157.5</c:v>
                </c:pt>
                <c:pt idx="6">
                  <c:v>1096</c:v>
                </c:pt>
                <c:pt idx="7">
                  <c:v>1058</c:v>
                </c:pt>
                <c:pt idx="8">
                  <c:v>1134</c:v>
                </c:pt>
                <c:pt idx="9">
                  <c:v>1147.5</c:v>
                </c:pt>
                <c:pt idx="13">
                  <c:v>1200.5</c:v>
                </c:pt>
                <c:pt idx="14">
                  <c:v>1173</c:v>
                </c:pt>
                <c:pt idx="15">
                  <c:v>1097</c:v>
                </c:pt>
                <c:pt idx="16">
                  <c:v>1095.5</c:v>
                </c:pt>
                <c:pt idx="17">
                  <c:v>1052.5</c:v>
                </c:pt>
                <c:pt idx="18">
                  <c:v>1066.5</c:v>
                </c:pt>
                <c:pt idx="19">
                  <c:v>1072</c:v>
                </c:pt>
                <c:pt idx="20">
                  <c:v>1008.5</c:v>
                </c:pt>
                <c:pt idx="21">
                  <c:v>1060.5</c:v>
                </c:pt>
                <c:pt idx="22">
                  <c:v>1031</c:v>
                </c:pt>
                <c:pt idx="23">
                  <c:v>984</c:v>
                </c:pt>
                <c:pt idx="24">
                  <c:v>983.5</c:v>
                </c:pt>
                <c:pt idx="25">
                  <c:v>940.5</c:v>
                </c:pt>
                <c:pt idx="29">
                  <c:v>1153</c:v>
                </c:pt>
                <c:pt idx="30">
                  <c:v>1171</c:v>
                </c:pt>
                <c:pt idx="31">
                  <c:v>1131.5</c:v>
                </c:pt>
                <c:pt idx="32">
                  <c:v>1198.5</c:v>
                </c:pt>
                <c:pt idx="33">
                  <c:v>1278</c:v>
                </c:pt>
                <c:pt idx="34">
                  <c:v>1354</c:v>
                </c:pt>
                <c:pt idx="35">
                  <c:v>1456</c:v>
                </c:pt>
                <c:pt idx="36">
                  <c:v>1496</c:v>
                </c:pt>
                <c:pt idx="37">
                  <c:v>1499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1652.5</c:v>
                </c:pt>
                <c:pt idx="4">
                  <c:v>1547.5</c:v>
                </c:pt>
                <c:pt idx="5">
                  <c:v>1387.5</c:v>
                </c:pt>
                <c:pt idx="6">
                  <c:v>1270</c:v>
                </c:pt>
                <c:pt idx="7">
                  <c:v>1209.5</c:v>
                </c:pt>
                <c:pt idx="8">
                  <c:v>1212</c:v>
                </c:pt>
                <c:pt idx="9">
                  <c:v>1216</c:v>
                </c:pt>
                <c:pt idx="13">
                  <c:v>1127</c:v>
                </c:pt>
                <c:pt idx="14">
                  <c:v>1133</c:v>
                </c:pt>
                <c:pt idx="15">
                  <c:v>1148.5</c:v>
                </c:pt>
                <c:pt idx="16">
                  <c:v>1142.5</c:v>
                </c:pt>
                <c:pt idx="17">
                  <c:v>1153.5</c:v>
                </c:pt>
                <c:pt idx="18">
                  <c:v>1129</c:v>
                </c:pt>
                <c:pt idx="19">
                  <c:v>1094.5</c:v>
                </c:pt>
                <c:pt idx="20">
                  <c:v>1095</c:v>
                </c:pt>
                <c:pt idx="21">
                  <c:v>1067</c:v>
                </c:pt>
                <c:pt idx="22">
                  <c:v>997.5</c:v>
                </c:pt>
                <c:pt idx="23">
                  <c:v>950</c:v>
                </c:pt>
                <c:pt idx="24">
                  <c:v>949</c:v>
                </c:pt>
                <c:pt idx="25">
                  <c:v>958.5</c:v>
                </c:pt>
                <c:pt idx="29">
                  <c:v>1201.5</c:v>
                </c:pt>
                <c:pt idx="30">
                  <c:v>1159</c:v>
                </c:pt>
                <c:pt idx="31">
                  <c:v>1172</c:v>
                </c:pt>
                <c:pt idx="32">
                  <c:v>1226.5</c:v>
                </c:pt>
                <c:pt idx="33">
                  <c:v>1306</c:v>
                </c:pt>
                <c:pt idx="34">
                  <c:v>1360</c:v>
                </c:pt>
                <c:pt idx="35">
                  <c:v>1336</c:v>
                </c:pt>
                <c:pt idx="36">
                  <c:v>1275.5</c:v>
                </c:pt>
                <c:pt idx="37">
                  <c:v>1191.5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159.5</c:v>
                </c:pt>
                <c:pt idx="4">
                  <c:v>159</c:v>
                </c:pt>
                <c:pt idx="5">
                  <c:v>166.5</c:v>
                </c:pt>
                <c:pt idx="6">
                  <c:v>173.5</c:v>
                </c:pt>
                <c:pt idx="7">
                  <c:v>172.5</c:v>
                </c:pt>
                <c:pt idx="8">
                  <c:v>162</c:v>
                </c:pt>
                <c:pt idx="9">
                  <c:v>184.5</c:v>
                </c:pt>
                <c:pt idx="13">
                  <c:v>147.5</c:v>
                </c:pt>
                <c:pt idx="14">
                  <c:v>144.5</c:v>
                </c:pt>
                <c:pt idx="15">
                  <c:v>129.5</c:v>
                </c:pt>
                <c:pt idx="16">
                  <c:v>123.5</c:v>
                </c:pt>
                <c:pt idx="17">
                  <c:v>127</c:v>
                </c:pt>
                <c:pt idx="18">
                  <c:v>123</c:v>
                </c:pt>
                <c:pt idx="19">
                  <c:v>122.5</c:v>
                </c:pt>
                <c:pt idx="20">
                  <c:v>115.5</c:v>
                </c:pt>
                <c:pt idx="21">
                  <c:v>97.5</c:v>
                </c:pt>
                <c:pt idx="22">
                  <c:v>95</c:v>
                </c:pt>
                <c:pt idx="23">
                  <c:v>83.5</c:v>
                </c:pt>
                <c:pt idx="24">
                  <c:v>84.5</c:v>
                </c:pt>
                <c:pt idx="25">
                  <c:v>96</c:v>
                </c:pt>
                <c:pt idx="29">
                  <c:v>141.5</c:v>
                </c:pt>
                <c:pt idx="30">
                  <c:v>145</c:v>
                </c:pt>
                <c:pt idx="31">
                  <c:v>152.5</c:v>
                </c:pt>
                <c:pt idx="32">
                  <c:v>168.5</c:v>
                </c:pt>
                <c:pt idx="33">
                  <c:v>162.5</c:v>
                </c:pt>
                <c:pt idx="34">
                  <c:v>155.5</c:v>
                </c:pt>
                <c:pt idx="35">
                  <c:v>147</c:v>
                </c:pt>
                <c:pt idx="36">
                  <c:v>133</c:v>
                </c:pt>
                <c:pt idx="37">
                  <c:v>117.5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18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22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3086.5</c:v>
                </c:pt>
                <c:pt idx="4">
                  <c:v>2942.5</c:v>
                </c:pt>
                <c:pt idx="5">
                  <c:v>2752</c:v>
                </c:pt>
                <c:pt idx="6">
                  <c:v>2576.5</c:v>
                </c:pt>
                <c:pt idx="7">
                  <c:v>2478</c:v>
                </c:pt>
                <c:pt idx="8">
                  <c:v>2547.5</c:v>
                </c:pt>
                <c:pt idx="9">
                  <c:v>2585</c:v>
                </c:pt>
                <c:pt idx="13">
                  <c:v>2496.5</c:v>
                </c:pt>
                <c:pt idx="14">
                  <c:v>2470</c:v>
                </c:pt>
                <c:pt idx="15">
                  <c:v>2392.5</c:v>
                </c:pt>
                <c:pt idx="16">
                  <c:v>2377.5</c:v>
                </c:pt>
                <c:pt idx="17">
                  <c:v>2346.5</c:v>
                </c:pt>
                <c:pt idx="18">
                  <c:v>2330</c:v>
                </c:pt>
                <c:pt idx="19">
                  <c:v>2300</c:v>
                </c:pt>
                <c:pt idx="20">
                  <c:v>2228</c:v>
                </c:pt>
                <c:pt idx="21">
                  <c:v>2236</c:v>
                </c:pt>
                <c:pt idx="22">
                  <c:v>2135.5</c:v>
                </c:pt>
                <c:pt idx="23">
                  <c:v>2032</c:v>
                </c:pt>
                <c:pt idx="24">
                  <c:v>2034.5</c:v>
                </c:pt>
                <c:pt idx="25">
                  <c:v>2014.5</c:v>
                </c:pt>
                <c:pt idx="29">
                  <c:v>2530.5</c:v>
                </c:pt>
                <c:pt idx="30">
                  <c:v>2511.5</c:v>
                </c:pt>
                <c:pt idx="31">
                  <c:v>2493.5</c:v>
                </c:pt>
                <c:pt idx="32">
                  <c:v>2627.5</c:v>
                </c:pt>
                <c:pt idx="33">
                  <c:v>2775</c:v>
                </c:pt>
                <c:pt idx="34">
                  <c:v>2896.5</c:v>
                </c:pt>
                <c:pt idx="35">
                  <c:v>2963</c:v>
                </c:pt>
                <c:pt idx="36">
                  <c:v>2928.5</c:v>
                </c:pt>
                <c:pt idx="37">
                  <c:v>2833.5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021152"/>
        <c:axId val="161021544"/>
      </c:lineChart>
      <c:catAx>
        <c:axId val="16102115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1021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0215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10211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287.5</c:v>
                </c:pt>
                <c:pt idx="1">
                  <c:v>332.5</c:v>
                </c:pt>
                <c:pt idx="2">
                  <c:v>298.5</c:v>
                </c:pt>
                <c:pt idx="3">
                  <c:v>282</c:v>
                </c:pt>
                <c:pt idx="4">
                  <c:v>260</c:v>
                </c:pt>
                <c:pt idx="5">
                  <c:v>256.5</c:v>
                </c:pt>
                <c:pt idx="6">
                  <c:v>297</c:v>
                </c:pt>
                <c:pt idx="7">
                  <c:v>239</c:v>
                </c:pt>
                <c:pt idx="8">
                  <c:v>274</c:v>
                </c:pt>
                <c:pt idx="9">
                  <c:v>262</c:v>
                </c:pt>
                <c:pt idx="10">
                  <c:v>233.5</c:v>
                </c:pt>
                <c:pt idx="11">
                  <c:v>291</c:v>
                </c:pt>
                <c:pt idx="12">
                  <c:v>244.5</c:v>
                </c:pt>
                <c:pt idx="13">
                  <c:v>215</c:v>
                </c:pt>
                <c:pt idx="14">
                  <c:v>233</c:v>
                </c:pt>
                <c:pt idx="15">
                  <c:v>248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633328"/>
        <c:axId val="160047080"/>
      </c:barChart>
      <c:catAx>
        <c:axId val="159633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047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047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633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276</c:v>
                </c:pt>
                <c:pt idx="1">
                  <c:v>323.5</c:v>
                </c:pt>
                <c:pt idx="2">
                  <c:v>270</c:v>
                </c:pt>
                <c:pt idx="3">
                  <c:v>283.5</c:v>
                </c:pt>
                <c:pt idx="4">
                  <c:v>294</c:v>
                </c:pt>
                <c:pt idx="5">
                  <c:v>284</c:v>
                </c:pt>
                <c:pt idx="6">
                  <c:v>337</c:v>
                </c:pt>
                <c:pt idx="7">
                  <c:v>363</c:v>
                </c:pt>
                <c:pt idx="8">
                  <c:v>370</c:v>
                </c:pt>
                <c:pt idx="9">
                  <c:v>386</c:v>
                </c:pt>
                <c:pt idx="10">
                  <c:v>377</c:v>
                </c:pt>
                <c:pt idx="11">
                  <c:v>366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120344"/>
        <c:axId val="159760320"/>
      </c:barChart>
      <c:catAx>
        <c:axId val="160120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760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760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120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439</c:v>
                </c:pt>
                <c:pt idx="1">
                  <c:v>470.5</c:v>
                </c:pt>
                <c:pt idx="2">
                  <c:v>395.5</c:v>
                </c:pt>
                <c:pt idx="3">
                  <c:v>347.5</c:v>
                </c:pt>
                <c:pt idx="4">
                  <c:v>334</c:v>
                </c:pt>
                <c:pt idx="5">
                  <c:v>310.5</c:v>
                </c:pt>
                <c:pt idx="6">
                  <c:v>278</c:v>
                </c:pt>
                <c:pt idx="7">
                  <c:v>287</c:v>
                </c:pt>
                <c:pt idx="8">
                  <c:v>336.5</c:v>
                </c:pt>
                <c:pt idx="9">
                  <c:v>314.5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874344"/>
        <c:axId val="158762472"/>
      </c:barChart>
      <c:catAx>
        <c:axId val="159874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762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762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874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318.5</c:v>
                </c:pt>
                <c:pt idx="1">
                  <c:v>307</c:v>
                </c:pt>
                <c:pt idx="2">
                  <c:v>296</c:v>
                </c:pt>
                <c:pt idx="3">
                  <c:v>280</c:v>
                </c:pt>
                <c:pt idx="4">
                  <c:v>276</c:v>
                </c:pt>
                <c:pt idx="5">
                  <c:v>320</c:v>
                </c:pt>
                <c:pt idx="6">
                  <c:v>350.5</c:v>
                </c:pt>
                <c:pt idx="7">
                  <c:v>359.5</c:v>
                </c:pt>
                <c:pt idx="8">
                  <c:v>330</c:v>
                </c:pt>
                <c:pt idx="9">
                  <c:v>296</c:v>
                </c:pt>
                <c:pt idx="10">
                  <c:v>290</c:v>
                </c:pt>
                <c:pt idx="11">
                  <c:v>275.5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200120"/>
        <c:axId val="159200504"/>
      </c:barChart>
      <c:catAx>
        <c:axId val="159200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200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200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200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2"/>
          <c:w val="0.92769502452399699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293.5</c:v>
                </c:pt>
                <c:pt idx="1">
                  <c:v>286.5</c:v>
                </c:pt>
                <c:pt idx="2">
                  <c:v>275.5</c:v>
                </c:pt>
                <c:pt idx="3">
                  <c:v>271.5</c:v>
                </c:pt>
                <c:pt idx="4">
                  <c:v>299.5</c:v>
                </c:pt>
                <c:pt idx="5">
                  <c:v>302</c:v>
                </c:pt>
                <c:pt idx="6">
                  <c:v>269.5</c:v>
                </c:pt>
                <c:pt idx="7">
                  <c:v>282.5</c:v>
                </c:pt>
                <c:pt idx="8">
                  <c:v>275</c:v>
                </c:pt>
                <c:pt idx="9">
                  <c:v>267.5</c:v>
                </c:pt>
                <c:pt idx="10">
                  <c:v>270</c:v>
                </c:pt>
                <c:pt idx="11">
                  <c:v>254.5</c:v>
                </c:pt>
                <c:pt idx="12">
                  <c:v>205.5</c:v>
                </c:pt>
                <c:pt idx="13">
                  <c:v>220</c:v>
                </c:pt>
                <c:pt idx="14">
                  <c:v>269</c:v>
                </c:pt>
                <c:pt idx="15">
                  <c:v>264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350256"/>
        <c:axId val="158350648"/>
      </c:barChart>
      <c:catAx>
        <c:axId val="158350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350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350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350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45</c:v>
                </c:pt>
                <c:pt idx="1">
                  <c:v>28.5</c:v>
                </c:pt>
                <c:pt idx="2">
                  <c:v>44</c:v>
                </c:pt>
                <c:pt idx="3">
                  <c:v>42</c:v>
                </c:pt>
                <c:pt idx="4">
                  <c:v>44.5</c:v>
                </c:pt>
                <c:pt idx="5">
                  <c:v>36</c:v>
                </c:pt>
                <c:pt idx="6">
                  <c:v>51</c:v>
                </c:pt>
                <c:pt idx="7">
                  <c:v>41</c:v>
                </c:pt>
                <c:pt idx="8">
                  <c:v>34</c:v>
                </c:pt>
                <c:pt idx="9">
                  <c:v>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351432"/>
        <c:axId val="158351824"/>
      </c:barChart>
      <c:catAx>
        <c:axId val="158351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351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351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351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35</c:v>
                </c:pt>
                <c:pt idx="1">
                  <c:v>32</c:v>
                </c:pt>
                <c:pt idx="2">
                  <c:v>26.5</c:v>
                </c:pt>
                <c:pt idx="3">
                  <c:v>48</c:v>
                </c:pt>
                <c:pt idx="4">
                  <c:v>38.5</c:v>
                </c:pt>
                <c:pt idx="5">
                  <c:v>39.5</c:v>
                </c:pt>
                <c:pt idx="6">
                  <c:v>42.5</c:v>
                </c:pt>
                <c:pt idx="7">
                  <c:v>42</c:v>
                </c:pt>
                <c:pt idx="8">
                  <c:v>31.5</c:v>
                </c:pt>
                <c:pt idx="9">
                  <c:v>31</c:v>
                </c:pt>
                <c:pt idx="10">
                  <c:v>28.5</c:v>
                </c:pt>
                <c:pt idx="11">
                  <c:v>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667824"/>
        <c:axId val="160668216"/>
      </c:barChart>
      <c:catAx>
        <c:axId val="160667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668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668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667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2"/>
          <c:y val="3.22580645161292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5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36</c:v>
                </c:pt>
                <c:pt idx="1">
                  <c:v>43.5</c:v>
                </c:pt>
                <c:pt idx="2">
                  <c:v>37</c:v>
                </c:pt>
                <c:pt idx="3">
                  <c:v>31</c:v>
                </c:pt>
                <c:pt idx="4">
                  <c:v>33</c:v>
                </c:pt>
                <c:pt idx="5">
                  <c:v>28.5</c:v>
                </c:pt>
                <c:pt idx="6">
                  <c:v>31</c:v>
                </c:pt>
                <c:pt idx="7">
                  <c:v>34.5</c:v>
                </c:pt>
                <c:pt idx="8">
                  <c:v>29</c:v>
                </c:pt>
                <c:pt idx="9">
                  <c:v>28</c:v>
                </c:pt>
                <c:pt idx="10">
                  <c:v>24</c:v>
                </c:pt>
                <c:pt idx="11">
                  <c:v>16.5</c:v>
                </c:pt>
                <c:pt idx="12">
                  <c:v>26.5</c:v>
                </c:pt>
                <c:pt idx="13">
                  <c:v>16.5</c:v>
                </c:pt>
                <c:pt idx="14">
                  <c:v>25</c:v>
                </c:pt>
                <c:pt idx="15">
                  <c:v>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669000"/>
        <c:axId val="160669392"/>
      </c:barChart>
      <c:catAx>
        <c:axId val="160669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669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669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669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94204</xdr:colOff>
      <xdr:row>0</xdr:row>
      <xdr:rowOff>0</xdr:rowOff>
    </xdr:from>
    <xdr:to>
      <xdr:col>4</xdr:col>
      <xdr:colOff>189454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4204" y="0"/>
          <a:ext cx="1790909" cy="993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33600" y="95250"/>
          <a:ext cx="227113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271200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2"/>
  <sheetViews>
    <sheetView topLeftCell="H3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79" t="s">
        <v>60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9" t="s">
        <v>56</v>
      </c>
      <c r="B5" s="169"/>
      <c r="C5" s="169"/>
      <c r="D5" s="179" t="s">
        <v>158</v>
      </c>
      <c r="E5" s="179"/>
      <c r="F5" s="179"/>
      <c r="G5" s="179"/>
      <c r="H5" s="179"/>
      <c r="I5" s="169" t="s">
        <v>53</v>
      </c>
      <c r="J5" s="169"/>
      <c r="K5" s="169"/>
      <c r="L5" s="180">
        <v>1126</v>
      </c>
      <c r="M5" s="180"/>
      <c r="N5" s="180"/>
      <c r="O5" s="12"/>
      <c r="P5" s="169" t="s">
        <v>57</v>
      </c>
      <c r="Q5" s="169"/>
      <c r="R5" s="169"/>
      <c r="S5" s="178" t="s">
        <v>63</v>
      </c>
      <c r="T5" s="178"/>
      <c r="U5" s="178"/>
    </row>
    <row r="6" spans="1:28" ht="12.75" customHeight="1" x14ac:dyDescent="0.2">
      <c r="A6" s="169" t="s">
        <v>55</v>
      </c>
      <c r="B6" s="169"/>
      <c r="C6" s="169"/>
      <c r="D6" s="176" t="s">
        <v>149</v>
      </c>
      <c r="E6" s="176"/>
      <c r="F6" s="176"/>
      <c r="G6" s="176"/>
      <c r="H6" s="176"/>
      <c r="I6" s="169" t="s">
        <v>59</v>
      </c>
      <c r="J6" s="169"/>
      <c r="K6" s="169"/>
      <c r="L6" s="181">
        <v>3</v>
      </c>
      <c r="M6" s="181"/>
      <c r="N6" s="181"/>
      <c r="O6" s="42"/>
      <c r="P6" s="169" t="s">
        <v>58</v>
      </c>
      <c r="Q6" s="169"/>
      <c r="R6" s="169"/>
      <c r="S6" s="174">
        <v>42996</v>
      </c>
      <c r="T6" s="174"/>
      <c r="U6" s="174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155</v>
      </c>
      <c r="C10" s="46">
        <v>112</v>
      </c>
      <c r="D10" s="46">
        <v>45</v>
      </c>
      <c r="E10" s="46">
        <v>3</v>
      </c>
      <c r="F10" s="6">
        <f t="shared" ref="F10:F22" si="0">B10*0.5+C10*1+D10*2+E10*2.5</f>
        <v>287</v>
      </c>
      <c r="G10" s="2"/>
      <c r="H10" s="19" t="s">
        <v>4</v>
      </c>
      <c r="I10" s="46">
        <v>85</v>
      </c>
      <c r="J10" s="46">
        <v>124</v>
      </c>
      <c r="K10" s="46">
        <v>39</v>
      </c>
      <c r="L10" s="46">
        <v>15</v>
      </c>
      <c r="M10" s="6">
        <f t="shared" ref="M10:M22" si="1">I10*0.5+J10*1+K10*2+L10*2.5</f>
        <v>282</v>
      </c>
      <c r="N10" s="9">
        <f>F20+F21+F22+M10</f>
        <v>1200.5</v>
      </c>
      <c r="O10" s="19" t="s">
        <v>43</v>
      </c>
      <c r="P10" s="46">
        <v>112</v>
      </c>
      <c r="Q10" s="46">
        <v>131</v>
      </c>
      <c r="R10" s="46">
        <v>37</v>
      </c>
      <c r="S10" s="46">
        <v>6</v>
      </c>
      <c r="T10" s="6">
        <f t="shared" ref="T10:T21" si="2">P10*0.5+Q10*1+R10*2+S10*2.5</f>
        <v>276</v>
      </c>
      <c r="U10" s="10"/>
      <c r="AB10" s="1"/>
    </row>
    <row r="11" spans="1:28" ht="24" customHeight="1" x14ac:dyDescent="0.2">
      <c r="A11" s="18" t="s">
        <v>14</v>
      </c>
      <c r="B11" s="46">
        <v>131</v>
      </c>
      <c r="C11" s="46">
        <v>138</v>
      </c>
      <c r="D11" s="46">
        <v>56</v>
      </c>
      <c r="E11" s="46">
        <v>1</v>
      </c>
      <c r="F11" s="6">
        <f t="shared" si="0"/>
        <v>318</v>
      </c>
      <c r="G11" s="2"/>
      <c r="H11" s="19" t="s">
        <v>5</v>
      </c>
      <c r="I11" s="46">
        <v>119</v>
      </c>
      <c r="J11" s="46">
        <v>96</v>
      </c>
      <c r="K11" s="46">
        <v>41</v>
      </c>
      <c r="L11" s="46">
        <v>9</v>
      </c>
      <c r="M11" s="6">
        <f t="shared" si="1"/>
        <v>260</v>
      </c>
      <c r="N11" s="9">
        <f>F21+F22+M10+M11</f>
        <v>1173</v>
      </c>
      <c r="O11" s="19" t="s">
        <v>44</v>
      </c>
      <c r="P11" s="46">
        <v>136</v>
      </c>
      <c r="Q11" s="46">
        <v>145</v>
      </c>
      <c r="R11" s="46">
        <v>44</v>
      </c>
      <c r="S11" s="46">
        <v>9</v>
      </c>
      <c r="T11" s="6">
        <f t="shared" si="2"/>
        <v>323.5</v>
      </c>
      <c r="U11" s="2"/>
      <c r="AB11" s="1"/>
    </row>
    <row r="12" spans="1:28" ht="24" customHeight="1" x14ac:dyDescent="0.2">
      <c r="A12" s="18" t="s">
        <v>17</v>
      </c>
      <c r="B12" s="46">
        <v>144</v>
      </c>
      <c r="C12" s="46">
        <v>140</v>
      </c>
      <c r="D12" s="46">
        <v>52</v>
      </c>
      <c r="E12" s="46">
        <v>5</v>
      </c>
      <c r="F12" s="6">
        <f t="shared" si="0"/>
        <v>328.5</v>
      </c>
      <c r="G12" s="2"/>
      <c r="H12" s="19" t="s">
        <v>6</v>
      </c>
      <c r="I12" s="46">
        <v>124</v>
      </c>
      <c r="J12" s="46">
        <v>100</v>
      </c>
      <c r="K12" s="46">
        <v>36</v>
      </c>
      <c r="L12" s="46">
        <v>9</v>
      </c>
      <c r="M12" s="6">
        <f t="shared" si="1"/>
        <v>256.5</v>
      </c>
      <c r="N12" s="2">
        <f>F22+M10+M11+M12</f>
        <v>1097</v>
      </c>
      <c r="O12" s="19" t="s">
        <v>32</v>
      </c>
      <c r="P12" s="46">
        <v>116</v>
      </c>
      <c r="Q12" s="45">
        <v>139</v>
      </c>
      <c r="R12" s="46">
        <v>29</v>
      </c>
      <c r="S12" s="46">
        <v>6</v>
      </c>
      <c r="T12" s="6">
        <f t="shared" si="2"/>
        <v>270</v>
      </c>
      <c r="U12" s="2"/>
      <c r="AB12" s="1"/>
    </row>
    <row r="13" spans="1:28" ht="24" customHeight="1" x14ac:dyDescent="0.2">
      <c r="A13" s="18" t="s">
        <v>19</v>
      </c>
      <c r="B13" s="46">
        <v>98</v>
      </c>
      <c r="C13" s="46">
        <v>132</v>
      </c>
      <c r="D13" s="46">
        <v>48</v>
      </c>
      <c r="E13" s="46">
        <v>8</v>
      </c>
      <c r="F13" s="6">
        <f t="shared" si="0"/>
        <v>297</v>
      </c>
      <c r="G13" s="2">
        <f t="shared" ref="G13:G19" si="3">F10+F11+F12+F13</f>
        <v>1230.5</v>
      </c>
      <c r="H13" s="19" t="s">
        <v>7</v>
      </c>
      <c r="I13" s="46">
        <v>106</v>
      </c>
      <c r="J13" s="46">
        <v>136</v>
      </c>
      <c r="K13" s="46">
        <v>44</v>
      </c>
      <c r="L13" s="46">
        <v>8</v>
      </c>
      <c r="M13" s="6">
        <f t="shared" si="1"/>
        <v>297</v>
      </c>
      <c r="N13" s="2">
        <f t="shared" ref="N13:N18" si="4">M10+M11+M12+M13</f>
        <v>1095.5</v>
      </c>
      <c r="O13" s="19" t="s">
        <v>33</v>
      </c>
      <c r="P13" s="46">
        <v>148</v>
      </c>
      <c r="Q13" s="46">
        <v>124</v>
      </c>
      <c r="R13" s="46">
        <v>34</v>
      </c>
      <c r="S13" s="46">
        <v>7</v>
      </c>
      <c r="T13" s="6">
        <f t="shared" si="2"/>
        <v>283.5</v>
      </c>
      <c r="U13" s="2">
        <f t="shared" ref="U13:U21" si="5">T10+T11+T12+T13</f>
        <v>1153</v>
      </c>
      <c r="AB13" s="81">
        <v>241</v>
      </c>
    </row>
    <row r="14" spans="1:28" ht="24" customHeight="1" x14ac:dyDescent="0.2">
      <c r="A14" s="18" t="s">
        <v>21</v>
      </c>
      <c r="B14" s="46">
        <v>74</v>
      </c>
      <c r="C14" s="46">
        <v>120</v>
      </c>
      <c r="D14" s="46">
        <v>40</v>
      </c>
      <c r="E14" s="46">
        <v>5</v>
      </c>
      <c r="F14" s="6">
        <f t="shared" si="0"/>
        <v>249.5</v>
      </c>
      <c r="G14" s="2">
        <f t="shared" si="3"/>
        <v>1193</v>
      </c>
      <c r="H14" s="19" t="s">
        <v>9</v>
      </c>
      <c r="I14" s="46">
        <v>91</v>
      </c>
      <c r="J14" s="46">
        <v>112</v>
      </c>
      <c r="K14" s="46">
        <v>37</v>
      </c>
      <c r="L14" s="46">
        <v>3</v>
      </c>
      <c r="M14" s="6">
        <f t="shared" si="1"/>
        <v>239</v>
      </c>
      <c r="N14" s="2">
        <f t="shared" si="4"/>
        <v>1052.5</v>
      </c>
      <c r="O14" s="19" t="s">
        <v>29</v>
      </c>
      <c r="P14" s="45">
        <v>173</v>
      </c>
      <c r="Q14" s="46">
        <v>99</v>
      </c>
      <c r="R14" s="45">
        <v>43</v>
      </c>
      <c r="S14" s="45">
        <v>9</v>
      </c>
      <c r="T14" s="6">
        <f t="shared" si="2"/>
        <v>294</v>
      </c>
      <c r="U14" s="2">
        <f t="shared" si="5"/>
        <v>1171</v>
      </c>
      <c r="AB14" s="81">
        <v>250</v>
      </c>
    </row>
    <row r="15" spans="1:28" ht="24" customHeight="1" x14ac:dyDescent="0.2">
      <c r="A15" s="18" t="s">
        <v>23</v>
      </c>
      <c r="B15" s="46">
        <v>72</v>
      </c>
      <c r="C15" s="46">
        <v>125</v>
      </c>
      <c r="D15" s="46">
        <v>47</v>
      </c>
      <c r="E15" s="46">
        <v>11</v>
      </c>
      <c r="F15" s="6">
        <f t="shared" si="0"/>
        <v>282.5</v>
      </c>
      <c r="G15" s="2">
        <f t="shared" si="3"/>
        <v>1157.5</v>
      </c>
      <c r="H15" s="19" t="s">
        <v>12</v>
      </c>
      <c r="I15" s="46">
        <v>100</v>
      </c>
      <c r="J15" s="46">
        <v>120</v>
      </c>
      <c r="K15" s="46">
        <v>47</v>
      </c>
      <c r="L15" s="46">
        <v>4</v>
      </c>
      <c r="M15" s="6">
        <f t="shared" si="1"/>
        <v>274</v>
      </c>
      <c r="N15" s="2">
        <f t="shared" si="4"/>
        <v>1066.5</v>
      </c>
      <c r="O15" s="18" t="s">
        <v>30</v>
      </c>
      <c r="P15" s="46">
        <v>165</v>
      </c>
      <c r="Q15" s="46">
        <v>107</v>
      </c>
      <c r="R15" s="45">
        <v>41</v>
      </c>
      <c r="S15" s="46">
        <v>5</v>
      </c>
      <c r="T15" s="6">
        <f t="shared" si="2"/>
        <v>284</v>
      </c>
      <c r="U15" s="2">
        <f t="shared" si="5"/>
        <v>1131.5</v>
      </c>
      <c r="V15">
        <f>B15+B14+B13+B12</f>
        <v>388</v>
      </c>
      <c r="W15">
        <f t="shared" ref="W15:Y15" si="6">C15+C14+C13+C12</f>
        <v>517</v>
      </c>
      <c r="X15">
        <f t="shared" si="6"/>
        <v>187</v>
      </c>
      <c r="Y15">
        <f t="shared" si="6"/>
        <v>29</v>
      </c>
      <c r="AB15" s="81">
        <v>262</v>
      </c>
    </row>
    <row r="16" spans="1:28" ht="24" customHeight="1" x14ac:dyDescent="0.2">
      <c r="A16" s="18" t="s">
        <v>39</v>
      </c>
      <c r="B16" s="46">
        <v>75</v>
      </c>
      <c r="C16" s="46">
        <v>120</v>
      </c>
      <c r="D16" s="46">
        <v>46</v>
      </c>
      <c r="E16" s="46">
        <v>7</v>
      </c>
      <c r="F16" s="6">
        <f t="shared" si="0"/>
        <v>267</v>
      </c>
      <c r="G16" s="2">
        <f t="shared" si="3"/>
        <v>1096</v>
      </c>
      <c r="H16" s="19" t="s">
        <v>15</v>
      </c>
      <c r="I16" s="46">
        <v>71</v>
      </c>
      <c r="J16" s="46">
        <v>116</v>
      </c>
      <c r="K16" s="46">
        <v>49</v>
      </c>
      <c r="L16" s="46">
        <v>5</v>
      </c>
      <c r="M16" s="6">
        <f t="shared" si="1"/>
        <v>262</v>
      </c>
      <c r="N16" s="2">
        <f t="shared" si="4"/>
        <v>1072</v>
      </c>
      <c r="O16" s="19" t="s">
        <v>8</v>
      </c>
      <c r="P16" s="46">
        <v>189</v>
      </c>
      <c r="Q16" s="46">
        <v>126</v>
      </c>
      <c r="R16" s="46">
        <v>52</v>
      </c>
      <c r="S16" s="46">
        <v>5</v>
      </c>
      <c r="T16" s="6">
        <f t="shared" si="2"/>
        <v>337</v>
      </c>
      <c r="U16" s="2">
        <f t="shared" si="5"/>
        <v>1198.5</v>
      </c>
      <c r="AB16" s="81">
        <v>270.5</v>
      </c>
    </row>
    <row r="17" spans="1:28" ht="24" customHeight="1" x14ac:dyDescent="0.2">
      <c r="A17" s="18" t="s">
        <v>40</v>
      </c>
      <c r="B17" s="46">
        <v>72</v>
      </c>
      <c r="C17" s="46">
        <v>126</v>
      </c>
      <c r="D17" s="46">
        <v>41</v>
      </c>
      <c r="E17" s="46">
        <v>6</v>
      </c>
      <c r="F17" s="6">
        <f t="shared" si="0"/>
        <v>259</v>
      </c>
      <c r="G17" s="2">
        <f t="shared" si="3"/>
        <v>1058</v>
      </c>
      <c r="H17" s="19" t="s">
        <v>18</v>
      </c>
      <c r="I17" s="46">
        <v>83</v>
      </c>
      <c r="J17" s="46">
        <v>105</v>
      </c>
      <c r="K17" s="46">
        <v>41</v>
      </c>
      <c r="L17" s="46">
        <v>2</v>
      </c>
      <c r="M17" s="6">
        <f t="shared" si="1"/>
        <v>233.5</v>
      </c>
      <c r="N17" s="2">
        <f t="shared" si="4"/>
        <v>1008.5</v>
      </c>
      <c r="O17" s="19" t="s">
        <v>10</v>
      </c>
      <c r="P17" s="46">
        <v>193</v>
      </c>
      <c r="Q17" s="46">
        <v>141</v>
      </c>
      <c r="R17" s="46">
        <v>59</v>
      </c>
      <c r="S17" s="46">
        <v>3</v>
      </c>
      <c r="T17" s="6">
        <f t="shared" si="2"/>
        <v>363</v>
      </c>
      <c r="U17" s="2">
        <f t="shared" si="5"/>
        <v>1278</v>
      </c>
      <c r="AB17" s="81">
        <v>289.5</v>
      </c>
    </row>
    <row r="18" spans="1:28" ht="24" customHeight="1" x14ac:dyDescent="0.2">
      <c r="A18" s="18" t="s">
        <v>41</v>
      </c>
      <c r="B18" s="46">
        <v>77</v>
      </c>
      <c r="C18" s="46">
        <v>170</v>
      </c>
      <c r="D18" s="46">
        <v>46</v>
      </c>
      <c r="E18" s="46">
        <v>10</v>
      </c>
      <c r="F18" s="6">
        <f t="shared" si="0"/>
        <v>325.5</v>
      </c>
      <c r="G18" s="2">
        <f t="shared" si="3"/>
        <v>1134</v>
      </c>
      <c r="H18" s="19" t="s">
        <v>20</v>
      </c>
      <c r="I18" s="46">
        <v>96</v>
      </c>
      <c r="J18" s="46">
        <v>126</v>
      </c>
      <c r="K18" s="46">
        <v>46</v>
      </c>
      <c r="L18" s="46">
        <v>10</v>
      </c>
      <c r="M18" s="6">
        <f t="shared" si="1"/>
        <v>291</v>
      </c>
      <c r="N18" s="2">
        <f t="shared" si="4"/>
        <v>1060.5</v>
      </c>
      <c r="O18" s="19" t="s">
        <v>13</v>
      </c>
      <c r="P18" s="46">
        <v>196</v>
      </c>
      <c r="Q18" s="45">
        <v>157</v>
      </c>
      <c r="R18" s="46">
        <v>50</v>
      </c>
      <c r="S18" s="46">
        <v>6</v>
      </c>
      <c r="T18" s="6">
        <f t="shared" si="2"/>
        <v>370</v>
      </c>
      <c r="U18" s="2">
        <f t="shared" si="5"/>
        <v>1354</v>
      </c>
      <c r="AB18" s="81">
        <v>291</v>
      </c>
    </row>
    <row r="19" spans="1:28" ht="24" customHeight="1" thickBot="1" x14ac:dyDescent="0.25">
      <c r="A19" s="21" t="s">
        <v>42</v>
      </c>
      <c r="B19" s="47">
        <v>95</v>
      </c>
      <c r="C19" s="47">
        <v>152</v>
      </c>
      <c r="D19" s="47">
        <v>42</v>
      </c>
      <c r="E19" s="47">
        <v>5</v>
      </c>
      <c r="F19" s="7">
        <f t="shared" si="0"/>
        <v>296</v>
      </c>
      <c r="G19" s="3">
        <f t="shared" si="3"/>
        <v>1147.5</v>
      </c>
      <c r="H19" s="20" t="s">
        <v>22</v>
      </c>
      <c r="I19" s="45">
        <v>90</v>
      </c>
      <c r="J19" s="45">
        <v>102</v>
      </c>
      <c r="K19" s="45">
        <v>35</v>
      </c>
      <c r="L19" s="45">
        <v>11</v>
      </c>
      <c r="M19" s="6">
        <f t="shared" si="1"/>
        <v>244.5</v>
      </c>
      <c r="N19" s="2">
        <f>M16+M17+M18+M19</f>
        <v>1031</v>
      </c>
      <c r="O19" s="19" t="s">
        <v>16</v>
      </c>
      <c r="P19" s="46">
        <v>201</v>
      </c>
      <c r="Q19" s="47">
        <v>174</v>
      </c>
      <c r="R19" s="46">
        <v>47</v>
      </c>
      <c r="S19" s="46">
        <v>7</v>
      </c>
      <c r="T19" s="6">
        <f t="shared" si="2"/>
        <v>386</v>
      </c>
      <c r="U19" s="2">
        <f t="shared" si="5"/>
        <v>1456</v>
      </c>
      <c r="AB19" s="81">
        <v>294</v>
      </c>
    </row>
    <row r="20" spans="1:28" ht="24" customHeight="1" x14ac:dyDescent="0.2">
      <c r="A20" s="19" t="s">
        <v>27</v>
      </c>
      <c r="B20" s="45">
        <v>84</v>
      </c>
      <c r="C20" s="45">
        <v>136</v>
      </c>
      <c r="D20" s="45">
        <v>41</v>
      </c>
      <c r="E20" s="45">
        <v>11</v>
      </c>
      <c r="F20" s="8">
        <f t="shared" si="0"/>
        <v>287.5</v>
      </c>
      <c r="G20" s="35"/>
      <c r="H20" s="19" t="s">
        <v>24</v>
      </c>
      <c r="I20" s="46">
        <v>81</v>
      </c>
      <c r="J20" s="46">
        <v>95</v>
      </c>
      <c r="K20" s="46">
        <v>31</v>
      </c>
      <c r="L20" s="46">
        <v>7</v>
      </c>
      <c r="M20" s="8">
        <f t="shared" si="1"/>
        <v>215</v>
      </c>
      <c r="N20" s="2">
        <f>M17+M18+M19+M20</f>
        <v>984</v>
      </c>
      <c r="O20" s="19" t="s">
        <v>45</v>
      </c>
      <c r="P20" s="45">
        <v>205</v>
      </c>
      <c r="Q20" s="45">
        <v>167</v>
      </c>
      <c r="R20" s="46">
        <v>45</v>
      </c>
      <c r="S20" s="45">
        <v>7</v>
      </c>
      <c r="T20" s="8">
        <f t="shared" si="2"/>
        <v>377</v>
      </c>
      <c r="U20" s="2">
        <f t="shared" si="5"/>
        <v>1496</v>
      </c>
      <c r="AB20" s="81">
        <v>299</v>
      </c>
    </row>
    <row r="21" spans="1:28" ht="24" customHeight="1" thickBot="1" x14ac:dyDescent="0.25">
      <c r="A21" s="19" t="s">
        <v>28</v>
      </c>
      <c r="B21" s="46">
        <v>81</v>
      </c>
      <c r="C21" s="46">
        <v>177</v>
      </c>
      <c r="D21" s="46">
        <v>45</v>
      </c>
      <c r="E21" s="46">
        <v>10</v>
      </c>
      <c r="F21" s="6">
        <f t="shared" si="0"/>
        <v>332.5</v>
      </c>
      <c r="G21" s="36"/>
      <c r="H21" s="20" t="s">
        <v>25</v>
      </c>
      <c r="I21" s="46">
        <v>92</v>
      </c>
      <c r="J21" s="46">
        <v>97</v>
      </c>
      <c r="K21" s="46">
        <v>30</v>
      </c>
      <c r="L21" s="46">
        <v>12</v>
      </c>
      <c r="M21" s="6">
        <f t="shared" si="1"/>
        <v>233</v>
      </c>
      <c r="N21" s="2">
        <f>M18+M19+M20+M21</f>
        <v>983.5</v>
      </c>
      <c r="O21" s="21" t="s">
        <v>46</v>
      </c>
      <c r="P21" s="47">
        <v>208</v>
      </c>
      <c r="Q21" s="47">
        <v>158</v>
      </c>
      <c r="R21" s="47">
        <v>42</v>
      </c>
      <c r="S21" s="47">
        <v>8</v>
      </c>
      <c r="T21" s="7">
        <f t="shared" si="2"/>
        <v>366</v>
      </c>
      <c r="U21" s="3">
        <f t="shared" si="5"/>
        <v>1499</v>
      </c>
      <c r="AB21" s="81">
        <v>299.5</v>
      </c>
    </row>
    <row r="22" spans="1:28" ht="24" customHeight="1" thickBot="1" x14ac:dyDescent="0.25">
      <c r="A22" s="19" t="s">
        <v>1</v>
      </c>
      <c r="B22" s="46">
        <v>110</v>
      </c>
      <c r="C22" s="46">
        <v>138</v>
      </c>
      <c r="D22" s="46">
        <v>44</v>
      </c>
      <c r="E22" s="46">
        <v>7</v>
      </c>
      <c r="F22" s="6">
        <f t="shared" si="0"/>
        <v>298.5</v>
      </c>
      <c r="G22" s="2"/>
      <c r="H22" s="21" t="s">
        <v>26</v>
      </c>
      <c r="I22" s="47">
        <v>91</v>
      </c>
      <c r="J22" s="47">
        <v>99</v>
      </c>
      <c r="K22" s="47">
        <v>33</v>
      </c>
      <c r="L22" s="47">
        <v>15</v>
      </c>
      <c r="M22" s="6">
        <f t="shared" si="1"/>
        <v>248</v>
      </c>
      <c r="N22" s="3">
        <f>M19+M20+M21+M22</f>
        <v>940.5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5" t="s">
        <v>47</v>
      </c>
      <c r="B23" s="186"/>
      <c r="C23" s="191" t="s">
        <v>50</v>
      </c>
      <c r="D23" s="192"/>
      <c r="E23" s="192"/>
      <c r="F23" s="193"/>
      <c r="G23" s="84">
        <f>MAX(G13:G19)</f>
        <v>1230.5</v>
      </c>
      <c r="H23" s="189" t="s">
        <v>48</v>
      </c>
      <c r="I23" s="190"/>
      <c r="J23" s="182" t="s">
        <v>50</v>
      </c>
      <c r="K23" s="183"/>
      <c r="L23" s="183"/>
      <c r="M23" s="184"/>
      <c r="N23" s="85">
        <f>MAX(N10:N22)</f>
        <v>1200.5</v>
      </c>
      <c r="O23" s="185" t="s">
        <v>49</v>
      </c>
      <c r="P23" s="186"/>
      <c r="Q23" s="191" t="s">
        <v>50</v>
      </c>
      <c r="R23" s="192"/>
      <c r="S23" s="192"/>
      <c r="T23" s="193"/>
      <c r="U23" s="84">
        <f>MAX(U13:U21)</f>
        <v>1499</v>
      </c>
      <c r="AB23" s="1"/>
    </row>
    <row r="24" spans="1:28" ht="13.5" customHeight="1" x14ac:dyDescent="0.2">
      <c r="A24" s="187"/>
      <c r="B24" s="188"/>
      <c r="C24" s="82" t="s">
        <v>73</v>
      </c>
      <c r="D24" s="86"/>
      <c r="E24" s="86"/>
      <c r="F24" s="87" t="s">
        <v>65</v>
      </c>
      <c r="G24" s="88"/>
      <c r="H24" s="187"/>
      <c r="I24" s="188"/>
      <c r="J24" s="82" t="s">
        <v>73</v>
      </c>
      <c r="K24" s="86"/>
      <c r="L24" s="86"/>
      <c r="M24" s="87" t="s">
        <v>74</v>
      </c>
      <c r="N24" s="88"/>
      <c r="O24" s="187"/>
      <c r="P24" s="188"/>
      <c r="Q24" s="82" t="s">
        <v>73</v>
      </c>
      <c r="R24" s="86"/>
      <c r="S24" s="86"/>
      <c r="T24" s="87" t="s">
        <v>72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4" t="s">
        <v>51</v>
      </c>
      <c r="B26" s="194"/>
      <c r="C26" s="194"/>
      <c r="D26" s="194"/>
      <c r="E26" s="19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156" t="s">
        <v>150</v>
      </c>
      <c r="C63" s="156"/>
      <c r="D63" s="156"/>
      <c r="E63" s="156"/>
      <c r="F63" s="156"/>
      <c r="G63" s="156"/>
      <c r="H63" s="156"/>
      <c r="I63" s="156"/>
      <c r="J63" s="156"/>
      <c r="K63" s="156"/>
      <c r="L63" s="156"/>
      <c r="M63" s="156"/>
      <c r="N63" s="156"/>
      <c r="O63" s="156"/>
      <c r="P63" s="156"/>
      <c r="Q63" s="156"/>
      <c r="R63" s="156"/>
      <c r="S63" s="156"/>
      <c r="T63" s="4"/>
      <c r="U63" s="4"/>
    </row>
    <row r="64" spans="1:23" x14ac:dyDescent="0.2">
      <c r="A64" s="4"/>
      <c r="B64" s="156" t="s">
        <v>52</v>
      </c>
      <c r="C64" s="156" t="s">
        <v>0</v>
      </c>
      <c r="D64" s="156" t="s">
        <v>2</v>
      </c>
      <c r="E64" s="156" t="s">
        <v>3</v>
      </c>
      <c r="F64" s="156"/>
      <c r="G64" s="156"/>
      <c r="H64" s="156"/>
      <c r="I64" s="156" t="s">
        <v>52</v>
      </c>
      <c r="J64" s="156" t="s">
        <v>0</v>
      </c>
      <c r="K64" s="156" t="s">
        <v>2</v>
      </c>
      <c r="L64" s="156" t="s">
        <v>3</v>
      </c>
      <c r="M64" s="156"/>
      <c r="N64" s="156"/>
      <c r="O64" s="156"/>
      <c r="P64" s="156" t="s">
        <v>52</v>
      </c>
      <c r="Q64" s="156" t="s">
        <v>0</v>
      </c>
      <c r="R64" s="156" t="s">
        <v>2</v>
      </c>
      <c r="S64" s="156" t="s">
        <v>3</v>
      </c>
      <c r="T64" s="4"/>
      <c r="U64" s="4"/>
    </row>
    <row r="65" spans="1:21" x14ac:dyDescent="0.2">
      <c r="A65" s="4"/>
      <c r="B65" s="156">
        <f t="shared" ref="B65:E77" si="7">B10*0.0839</f>
        <v>13.0045</v>
      </c>
      <c r="C65" s="156">
        <f t="shared" si="7"/>
        <v>9.3968000000000007</v>
      </c>
      <c r="D65" s="156">
        <f t="shared" si="7"/>
        <v>3.7755000000000001</v>
      </c>
      <c r="E65" s="156">
        <f t="shared" si="7"/>
        <v>0.25170000000000003</v>
      </c>
      <c r="F65" s="156"/>
      <c r="G65" s="156"/>
      <c r="H65" s="156"/>
      <c r="I65" s="156">
        <f t="shared" ref="I65:L77" si="8">I10*0.0839</f>
        <v>7.1315</v>
      </c>
      <c r="J65" s="156">
        <f t="shared" si="8"/>
        <v>10.403600000000001</v>
      </c>
      <c r="K65" s="156">
        <f t="shared" si="8"/>
        <v>3.2721</v>
      </c>
      <c r="L65" s="156">
        <f t="shared" si="8"/>
        <v>1.2585</v>
      </c>
      <c r="M65" s="156"/>
      <c r="N65" s="156"/>
      <c r="O65" s="156"/>
      <c r="P65" s="156">
        <f t="shared" ref="P65:S76" si="9">P10*0.0839</f>
        <v>9.3968000000000007</v>
      </c>
      <c r="Q65" s="156">
        <f t="shared" si="9"/>
        <v>10.9909</v>
      </c>
      <c r="R65" s="156">
        <f t="shared" si="9"/>
        <v>3.1043000000000003</v>
      </c>
      <c r="S65" s="156">
        <f t="shared" si="9"/>
        <v>0.50340000000000007</v>
      </c>
      <c r="T65" s="4"/>
      <c r="U65" s="4"/>
    </row>
    <row r="66" spans="1:21" x14ac:dyDescent="0.2">
      <c r="A66" s="4"/>
      <c r="B66" s="156">
        <f t="shared" si="7"/>
        <v>10.9909</v>
      </c>
      <c r="C66" s="156">
        <f t="shared" si="7"/>
        <v>11.578200000000001</v>
      </c>
      <c r="D66" s="156">
        <f t="shared" si="7"/>
        <v>4.6984000000000004</v>
      </c>
      <c r="E66" s="156">
        <f t="shared" si="7"/>
        <v>8.3900000000000002E-2</v>
      </c>
      <c r="F66" s="156"/>
      <c r="G66" s="156"/>
      <c r="H66" s="156"/>
      <c r="I66" s="156">
        <f t="shared" si="8"/>
        <v>9.9840999999999998</v>
      </c>
      <c r="J66" s="156">
        <f t="shared" si="8"/>
        <v>8.0544000000000011</v>
      </c>
      <c r="K66" s="156">
        <f t="shared" si="8"/>
        <v>3.4399000000000002</v>
      </c>
      <c r="L66" s="156">
        <f t="shared" si="8"/>
        <v>0.75509999999999999</v>
      </c>
      <c r="M66" s="156"/>
      <c r="N66" s="156"/>
      <c r="O66" s="156"/>
      <c r="P66" s="156">
        <f t="shared" si="9"/>
        <v>11.410400000000001</v>
      </c>
      <c r="Q66" s="156">
        <f t="shared" si="9"/>
        <v>12.1655</v>
      </c>
      <c r="R66" s="156">
        <f t="shared" si="9"/>
        <v>3.6916000000000002</v>
      </c>
      <c r="S66" s="156">
        <f t="shared" si="9"/>
        <v>0.75509999999999999</v>
      </c>
      <c r="T66" s="4"/>
      <c r="U66" s="4"/>
    </row>
    <row r="67" spans="1:21" x14ac:dyDescent="0.2">
      <c r="A67" s="4"/>
      <c r="B67" s="156">
        <f t="shared" si="7"/>
        <v>12.0816</v>
      </c>
      <c r="C67" s="156">
        <f t="shared" si="7"/>
        <v>11.746</v>
      </c>
      <c r="D67" s="156">
        <f t="shared" si="7"/>
        <v>4.3628</v>
      </c>
      <c r="E67" s="156">
        <f t="shared" si="7"/>
        <v>0.41949999999999998</v>
      </c>
      <c r="F67" s="156"/>
      <c r="G67" s="156"/>
      <c r="H67" s="156"/>
      <c r="I67" s="156">
        <f t="shared" si="8"/>
        <v>10.403600000000001</v>
      </c>
      <c r="J67" s="156">
        <f t="shared" si="8"/>
        <v>8.39</v>
      </c>
      <c r="K67" s="156">
        <f t="shared" si="8"/>
        <v>3.0204</v>
      </c>
      <c r="L67" s="156">
        <f t="shared" si="8"/>
        <v>0.75509999999999999</v>
      </c>
      <c r="M67" s="156"/>
      <c r="N67" s="156"/>
      <c r="O67" s="156"/>
      <c r="P67" s="156">
        <f t="shared" si="9"/>
        <v>9.7324000000000002</v>
      </c>
      <c r="Q67" s="156">
        <f t="shared" si="9"/>
        <v>11.662100000000001</v>
      </c>
      <c r="R67" s="156">
        <f t="shared" si="9"/>
        <v>2.4331</v>
      </c>
      <c r="S67" s="156">
        <f t="shared" si="9"/>
        <v>0.50340000000000007</v>
      </c>
      <c r="T67" s="4"/>
      <c r="U67" s="4"/>
    </row>
    <row r="68" spans="1:21" x14ac:dyDescent="0.2">
      <c r="A68" s="4"/>
      <c r="B68" s="156">
        <f t="shared" si="7"/>
        <v>8.2222000000000008</v>
      </c>
      <c r="C68" s="156">
        <f t="shared" si="7"/>
        <v>11.0748</v>
      </c>
      <c r="D68" s="156">
        <f t="shared" si="7"/>
        <v>4.0272000000000006</v>
      </c>
      <c r="E68" s="156">
        <f t="shared" si="7"/>
        <v>0.67120000000000002</v>
      </c>
      <c r="F68" s="156"/>
      <c r="G68" s="156"/>
      <c r="H68" s="156"/>
      <c r="I68" s="156">
        <f t="shared" si="8"/>
        <v>8.8933999999999997</v>
      </c>
      <c r="J68" s="156">
        <f t="shared" si="8"/>
        <v>11.410400000000001</v>
      </c>
      <c r="K68" s="156">
        <f t="shared" si="8"/>
        <v>3.6916000000000002</v>
      </c>
      <c r="L68" s="156">
        <f t="shared" si="8"/>
        <v>0.67120000000000002</v>
      </c>
      <c r="M68" s="156"/>
      <c r="N68" s="156"/>
      <c r="O68" s="156"/>
      <c r="P68" s="156">
        <f t="shared" si="9"/>
        <v>12.417200000000001</v>
      </c>
      <c r="Q68" s="156">
        <f t="shared" si="9"/>
        <v>10.403600000000001</v>
      </c>
      <c r="R68" s="156">
        <f t="shared" si="9"/>
        <v>2.8526000000000002</v>
      </c>
      <c r="S68" s="156">
        <f t="shared" si="9"/>
        <v>0.58730000000000004</v>
      </c>
      <c r="T68" s="4"/>
      <c r="U68" s="4"/>
    </row>
    <row r="69" spans="1:21" x14ac:dyDescent="0.2">
      <c r="A69" s="4"/>
      <c r="B69" s="156">
        <f t="shared" si="7"/>
        <v>6.2086000000000006</v>
      </c>
      <c r="C69" s="156">
        <f t="shared" si="7"/>
        <v>10.068</v>
      </c>
      <c r="D69" s="156">
        <f t="shared" si="7"/>
        <v>3.3559999999999999</v>
      </c>
      <c r="E69" s="156">
        <f t="shared" si="7"/>
        <v>0.41949999999999998</v>
      </c>
      <c r="F69" s="156"/>
      <c r="G69" s="156"/>
      <c r="H69" s="156"/>
      <c r="I69" s="156">
        <f t="shared" si="8"/>
        <v>7.6349</v>
      </c>
      <c r="J69" s="156">
        <f t="shared" si="8"/>
        <v>9.3968000000000007</v>
      </c>
      <c r="K69" s="156">
        <f t="shared" si="8"/>
        <v>3.1043000000000003</v>
      </c>
      <c r="L69" s="156">
        <f t="shared" si="8"/>
        <v>0.25170000000000003</v>
      </c>
      <c r="M69" s="156"/>
      <c r="N69" s="156"/>
      <c r="O69" s="156"/>
      <c r="P69" s="156">
        <f t="shared" si="9"/>
        <v>14.514700000000001</v>
      </c>
      <c r="Q69" s="156">
        <f t="shared" si="9"/>
        <v>8.3061000000000007</v>
      </c>
      <c r="R69" s="156">
        <f t="shared" si="9"/>
        <v>3.6076999999999999</v>
      </c>
      <c r="S69" s="156">
        <f t="shared" si="9"/>
        <v>0.75509999999999999</v>
      </c>
      <c r="T69" s="4"/>
      <c r="U69" s="4"/>
    </row>
    <row r="70" spans="1:21" x14ac:dyDescent="0.2">
      <c r="A70" s="4"/>
      <c r="B70" s="156">
        <f t="shared" si="7"/>
        <v>6.0407999999999999</v>
      </c>
      <c r="C70" s="156">
        <f t="shared" si="7"/>
        <v>10.487500000000001</v>
      </c>
      <c r="D70" s="156">
        <f t="shared" si="7"/>
        <v>3.9433000000000002</v>
      </c>
      <c r="E70" s="156">
        <f t="shared" si="7"/>
        <v>0.92290000000000005</v>
      </c>
      <c r="F70" s="156"/>
      <c r="G70" s="156"/>
      <c r="H70" s="156"/>
      <c r="I70" s="156">
        <f t="shared" si="8"/>
        <v>8.39</v>
      </c>
      <c r="J70" s="156">
        <f t="shared" si="8"/>
        <v>10.068</v>
      </c>
      <c r="K70" s="156">
        <f t="shared" si="8"/>
        <v>3.9433000000000002</v>
      </c>
      <c r="L70" s="156">
        <f t="shared" si="8"/>
        <v>0.33560000000000001</v>
      </c>
      <c r="M70" s="156"/>
      <c r="N70" s="156"/>
      <c r="O70" s="156"/>
      <c r="P70" s="156">
        <f t="shared" si="9"/>
        <v>13.843500000000001</v>
      </c>
      <c r="Q70" s="156">
        <f t="shared" si="9"/>
        <v>8.9772999999999996</v>
      </c>
      <c r="R70" s="156">
        <f t="shared" si="9"/>
        <v>3.4399000000000002</v>
      </c>
      <c r="S70" s="156">
        <f t="shared" si="9"/>
        <v>0.41949999999999998</v>
      </c>
      <c r="T70" s="4"/>
      <c r="U70" s="4"/>
    </row>
    <row r="71" spans="1:21" x14ac:dyDescent="0.2">
      <c r="A71" s="4"/>
      <c r="B71" s="156">
        <f t="shared" si="7"/>
        <v>6.2925000000000004</v>
      </c>
      <c r="C71" s="156">
        <f t="shared" si="7"/>
        <v>10.068</v>
      </c>
      <c r="D71" s="156">
        <f t="shared" si="7"/>
        <v>3.8593999999999999</v>
      </c>
      <c r="E71" s="156">
        <f t="shared" si="7"/>
        <v>0.58730000000000004</v>
      </c>
      <c r="F71" s="156"/>
      <c r="G71" s="156"/>
      <c r="H71" s="156"/>
      <c r="I71" s="156">
        <f t="shared" si="8"/>
        <v>5.9569000000000001</v>
      </c>
      <c r="J71" s="156">
        <f t="shared" si="8"/>
        <v>9.7324000000000002</v>
      </c>
      <c r="K71" s="156">
        <f t="shared" si="8"/>
        <v>4.1111000000000004</v>
      </c>
      <c r="L71" s="156">
        <f t="shared" si="8"/>
        <v>0.41949999999999998</v>
      </c>
      <c r="M71" s="156"/>
      <c r="N71" s="156"/>
      <c r="O71" s="156"/>
      <c r="P71" s="156">
        <f t="shared" si="9"/>
        <v>15.857100000000001</v>
      </c>
      <c r="Q71" s="156">
        <f t="shared" si="9"/>
        <v>10.571400000000001</v>
      </c>
      <c r="R71" s="156">
        <f t="shared" si="9"/>
        <v>4.3628</v>
      </c>
      <c r="S71" s="156">
        <f t="shared" si="9"/>
        <v>0.41949999999999998</v>
      </c>
      <c r="T71" s="4"/>
      <c r="U71" s="4"/>
    </row>
    <row r="72" spans="1:21" x14ac:dyDescent="0.2">
      <c r="A72" s="4"/>
      <c r="B72" s="156">
        <f t="shared" si="7"/>
        <v>6.0407999999999999</v>
      </c>
      <c r="C72" s="156">
        <f t="shared" si="7"/>
        <v>10.571400000000001</v>
      </c>
      <c r="D72" s="156">
        <f t="shared" si="7"/>
        <v>3.4399000000000002</v>
      </c>
      <c r="E72" s="156">
        <f t="shared" si="7"/>
        <v>0.50340000000000007</v>
      </c>
      <c r="F72" s="156"/>
      <c r="G72" s="156"/>
      <c r="H72" s="156"/>
      <c r="I72" s="156">
        <f t="shared" si="8"/>
        <v>6.9637000000000002</v>
      </c>
      <c r="J72" s="156">
        <f t="shared" si="8"/>
        <v>8.8094999999999999</v>
      </c>
      <c r="K72" s="156">
        <f t="shared" si="8"/>
        <v>3.4399000000000002</v>
      </c>
      <c r="L72" s="156">
        <f t="shared" si="8"/>
        <v>0.1678</v>
      </c>
      <c r="M72" s="156"/>
      <c r="N72" s="156"/>
      <c r="O72" s="156"/>
      <c r="P72" s="156">
        <f t="shared" si="9"/>
        <v>16.192700000000002</v>
      </c>
      <c r="Q72" s="156">
        <f t="shared" si="9"/>
        <v>11.8299</v>
      </c>
      <c r="R72" s="156">
        <f t="shared" si="9"/>
        <v>4.9500999999999999</v>
      </c>
      <c r="S72" s="156">
        <f t="shared" si="9"/>
        <v>0.25170000000000003</v>
      </c>
      <c r="T72" s="4"/>
      <c r="U72" s="4"/>
    </row>
    <row r="73" spans="1:21" x14ac:dyDescent="0.2">
      <c r="A73" s="4"/>
      <c r="B73" s="156">
        <f t="shared" si="7"/>
        <v>6.4603000000000002</v>
      </c>
      <c r="C73" s="156">
        <f t="shared" si="7"/>
        <v>14.263</v>
      </c>
      <c r="D73" s="156">
        <f t="shared" si="7"/>
        <v>3.8593999999999999</v>
      </c>
      <c r="E73" s="156">
        <f t="shared" si="7"/>
        <v>0.83899999999999997</v>
      </c>
      <c r="F73" s="156"/>
      <c r="G73" s="156"/>
      <c r="H73" s="156"/>
      <c r="I73" s="156">
        <f t="shared" si="8"/>
        <v>8.0544000000000011</v>
      </c>
      <c r="J73" s="156">
        <f t="shared" si="8"/>
        <v>10.571400000000001</v>
      </c>
      <c r="K73" s="156">
        <f t="shared" si="8"/>
        <v>3.8593999999999999</v>
      </c>
      <c r="L73" s="156">
        <f t="shared" si="8"/>
        <v>0.83899999999999997</v>
      </c>
      <c r="M73" s="156"/>
      <c r="N73" s="156"/>
      <c r="O73" s="156"/>
      <c r="P73" s="156">
        <f t="shared" si="9"/>
        <v>16.444400000000002</v>
      </c>
      <c r="Q73" s="156">
        <f t="shared" si="9"/>
        <v>13.1723</v>
      </c>
      <c r="R73" s="156">
        <f t="shared" si="9"/>
        <v>4.1950000000000003</v>
      </c>
      <c r="S73" s="156">
        <f t="shared" si="9"/>
        <v>0.50340000000000007</v>
      </c>
      <c r="T73" s="4"/>
      <c r="U73" s="4"/>
    </row>
    <row r="74" spans="1:21" x14ac:dyDescent="0.2">
      <c r="A74" s="4"/>
      <c r="B74" s="156">
        <f t="shared" si="7"/>
        <v>7.9705000000000004</v>
      </c>
      <c r="C74" s="156">
        <f t="shared" si="7"/>
        <v>12.752800000000001</v>
      </c>
      <c r="D74" s="156">
        <f t="shared" si="7"/>
        <v>3.5238</v>
      </c>
      <c r="E74" s="156">
        <f t="shared" si="7"/>
        <v>0.41949999999999998</v>
      </c>
      <c r="F74" s="156"/>
      <c r="G74" s="156"/>
      <c r="H74" s="156"/>
      <c r="I74" s="156">
        <f t="shared" si="8"/>
        <v>7.5510000000000002</v>
      </c>
      <c r="J74" s="156">
        <f t="shared" si="8"/>
        <v>8.5578000000000003</v>
      </c>
      <c r="K74" s="156">
        <f t="shared" si="8"/>
        <v>2.9365000000000001</v>
      </c>
      <c r="L74" s="156">
        <f t="shared" si="8"/>
        <v>0.92290000000000005</v>
      </c>
      <c r="M74" s="156"/>
      <c r="N74" s="156"/>
      <c r="O74" s="156"/>
      <c r="P74" s="156">
        <f t="shared" si="9"/>
        <v>16.863900000000001</v>
      </c>
      <c r="Q74" s="156">
        <f t="shared" si="9"/>
        <v>14.598600000000001</v>
      </c>
      <c r="R74" s="156">
        <f t="shared" si="9"/>
        <v>3.9433000000000002</v>
      </c>
      <c r="S74" s="156">
        <f t="shared" si="9"/>
        <v>0.58730000000000004</v>
      </c>
      <c r="T74" s="4"/>
      <c r="U74" s="4"/>
    </row>
    <row r="75" spans="1:21" x14ac:dyDescent="0.2">
      <c r="A75" s="4"/>
      <c r="B75" s="156">
        <f t="shared" si="7"/>
        <v>7.0476000000000001</v>
      </c>
      <c r="C75" s="156">
        <f t="shared" si="7"/>
        <v>11.410400000000001</v>
      </c>
      <c r="D75" s="156">
        <f t="shared" si="7"/>
        <v>3.4399000000000002</v>
      </c>
      <c r="E75" s="156">
        <f t="shared" si="7"/>
        <v>0.92290000000000005</v>
      </c>
      <c r="F75" s="156"/>
      <c r="G75" s="156"/>
      <c r="H75" s="156"/>
      <c r="I75" s="156">
        <f t="shared" si="8"/>
        <v>6.7959000000000005</v>
      </c>
      <c r="J75" s="156">
        <f t="shared" si="8"/>
        <v>7.9705000000000004</v>
      </c>
      <c r="K75" s="156">
        <f t="shared" si="8"/>
        <v>2.6009000000000002</v>
      </c>
      <c r="L75" s="156">
        <f t="shared" si="8"/>
        <v>0.58730000000000004</v>
      </c>
      <c r="M75" s="156"/>
      <c r="N75" s="156"/>
      <c r="O75" s="156"/>
      <c r="P75" s="156">
        <f t="shared" si="9"/>
        <v>17.1995</v>
      </c>
      <c r="Q75" s="156">
        <f t="shared" si="9"/>
        <v>14.0113</v>
      </c>
      <c r="R75" s="156">
        <f t="shared" si="9"/>
        <v>3.7755000000000001</v>
      </c>
      <c r="S75" s="156">
        <f t="shared" si="9"/>
        <v>0.58730000000000004</v>
      </c>
      <c r="T75" s="4"/>
      <c r="U75" s="4"/>
    </row>
    <row r="76" spans="1:21" x14ac:dyDescent="0.2">
      <c r="A76" s="4"/>
      <c r="B76" s="156">
        <f t="shared" si="7"/>
        <v>6.7959000000000005</v>
      </c>
      <c r="C76" s="156">
        <f t="shared" si="7"/>
        <v>14.850300000000001</v>
      </c>
      <c r="D76" s="156">
        <f t="shared" si="7"/>
        <v>3.7755000000000001</v>
      </c>
      <c r="E76" s="156">
        <f t="shared" si="7"/>
        <v>0.83899999999999997</v>
      </c>
      <c r="F76" s="156"/>
      <c r="G76" s="156"/>
      <c r="H76" s="156"/>
      <c r="I76" s="156">
        <f t="shared" si="8"/>
        <v>7.7187999999999999</v>
      </c>
      <c r="J76" s="156">
        <f t="shared" si="8"/>
        <v>8.138300000000001</v>
      </c>
      <c r="K76" s="156">
        <f t="shared" si="8"/>
        <v>2.5169999999999999</v>
      </c>
      <c r="L76" s="156">
        <f t="shared" si="8"/>
        <v>1.0068000000000001</v>
      </c>
      <c r="M76" s="156"/>
      <c r="N76" s="156"/>
      <c r="O76" s="156"/>
      <c r="P76" s="156">
        <f t="shared" si="9"/>
        <v>17.4512</v>
      </c>
      <c r="Q76" s="156">
        <f t="shared" si="9"/>
        <v>13.2562</v>
      </c>
      <c r="R76" s="156">
        <f t="shared" si="9"/>
        <v>3.5238</v>
      </c>
      <c r="S76" s="156">
        <f t="shared" si="9"/>
        <v>0.67120000000000002</v>
      </c>
      <c r="T76" s="4"/>
      <c r="U76" s="4"/>
    </row>
    <row r="77" spans="1:21" x14ac:dyDescent="0.2">
      <c r="A77" s="4"/>
      <c r="B77" s="156">
        <f t="shared" si="7"/>
        <v>9.229000000000001</v>
      </c>
      <c r="C77" s="156">
        <f t="shared" si="7"/>
        <v>11.578200000000001</v>
      </c>
      <c r="D77" s="156">
        <f t="shared" si="7"/>
        <v>3.6916000000000002</v>
      </c>
      <c r="E77" s="156">
        <f t="shared" si="7"/>
        <v>0.58730000000000004</v>
      </c>
      <c r="F77" s="156"/>
      <c r="G77" s="156"/>
      <c r="H77" s="156"/>
      <c r="I77" s="156">
        <f t="shared" si="8"/>
        <v>7.6349</v>
      </c>
      <c r="J77" s="156">
        <f t="shared" si="8"/>
        <v>8.3061000000000007</v>
      </c>
      <c r="K77" s="156">
        <f t="shared" si="8"/>
        <v>2.7686999999999999</v>
      </c>
      <c r="L77" s="156">
        <f t="shared" si="8"/>
        <v>1.2585</v>
      </c>
      <c r="M77" s="156"/>
      <c r="N77" s="156"/>
      <c r="O77" s="156"/>
      <c r="P77" s="156"/>
      <c r="Q77" s="156"/>
      <c r="R77" s="156"/>
      <c r="S77" s="156"/>
      <c r="T77" s="4"/>
      <c r="U77" s="4"/>
    </row>
    <row r="78" spans="1:21" x14ac:dyDescent="0.2">
      <c r="A78" s="4"/>
      <c r="B78" s="156" t="s">
        <v>151</v>
      </c>
      <c r="C78" s="156"/>
      <c r="D78" s="156"/>
      <c r="E78" s="156"/>
      <c r="F78" s="156"/>
      <c r="G78" s="156"/>
      <c r="H78" s="156"/>
      <c r="I78" s="156"/>
      <c r="J78" s="156"/>
      <c r="K78" s="156"/>
      <c r="L78" s="156"/>
      <c r="M78" s="156"/>
      <c r="N78" s="156"/>
      <c r="O78" s="156"/>
      <c r="P78" s="156"/>
      <c r="Q78" s="156"/>
      <c r="R78" s="156"/>
      <c r="S78" s="156"/>
      <c r="T78" s="4"/>
      <c r="U78" s="4"/>
    </row>
    <row r="79" spans="1:21" x14ac:dyDescent="0.2">
      <c r="A79" s="4"/>
      <c r="B79" s="156" t="s">
        <v>52</v>
      </c>
      <c r="C79" s="156" t="s">
        <v>0</v>
      </c>
      <c r="D79" s="156" t="s">
        <v>2</v>
      </c>
      <c r="E79" s="156" t="s">
        <v>3</v>
      </c>
      <c r="F79" s="156"/>
      <c r="G79" s="156"/>
      <c r="H79" s="156"/>
      <c r="I79" s="156" t="s">
        <v>52</v>
      </c>
      <c r="J79" s="156" t="s">
        <v>0</v>
      </c>
      <c r="K79" s="156" t="s">
        <v>2</v>
      </c>
      <c r="L79" s="156" t="s">
        <v>3</v>
      </c>
      <c r="M79" s="156"/>
      <c r="N79" s="156"/>
      <c r="O79" s="156"/>
      <c r="P79" s="156" t="s">
        <v>52</v>
      </c>
      <c r="Q79" s="156" t="s">
        <v>0</v>
      </c>
      <c r="R79" s="156" t="s">
        <v>2</v>
      </c>
      <c r="S79" s="156" t="s">
        <v>3</v>
      </c>
      <c r="T79" s="4"/>
      <c r="U79" s="4"/>
    </row>
    <row r="80" spans="1:21" x14ac:dyDescent="0.2">
      <c r="A80" s="4"/>
      <c r="B80" s="156">
        <f t="shared" ref="B80:E92" si="10">B10-B65</f>
        <v>141.99549999999999</v>
      </c>
      <c r="C80" s="156">
        <f t="shared" si="10"/>
        <v>102.6032</v>
      </c>
      <c r="D80" s="156">
        <f t="shared" si="10"/>
        <v>41.224499999999999</v>
      </c>
      <c r="E80" s="156">
        <f t="shared" si="10"/>
        <v>2.7483</v>
      </c>
      <c r="F80" s="156"/>
      <c r="G80" s="156"/>
      <c r="H80" s="156"/>
      <c r="I80" s="156">
        <f t="shared" ref="I80:L91" si="11">I10-I65</f>
        <v>77.868499999999997</v>
      </c>
      <c r="J80" s="156">
        <f t="shared" si="11"/>
        <v>113.5964</v>
      </c>
      <c r="K80" s="156">
        <f t="shared" si="11"/>
        <v>35.727899999999998</v>
      </c>
      <c r="L80" s="156">
        <f t="shared" si="11"/>
        <v>13.7415</v>
      </c>
      <c r="M80" s="156"/>
      <c r="N80" s="156"/>
      <c r="O80" s="156"/>
      <c r="P80" s="156">
        <f t="shared" ref="P80:S91" si="12">P10-P65</f>
        <v>102.6032</v>
      </c>
      <c r="Q80" s="156">
        <f t="shared" si="12"/>
        <v>120.0091</v>
      </c>
      <c r="R80" s="156">
        <f t="shared" si="12"/>
        <v>33.895699999999998</v>
      </c>
      <c r="S80" s="156">
        <f t="shared" si="12"/>
        <v>5.4965999999999999</v>
      </c>
      <c r="T80" s="4"/>
      <c r="U80" s="4"/>
    </row>
    <row r="81" spans="1:21" x14ac:dyDescent="0.2">
      <c r="A81" s="4"/>
      <c r="B81" s="156">
        <f t="shared" si="10"/>
        <v>120.0091</v>
      </c>
      <c r="C81" s="156">
        <f t="shared" si="10"/>
        <v>126.4218</v>
      </c>
      <c r="D81" s="156">
        <f t="shared" si="10"/>
        <v>51.301600000000001</v>
      </c>
      <c r="E81" s="156">
        <f t="shared" si="10"/>
        <v>0.91610000000000003</v>
      </c>
      <c r="F81" s="156"/>
      <c r="G81" s="156"/>
      <c r="H81" s="156"/>
      <c r="I81" s="156">
        <f t="shared" si="11"/>
        <v>109.0159</v>
      </c>
      <c r="J81" s="156">
        <f t="shared" si="11"/>
        <v>87.945599999999999</v>
      </c>
      <c r="K81" s="156">
        <f t="shared" si="11"/>
        <v>37.560099999999998</v>
      </c>
      <c r="L81" s="156">
        <f t="shared" si="11"/>
        <v>8.2448999999999995</v>
      </c>
      <c r="M81" s="156"/>
      <c r="N81" s="156"/>
      <c r="O81" s="156"/>
      <c r="P81" s="156">
        <f t="shared" si="12"/>
        <v>124.5896</v>
      </c>
      <c r="Q81" s="156">
        <f t="shared" si="12"/>
        <v>132.83449999999999</v>
      </c>
      <c r="R81" s="156">
        <f t="shared" si="12"/>
        <v>40.308399999999999</v>
      </c>
      <c r="S81" s="156">
        <f t="shared" si="12"/>
        <v>8.2448999999999995</v>
      </c>
      <c r="T81" s="4"/>
      <c r="U81" s="4"/>
    </row>
    <row r="82" spans="1:21" x14ac:dyDescent="0.2">
      <c r="A82" s="4"/>
      <c r="B82" s="156">
        <f t="shared" si="10"/>
        <v>131.91839999999999</v>
      </c>
      <c r="C82" s="156">
        <f t="shared" si="10"/>
        <v>128.25399999999999</v>
      </c>
      <c r="D82" s="156">
        <f t="shared" si="10"/>
        <v>47.6372</v>
      </c>
      <c r="E82" s="156">
        <f t="shared" si="10"/>
        <v>4.5804999999999998</v>
      </c>
      <c r="F82" s="156"/>
      <c r="G82" s="156"/>
      <c r="H82" s="156"/>
      <c r="I82" s="156">
        <f t="shared" si="11"/>
        <v>113.5964</v>
      </c>
      <c r="J82" s="156">
        <f t="shared" si="11"/>
        <v>91.61</v>
      </c>
      <c r="K82" s="156">
        <f t="shared" si="11"/>
        <v>32.979599999999998</v>
      </c>
      <c r="L82" s="156">
        <f t="shared" si="11"/>
        <v>8.2448999999999995</v>
      </c>
      <c r="M82" s="156"/>
      <c r="N82" s="156"/>
      <c r="O82" s="156"/>
      <c r="P82" s="156">
        <f t="shared" si="12"/>
        <v>106.2676</v>
      </c>
      <c r="Q82" s="156">
        <f t="shared" si="12"/>
        <v>127.3379</v>
      </c>
      <c r="R82" s="156">
        <f t="shared" si="12"/>
        <v>26.5669</v>
      </c>
      <c r="S82" s="156">
        <f t="shared" si="12"/>
        <v>5.4965999999999999</v>
      </c>
      <c r="T82" s="4"/>
      <c r="U82" s="4"/>
    </row>
    <row r="83" spans="1:21" x14ac:dyDescent="0.2">
      <c r="B83" s="81">
        <f t="shared" si="10"/>
        <v>89.777799999999999</v>
      </c>
      <c r="C83" s="81">
        <f t="shared" si="10"/>
        <v>120.9252</v>
      </c>
      <c r="D83" s="81">
        <f t="shared" si="10"/>
        <v>43.972799999999999</v>
      </c>
      <c r="E83" s="81">
        <f t="shared" si="10"/>
        <v>7.3288000000000002</v>
      </c>
      <c r="F83" s="81"/>
      <c r="G83" s="81"/>
      <c r="H83" s="81"/>
      <c r="I83" s="81">
        <f t="shared" si="11"/>
        <v>97.1066</v>
      </c>
      <c r="J83" s="81">
        <f t="shared" si="11"/>
        <v>124.5896</v>
      </c>
      <c r="K83" s="81">
        <f t="shared" si="11"/>
        <v>40.308399999999999</v>
      </c>
      <c r="L83" s="81">
        <f t="shared" si="11"/>
        <v>7.3288000000000002</v>
      </c>
      <c r="M83" s="81"/>
      <c r="N83" s="81"/>
      <c r="O83" s="81"/>
      <c r="P83" s="81">
        <f t="shared" si="12"/>
        <v>135.58279999999999</v>
      </c>
      <c r="Q83" s="81">
        <f t="shared" si="12"/>
        <v>113.5964</v>
      </c>
      <c r="R83" s="81">
        <f t="shared" si="12"/>
        <v>31.147400000000001</v>
      </c>
      <c r="S83" s="81">
        <f t="shared" si="12"/>
        <v>6.4127000000000001</v>
      </c>
    </row>
    <row r="84" spans="1:21" x14ac:dyDescent="0.2">
      <c r="B84" s="81">
        <f t="shared" si="10"/>
        <v>67.791399999999996</v>
      </c>
      <c r="C84" s="81">
        <f t="shared" si="10"/>
        <v>109.932</v>
      </c>
      <c r="D84" s="81">
        <f t="shared" si="10"/>
        <v>36.643999999999998</v>
      </c>
      <c r="E84" s="81">
        <f t="shared" si="10"/>
        <v>4.5804999999999998</v>
      </c>
      <c r="F84" s="81"/>
      <c r="G84" s="81"/>
      <c r="H84" s="81"/>
      <c r="I84" s="81">
        <f t="shared" si="11"/>
        <v>83.365099999999998</v>
      </c>
      <c r="J84" s="81">
        <f t="shared" si="11"/>
        <v>102.6032</v>
      </c>
      <c r="K84" s="81">
        <f t="shared" si="11"/>
        <v>33.895699999999998</v>
      </c>
      <c r="L84" s="81">
        <f t="shared" si="11"/>
        <v>2.7483</v>
      </c>
      <c r="M84" s="81"/>
      <c r="N84" s="81"/>
      <c r="O84" s="81"/>
      <c r="P84" s="81">
        <f t="shared" si="12"/>
        <v>158.4853</v>
      </c>
      <c r="Q84" s="81">
        <f t="shared" si="12"/>
        <v>90.693899999999999</v>
      </c>
      <c r="R84" s="81">
        <f t="shared" si="12"/>
        <v>39.392299999999999</v>
      </c>
      <c r="S84" s="81">
        <f t="shared" si="12"/>
        <v>8.2448999999999995</v>
      </c>
    </row>
    <row r="85" spans="1:21" x14ac:dyDescent="0.2">
      <c r="B85" s="81">
        <f t="shared" si="10"/>
        <v>65.959199999999996</v>
      </c>
      <c r="C85" s="81">
        <f t="shared" si="10"/>
        <v>114.5125</v>
      </c>
      <c r="D85" s="81">
        <f t="shared" si="10"/>
        <v>43.056699999999999</v>
      </c>
      <c r="E85" s="81">
        <f t="shared" si="10"/>
        <v>10.0771</v>
      </c>
      <c r="F85" s="81"/>
      <c r="G85" s="81"/>
      <c r="H85" s="81"/>
      <c r="I85" s="81">
        <f t="shared" si="11"/>
        <v>91.61</v>
      </c>
      <c r="J85" s="81">
        <f t="shared" si="11"/>
        <v>109.932</v>
      </c>
      <c r="K85" s="81">
        <f t="shared" si="11"/>
        <v>43.056699999999999</v>
      </c>
      <c r="L85" s="81">
        <f t="shared" si="11"/>
        <v>3.6644000000000001</v>
      </c>
      <c r="M85" s="81"/>
      <c r="N85" s="81"/>
      <c r="O85" s="81"/>
      <c r="P85" s="81">
        <f t="shared" si="12"/>
        <v>151.15649999999999</v>
      </c>
      <c r="Q85" s="81">
        <f t="shared" si="12"/>
        <v>98.0227</v>
      </c>
      <c r="R85" s="81">
        <f t="shared" si="12"/>
        <v>37.560099999999998</v>
      </c>
      <c r="S85" s="81">
        <f t="shared" si="12"/>
        <v>4.5804999999999998</v>
      </c>
    </row>
    <row r="86" spans="1:21" x14ac:dyDescent="0.2">
      <c r="B86" s="81">
        <f t="shared" si="10"/>
        <v>68.707499999999996</v>
      </c>
      <c r="C86" s="81">
        <f t="shared" si="10"/>
        <v>109.932</v>
      </c>
      <c r="D86" s="81">
        <f t="shared" si="10"/>
        <v>42.140599999999999</v>
      </c>
      <c r="E86" s="81">
        <f t="shared" si="10"/>
        <v>6.4127000000000001</v>
      </c>
      <c r="F86" s="81"/>
      <c r="G86" s="81"/>
      <c r="H86" s="81"/>
      <c r="I86" s="81">
        <f t="shared" si="11"/>
        <v>65.043099999999995</v>
      </c>
      <c r="J86" s="81">
        <f t="shared" si="11"/>
        <v>106.2676</v>
      </c>
      <c r="K86" s="81">
        <f t="shared" si="11"/>
        <v>44.8889</v>
      </c>
      <c r="L86" s="81">
        <f t="shared" si="11"/>
        <v>4.5804999999999998</v>
      </c>
      <c r="M86" s="81"/>
      <c r="N86" s="81"/>
      <c r="O86" s="81"/>
      <c r="P86" s="81">
        <f t="shared" si="12"/>
        <v>173.1429</v>
      </c>
      <c r="Q86" s="81">
        <f t="shared" si="12"/>
        <v>115.4286</v>
      </c>
      <c r="R86" s="81">
        <f t="shared" si="12"/>
        <v>47.6372</v>
      </c>
      <c r="S86" s="81">
        <f t="shared" si="12"/>
        <v>4.5804999999999998</v>
      </c>
    </row>
    <row r="87" spans="1:21" x14ac:dyDescent="0.2">
      <c r="B87" s="81">
        <f t="shared" si="10"/>
        <v>65.959199999999996</v>
      </c>
      <c r="C87" s="81">
        <f t="shared" si="10"/>
        <v>115.4286</v>
      </c>
      <c r="D87" s="81">
        <f t="shared" si="10"/>
        <v>37.560099999999998</v>
      </c>
      <c r="E87" s="81">
        <f t="shared" si="10"/>
        <v>5.4965999999999999</v>
      </c>
      <c r="F87" s="81"/>
      <c r="G87" s="81"/>
      <c r="H87" s="81"/>
      <c r="I87" s="81">
        <f t="shared" si="11"/>
        <v>76.036299999999997</v>
      </c>
      <c r="J87" s="81">
        <f t="shared" si="11"/>
        <v>96.1905</v>
      </c>
      <c r="K87" s="81">
        <f t="shared" si="11"/>
        <v>37.560099999999998</v>
      </c>
      <c r="L87" s="81">
        <f t="shared" si="11"/>
        <v>1.8322000000000001</v>
      </c>
      <c r="M87" s="81"/>
      <c r="N87" s="81"/>
      <c r="O87" s="81"/>
      <c r="P87" s="81">
        <f t="shared" si="12"/>
        <v>176.8073</v>
      </c>
      <c r="Q87" s="81">
        <f t="shared" si="12"/>
        <v>129.17009999999999</v>
      </c>
      <c r="R87" s="81">
        <f t="shared" si="12"/>
        <v>54.049900000000001</v>
      </c>
      <c r="S87" s="81">
        <f t="shared" si="12"/>
        <v>2.7483</v>
      </c>
    </row>
    <row r="88" spans="1:21" x14ac:dyDescent="0.2">
      <c r="B88" s="81">
        <f t="shared" si="10"/>
        <v>70.539699999999996</v>
      </c>
      <c r="C88" s="81">
        <f t="shared" si="10"/>
        <v>155.73699999999999</v>
      </c>
      <c r="D88" s="81">
        <f t="shared" si="10"/>
        <v>42.140599999999999</v>
      </c>
      <c r="E88" s="81">
        <f t="shared" si="10"/>
        <v>9.1609999999999996</v>
      </c>
      <c r="F88" s="81"/>
      <c r="G88" s="81"/>
      <c r="H88" s="81"/>
      <c r="I88" s="81">
        <f t="shared" si="11"/>
        <v>87.945599999999999</v>
      </c>
      <c r="J88" s="81">
        <f t="shared" si="11"/>
        <v>115.4286</v>
      </c>
      <c r="K88" s="81">
        <f t="shared" si="11"/>
        <v>42.140599999999999</v>
      </c>
      <c r="L88" s="81">
        <f t="shared" si="11"/>
        <v>9.1609999999999996</v>
      </c>
      <c r="M88" s="81"/>
      <c r="N88" s="81"/>
      <c r="O88" s="81"/>
      <c r="P88" s="81">
        <f t="shared" si="12"/>
        <v>179.5556</v>
      </c>
      <c r="Q88" s="81">
        <f t="shared" si="12"/>
        <v>143.82769999999999</v>
      </c>
      <c r="R88" s="81">
        <f t="shared" si="12"/>
        <v>45.805</v>
      </c>
      <c r="S88" s="81">
        <f t="shared" si="12"/>
        <v>5.4965999999999999</v>
      </c>
    </row>
    <row r="89" spans="1:21" x14ac:dyDescent="0.2">
      <c r="B89" s="81">
        <f t="shared" si="10"/>
        <v>87.029499999999999</v>
      </c>
      <c r="C89" s="81">
        <f t="shared" si="10"/>
        <v>139.24719999999999</v>
      </c>
      <c r="D89" s="81">
        <f t="shared" si="10"/>
        <v>38.476199999999999</v>
      </c>
      <c r="E89" s="81">
        <f t="shared" si="10"/>
        <v>4.5804999999999998</v>
      </c>
      <c r="F89" s="81"/>
      <c r="G89" s="81"/>
      <c r="H89" s="81"/>
      <c r="I89" s="81">
        <f t="shared" si="11"/>
        <v>82.448999999999998</v>
      </c>
      <c r="J89" s="81">
        <f t="shared" si="11"/>
        <v>93.4422</v>
      </c>
      <c r="K89" s="81">
        <f t="shared" si="11"/>
        <v>32.063499999999998</v>
      </c>
      <c r="L89" s="81">
        <f t="shared" si="11"/>
        <v>10.0771</v>
      </c>
      <c r="M89" s="81"/>
      <c r="N89" s="81"/>
      <c r="O89" s="81"/>
      <c r="P89" s="81">
        <f t="shared" si="12"/>
        <v>184.1361</v>
      </c>
      <c r="Q89" s="81">
        <f t="shared" si="12"/>
        <v>159.4014</v>
      </c>
      <c r="R89" s="81">
        <f t="shared" si="12"/>
        <v>43.056699999999999</v>
      </c>
      <c r="S89" s="81">
        <f t="shared" si="12"/>
        <v>6.4127000000000001</v>
      </c>
    </row>
    <row r="90" spans="1:21" x14ac:dyDescent="0.2">
      <c r="B90" s="81">
        <f t="shared" si="10"/>
        <v>76.952399999999997</v>
      </c>
      <c r="C90" s="81">
        <f t="shared" si="10"/>
        <v>124.5896</v>
      </c>
      <c r="D90" s="81">
        <f t="shared" si="10"/>
        <v>37.560099999999998</v>
      </c>
      <c r="E90" s="81">
        <f t="shared" si="10"/>
        <v>10.0771</v>
      </c>
      <c r="F90" s="81"/>
      <c r="G90" s="81"/>
      <c r="H90" s="81"/>
      <c r="I90" s="81">
        <f t="shared" si="11"/>
        <v>74.204099999999997</v>
      </c>
      <c r="J90" s="81">
        <f t="shared" si="11"/>
        <v>87.029499999999999</v>
      </c>
      <c r="K90" s="81">
        <f t="shared" si="11"/>
        <v>28.399100000000001</v>
      </c>
      <c r="L90" s="81">
        <f t="shared" si="11"/>
        <v>6.4127000000000001</v>
      </c>
      <c r="M90" s="81"/>
      <c r="N90" s="81"/>
      <c r="O90" s="81"/>
      <c r="P90" s="81">
        <f t="shared" si="12"/>
        <v>187.8005</v>
      </c>
      <c r="Q90" s="81">
        <f t="shared" si="12"/>
        <v>152.98869999999999</v>
      </c>
      <c r="R90" s="81">
        <f t="shared" si="12"/>
        <v>41.224499999999999</v>
      </c>
      <c r="S90" s="81">
        <f t="shared" si="12"/>
        <v>6.4127000000000001</v>
      </c>
    </row>
    <row r="91" spans="1:21" x14ac:dyDescent="0.2">
      <c r="B91" s="81">
        <f t="shared" si="10"/>
        <v>74.204099999999997</v>
      </c>
      <c r="C91" s="81">
        <f t="shared" si="10"/>
        <v>162.1497</v>
      </c>
      <c r="D91" s="81">
        <f t="shared" si="10"/>
        <v>41.224499999999999</v>
      </c>
      <c r="E91" s="81">
        <f t="shared" si="10"/>
        <v>9.1609999999999996</v>
      </c>
      <c r="F91" s="81"/>
      <c r="G91" s="81"/>
      <c r="H91" s="81"/>
      <c r="I91" s="81">
        <f t="shared" si="11"/>
        <v>84.281199999999998</v>
      </c>
      <c r="J91" s="81">
        <f t="shared" si="11"/>
        <v>88.861699999999999</v>
      </c>
      <c r="K91" s="81">
        <f t="shared" si="11"/>
        <v>27.483000000000001</v>
      </c>
      <c r="L91" s="81">
        <f t="shared" si="11"/>
        <v>10.9932</v>
      </c>
      <c r="M91" s="81"/>
      <c r="N91" s="81"/>
      <c r="O91" s="81"/>
      <c r="P91" s="81">
        <f t="shared" si="12"/>
        <v>190.5488</v>
      </c>
      <c r="Q91" s="81">
        <f t="shared" si="12"/>
        <v>144.74379999999999</v>
      </c>
      <c r="R91" s="81">
        <f t="shared" si="12"/>
        <v>38.476199999999999</v>
      </c>
      <c r="S91" s="81">
        <f t="shared" si="12"/>
        <v>7.3288000000000002</v>
      </c>
    </row>
    <row r="92" spans="1:21" x14ac:dyDescent="0.2">
      <c r="B92" s="81">
        <f t="shared" si="10"/>
        <v>100.771</v>
      </c>
      <c r="C92" s="81">
        <f t="shared" si="10"/>
        <v>126.4218</v>
      </c>
      <c r="D92" s="81">
        <f t="shared" si="10"/>
        <v>40.308399999999999</v>
      </c>
      <c r="E92" s="81">
        <f t="shared" si="10"/>
        <v>6.4127000000000001</v>
      </c>
      <c r="F92" s="81"/>
      <c r="G92" s="81"/>
      <c r="H92" s="81"/>
      <c r="I92" s="81">
        <f>I22-I77</f>
        <v>83.365099999999998</v>
      </c>
      <c r="J92" s="81">
        <f>J22-J77</f>
        <v>90.693899999999999</v>
      </c>
      <c r="K92" s="81">
        <f>K22-K77</f>
        <v>30.231300000000001</v>
      </c>
      <c r="L92" s="81">
        <f>L22-L77</f>
        <v>13.7415</v>
      </c>
      <c r="M92" s="81"/>
      <c r="N92" s="81"/>
      <c r="O92" s="81"/>
      <c r="P92" s="81"/>
      <c r="Q92" s="81"/>
      <c r="R92" s="81"/>
      <c r="S92" s="81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35433070866141736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0"/>
  <sheetViews>
    <sheetView topLeftCell="G6" zoomScaleNormal="100" workbookViewId="0">
      <selection activeCell="V21" sqref="V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79" t="str">
        <f>'G-1'!E4:H4</f>
        <v>DE OBRA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9" t="s">
        <v>56</v>
      </c>
      <c r="B5" s="169"/>
      <c r="C5" s="169"/>
      <c r="D5" s="179" t="str">
        <f>'G-1'!D5:H5</f>
        <v>CALLE 30 X CARRERA 40</v>
      </c>
      <c r="E5" s="179"/>
      <c r="F5" s="179"/>
      <c r="G5" s="179"/>
      <c r="H5" s="179"/>
      <c r="I5" s="169" t="s">
        <v>53</v>
      </c>
      <c r="J5" s="169"/>
      <c r="K5" s="169"/>
      <c r="L5" s="180">
        <f>'G-1'!L5:N5</f>
        <v>1126</v>
      </c>
      <c r="M5" s="180"/>
      <c r="N5" s="180"/>
      <c r="O5" s="12"/>
      <c r="P5" s="169" t="s">
        <v>57</v>
      </c>
      <c r="Q5" s="169"/>
      <c r="R5" s="169"/>
      <c r="S5" s="178" t="s">
        <v>61</v>
      </c>
      <c r="T5" s="178"/>
      <c r="U5" s="178"/>
    </row>
    <row r="6" spans="1:28" ht="12.75" customHeight="1" x14ac:dyDescent="0.2">
      <c r="A6" s="169" t="s">
        <v>55</v>
      </c>
      <c r="B6" s="169"/>
      <c r="C6" s="169"/>
      <c r="D6" s="195" t="s">
        <v>160</v>
      </c>
      <c r="E6" s="195"/>
      <c r="F6" s="195"/>
      <c r="G6" s="195"/>
      <c r="H6" s="195"/>
      <c r="I6" s="169" t="s">
        <v>59</v>
      </c>
      <c r="J6" s="169"/>
      <c r="K6" s="169"/>
      <c r="L6" s="181">
        <v>3</v>
      </c>
      <c r="M6" s="181"/>
      <c r="N6" s="181"/>
      <c r="O6" s="42"/>
      <c r="P6" s="169" t="s">
        <v>58</v>
      </c>
      <c r="Q6" s="169"/>
      <c r="R6" s="169"/>
      <c r="S6" s="174">
        <f>'G-1'!S6:U6</f>
        <v>42996</v>
      </c>
      <c r="T6" s="174"/>
      <c r="U6" s="174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371</v>
      </c>
      <c r="C10" s="46">
        <v>133</v>
      </c>
      <c r="D10" s="46">
        <v>44</v>
      </c>
      <c r="E10" s="46">
        <v>13</v>
      </c>
      <c r="F10" s="6">
        <f t="shared" ref="F10:F22" si="0">B10*0.5+C10*1+D10*2+E10*2.5</f>
        <v>439</v>
      </c>
      <c r="G10" s="2"/>
      <c r="H10" s="19" t="s">
        <v>4</v>
      </c>
      <c r="I10" s="46">
        <v>123</v>
      </c>
      <c r="J10" s="46">
        <v>114</v>
      </c>
      <c r="K10" s="46">
        <v>33</v>
      </c>
      <c r="L10" s="46">
        <v>12</v>
      </c>
      <c r="M10" s="6">
        <f t="shared" ref="M10:M22" si="1">I10*0.5+J10*1+K10*2+L10*2.5</f>
        <v>271.5</v>
      </c>
      <c r="N10" s="9">
        <f>F20+F21+F22+M10</f>
        <v>1127</v>
      </c>
      <c r="O10" s="19" t="s">
        <v>43</v>
      </c>
      <c r="P10" s="46">
        <v>129</v>
      </c>
      <c r="Q10" s="46">
        <v>142</v>
      </c>
      <c r="R10" s="46">
        <v>41</v>
      </c>
      <c r="S10" s="46">
        <v>12</v>
      </c>
      <c r="T10" s="6">
        <f t="shared" ref="T10:T21" si="2">P10*0.5+Q10*1+R10*2+S10*2.5</f>
        <v>318.5</v>
      </c>
      <c r="U10" s="10"/>
      <c r="AB10" s="1"/>
    </row>
    <row r="11" spans="1:28" ht="24" customHeight="1" x14ac:dyDescent="0.2">
      <c r="A11" s="18" t="s">
        <v>14</v>
      </c>
      <c r="B11" s="46">
        <v>436</v>
      </c>
      <c r="C11" s="46">
        <v>142</v>
      </c>
      <c r="D11" s="46">
        <v>49</v>
      </c>
      <c r="E11" s="46">
        <v>5</v>
      </c>
      <c r="F11" s="6">
        <f t="shared" si="0"/>
        <v>470.5</v>
      </c>
      <c r="G11" s="2"/>
      <c r="H11" s="19" t="s">
        <v>5</v>
      </c>
      <c r="I11" s="46">
        <v>119</v>
      </c>
      <c r="J11" s="46">
        <v>121</v>
      </c>
      <c r="K11" s="46">
        <v>42</v>
      </c>
      <c r="L11" s="46">
        <v>14</v>
      </c>
      <c r="M11" s="6">
        <f t="shared" si="1"/>
        <v>299.5</v>
      </c>
      <c r="N11" s="9">
        <f>F21+F22+M10+M11</f>
        <v>1133</v>
      </c>
      <c r="O11" s="19" t="s">
        <v>44</v>
      </c>
      <c r="P11" s="46">
        <v>110</v>
      </c>
      <c r="Q11" s="46">
        <v>133</v>
      </c>
      <c r="R11" s="46">
        <v>47</v>
      </c>
      <c r="S11" s="46">
        <v>10</v>
      </c>
      <c r="T11" s="6">
        <f t="shared" si="2"/>
        <v>307</v>
      </c>
      <c r="U11" s="2"/>
      <c r="AB11" s="1"/>
    </row>
    <row r="12" spans="1:28" ht="24" customHeight="1" x14ac:dyDescent="0.2">
      <c r="A12" s="18" t="s">
        <v>17</v>
      </c>
      <c r="B12" s="46">
        <v>272</v>
      </c>
      <c r="C12" s="46">
        <v>128</v>
      </c>
      <c r="D12" s="46">
        <v>47</v>
      </c>
      <c r="E12" s="46">
        <v>15</v>
      </c>
      <c r="F12" s="6">
        <f t="shared" si="0"/>
        <v>395.5</v>
      </c>
      <c r="G12" s="2"/>
      <c r="H12" s="19" t="s">
        <v>6</v>
      </c>
      <c r="I12" s="46">
        <v>129</v>
      </c>
      <c r="J12" s="46">
        <v>150</v>
      </c>
      <c r="K12" s="46">
        <v>30</v>
      </c>
      <c r="L12" s="46">
        <v>11</v>
      </c>
      <c r="M12" s="6">
        <f t="shared" si="1"/>
        <v>302</v>
      </c>
      <c r="N12" s="2">
        <f>F22+M10+M11+M12</f>
        <v>1148.5</v>
      </c>
      <c r="O12" s="19" t="s">
        <v>32</v>
      </c>
      <c r="P12" s="46">
        <v>145</v>
      </c>
      <c r="Q12" s="46">
        <v>149</v>
      </c>
      <c r="R12" s="46">
        <v>26</v>
      </c>
      <c r="S12" s="46">
        <v>9</v>
      </c>
      <c r="T12" s="6">
        <f t="shared" si="2"/>
        <v>296</v>
      </c>
      <c r="U12" s="2"/>
      <c r="AB12" s="1"/>
    </row>
    <row r="13" spans="1:28" ht="24" customHeight="1" x14ac:dyDescent="0.2">
      <c r="A13" s="18" t="s">
        <v>19</v>
      </c>
      <c r="B13" s="46">
        <v>189</v>
      </c>
      <c r="C13" s="46">
        <v>107</v>
      </c>
      <c r="D13" s="46">
        <v>58</v>
      </c>
      <c r="E13" s="46">
        <v>12</v>
      </c>
      <c r="F13" s="6">
        <f t="shared" si="0"/>
        <v>347.5</v>
      </c>
      <c r="G13" s="2">
        <f t="shared" ref="G13:G19" si="3">F10+F11+F12+F13</f>
        <v>1652.5</v>
      </c>
      <c r="H13" s="19" t="s">
        <v>7</v>
      </c>
      <c r="I13" s="46">
        <v>91</v>
      </c>
      <c r="J13" s="46">
        <v>125</v>
      </c>
      <c r="K13" s="46">
        <v>37</v>
      </c>
      <c r="L13" s="46">
        <v>10</v>
      </c>
      <c r="M13" s="6">
        <f t="shared" si="1"/>
        <v>269.5</v>
      </c>
      <c r="N13" s="2">
        <f t="shared" ref="N13:N18" si="4">M10+M11+M12+M13</f>
        <v>1142.5</v>
      </c>
      <c r="O13" s="19" t="s">
        <v>33</v>
      </c>
      <c r="P13" s="46">
        <v>130</v>
      </c>
      <c r="Q13" s="46">
        <v>128</v>
      </c>
      <c r="R13" s="46">
        <v>31</v>
      </c>
      <c r="S13" s="46">
        <v>10</v>
      </c>
      <c r="T13" s="6">
        <f t="shared" si="2"/>
        <v>280</v>
      </c>
      <c r="U13" s="2">
        <f t="shared" ref="U13:U21" si="5">T10+T11+T12+T13</f>
        <v>1201.5</v>
      </c>
      <c r="AB13" s="81">
        <v>212.5</v>
      </c>
    </row>
    <row r="14" spans="1:28" ht="24" customHeight="1" x14ac:dyDescent="0.2">
      <c r="A14" s="18" t="s">
        <v>21</v>
      </c>
      <c r="B14" s="46">
        <v>175</v>
      </c>
      <c r="C14" s="46">
        <v>111</v>
      </c>
      <c r="D14" s="46">
        <v>49</v>
      </c>
      <c r="E14" s="46">
        <v>15</v>
      </c>
      <c r="F14" s="6">
        <f t="shared" si="0"/>
        <v>334</v>
      </c>
      <c r="G14" s="2">
        <f t="shared" si="3"/>
        <v>1547.5</v>
      </c>
      <c r="H14" s="19" t="s">
        <v>9</v>
      </c>
      <c r="I14" s="46">
        <v>110</v>
      </c>
      <c r="J14" s="46">
        <v>133</v>
      </c>
      <c r="K14" s="46">
        <v>31</v>
      </c>
      <c r="L14" s="46">
        <v>13</v>
      </c>
      <c r="M14" s="6">
        <f t="shared" si="1"/>
        <v>282.5</v>
      </c>
      <c r="N14" s="2">
        <f t="shared" si="4"/>
        <v>1153.5</v>
      </c>
      <c r="O14" s="19" t="s">
        <v>29</v>
      </c>
      <c r="P14" s="45">
        <v>112</v>
      </c>
      <c r="Q14" s="45">
        <v>115</v>
      </c>
      <c r="R14" s="45">
        <v>40</v>
      </c>
      <c r="S14" s="45">
        <v>10</v>
      </c>
      <c r="T14" s="6">
        <f t="shared" si="2"/>
        <v>276</v>
      </c>
      <c r="U14" s="2">
        <f t="shared" si="5"/>
        <v>1159</v>
      </c>
      <c r="AB14" s="81">
        <v>226</v>
      </c>
    </row>
    <row r="15" spans="1:28" ht="24" customHeight="1" x14ac:dyDescent="0.2">
      <c r="A15" s="18" t="s">
        <v>23</v>
      </c>
      <c r="B15" s="46">
        <v>155</v>
      </c>
      <c r="C15" s="46">
        <v>119</v>
      </c>
      <c r="D15" s="46">
        <v>42</v>
      </c>
      <c r="E15" s="46">
        <v>12</v>
      </c>
      <c r="F15" s="6">
        <f t="shared" si="0"/>
        <v>310.5</v>
      </c>
      <c r="G15" s="2">
        <f t="shared" si="3"/>
        <v>1387.5</v>
      </c>
      <c r="H15" s="19" t="s">
        <v>12</v>
      </c>
      <c r="I15" s="46">
        <v>98</v>
      </c>
      <c r="J15" s="46">
        <v>128</v>
      </c>
      <c r="K15" s="46">
        <v>34</v>
      </c>
      <c r="L15" s="46">
        <v>12</v>
      </c>
      <c r="M15" s="6">
        <f t="shared" si="1"/>
        <v>275</v>
      </c>
      <c r="N15" s="2">
        <f t="shared" si="4"/>
        <v>1129</v>
      </c>
      <c r="O15" s="18" t="s">
        <v>30</v>
      </c>
      <c r="P15" s="46">
        <v>150</v>
      </c>
      <c r="Q15" s="46">
        <v>158</v>
      </c>
      <c r="R15" s="46">
        <v>36</v>
      </c>
      <c r="S15" s="46">
        <v>6</v>
      </c>
      <c r="T15" s="6">
        <f t="shared" si="2"/>
        <v>320</v>
      </c>
      <c r="U15" s="2">
        <f t="shared" si="5"/>
        <v>1172</v>
      </c>
      <c r="V15">
        <f>B15+B14+B13+B12</f>
        <v>791</v>
      </c>
      <c r="W15">
        <f t="shared" ref="W15:Y15" si="6">C15+C14+C13+C12</f>
        <v>465</v>
      </c>
      <c r="X15">
        <f t="shared" si="6"/>
        <v>196</v>
      </c>
      <c r="Y15">
        <f t="shared" si="6"/>
        <v>54</v>
      </c>
      <c r="AB15" s="81">
        <v>233.5</v>
      </c>
    </row>
    <row r="16" spans="1:28" ht="24" customHeight="1" x14ac:dyDescent="0.2">
      <c r="A16" s="18" t="s">
        <v>39</v>
      </c>
      <c r="B16" s="46">
        <v>117</v>
      </c>
      <c r="C16" s="46">
        <v>130</v>
      </c>
      <c r="D16" s="46">
        <v>36</v>
      </c>
      <c r="E16" s="46">
        <v>7</v>
      </c>
      <c r="F16" s="6">
        <f t="shared" si="0"/>
        <v>278</v>
      </c>
      <c r="G16" s="2">
        <f t="shared" si="3"/>
        <v>1270</v>
      </c>
      <c r="H16" s="19" t="s">
        <v>15</v>
      </c>
      <c r="I16" s="46">
        <v>95</v>
      </c>
      <c r="J16" s="46">
        <v>135</v>
      </c>
      <c r="K16" s="46">
        <v>30</v>
      </c>
      <c r="L16" s="46">
        <v>10</v>
      </c>
      <c r="M16" s="6">
        <f t="shared" si="1"/>
        <v>267.5</v>
      </c>
      <c r="N16" s="2">
        <f t="shared" si="4"/>
        <v>1094.5</v>
      </c>
      <c r="O16" s="19" t="s">
        <v>8</v>
      </c>
      <c r="P16" s="46">
        <v>169</v>
      </c>
      <c r="Q16" s="46">
        <v>163</v>
      </c>
      <c r="R16" s="46">
        <v>44</v>
      </c>
      <c r="S16" s="46">
        <v>6</v>
      </c>
      <c r="T16" s="6">
        <f t="shared" si="2"/>
        <v>350.5</v>
      </c>
      <c r="U16" s="2">
        <f t="shared" si="5"/>
        <v>1226.5</v>
      </c>
      <c r="AB16" s="81">
        <v>234</v>
      </c>
    </row>
    <row r="17" spans="1:28" ht="24" customHeight="1" x14ac:dyDescent="0.2">
      <c r="A17" s="18" t="s">
        <v>40</v>
      </c>
      <c r="B17" s="46">
        <v>110</v>
      </c>
      <c r="C17" s="46">
        <v>132</v>
      </c>
      <c r="D17" s="46">
        <v>35</v>
      </c>
      <c r="E17" s="46">
        <v>12</v>
      </c>
      <c r="F17" s="6">
        <f t="shared" si="0"/>
        <v>287</v>
      </c>
      <c r="G17" s="2">
        <f t="shared" si="3"/>
        <v>1209.5</v>
      </c>
      <c r="H17" s="19" t="s">
        <v>18</v>
      </c>
      <c r="I17" s="46">
        <v>96</v>
      </c>
      <c r="J17" s="46">
        <v>129</v>
      </c>
      <c r="K17" s="46">
        <v>34</v>
      </c>
      <c r="L17" s="46">
        <v>10</v>
      </c>
      <c r="M17" s="6">
        <f t="shared" si="1"/>
        <v>270</v>
      </c>
      <c r="N17" s="2">
        <f t="shared" si="4"/>
        <v>1095</v>
      </c>
      <c r="O17" s="19" t="s">
        <v>10</v>
      </c>
      <c r="P17" s="46">
        <v>182</v>
      </c>
      <c r="Q17" s="46">
        <v>171</v>
      </c>
      <c r="R17" s="46">
        <v>40</v>
      </c>
      <c r="S17" s="46">
        <v>7</v>
      </c>
      <c r="T17" s="6">
        <f t="shared" si="2"/>
        <v>359.5</v>
      </c>
      <c r="U17" s="2">
        <f t="shared" si="5"/>
        <v>1306</v>
      </c>
      <c r="AB17" s="81">
        <v>248</v>
      </c>
    </row>
    <row r="18" spans="1:28" ht="24" customHeight="1" x14ac:dyDescent="0.2">
      <c r="A18" s="18" t="s">
        <v>41</v>
      </c>
      <c r="B18" s="46">
        <v>139</v>
      </c>
      <c r="C18" s="46">
        <v>145</v>
      </c>
      <c r="D18" s="46">
        <v>41</v>
      </c>
      <c r="E18" s="46">
        <v>16</v>
      </c>
      <c r="F18" s="6">
        <f t="shared" si="0"/>
        <v>336.5</v>
      </c>
      <c r="G18" s="2">
        <f t="shared" si="3"/>
        <v>1212</v>
      </c>
      <c r="H18" s="19" t="s">
        <v>20</v>
      </c>
      <c r="I18" s="46">
        <v>89</v>
      </c>
      <c r="J18" s="46">
        <v>116</v>
      </c>
      <c r="K18" s="46">
        <v>32</v>
      </c>
      <c r="L18" s="46">
        <v>12</v>
      </c>
      <c r="M18" s="6">
        <f t="shared" si="1"/>
        <v>254.5</v>
      </c>
      <c r="N18" s="2">
        <f t="shared" si="4"/>
        <v>1067</v>
      </c>
      <c r="O18" s="19" t="s">
        <v>13</v>
      </c>
      <c r="P18" s="46">
        <v>170</v>
      </c>
      <c r="Q18" s="46">
        <v>153</v>
      </c>
      <c r="R18" s="46">
        <v>36</v>
      </c>
      <c r="S18" s="46">
        <v>8</v>
      </c>
      <c r="T18" s="6">
        <f t="shared" si="2"/>
        <v>330</v>
      </c>
      <c r="U18" s="2">
        <f t="shared" si="5"/>
        <v>1360</v>
      </c>
      <c r="AB18" s="81">
        <v>248</v>
      </c>
    </row>
    <row r="19" spans="1:28" ht="24" customHeight="1" thickBot="1" x14ac:dyDescent="0.25">
      <c r="A19" s="21" t="s">
        <v>42</v>
      </c>
      <c r="B19" s="47">
        <v>139</v>
      </c>
      <c r="C19" s="47">
        <v>134</v>
      </c>
      <c r="D19" s="47">
        <v>38</v>
      </c>
      <c r="E19" s="47">
        <v>14</v>
      </c>
      <c r="F19" s="7">
        <f t="shared" si="0"/>
        <v>314.5</v>
      </c>
      <c r="G19" s="3">
        <f t="shared" si="3"/>
        <v>1216</v>
      </c>
      <c r="H19" s="20" t="s">
        <v>22</v>
      </c>
      <c r="I19" s="45">
        <v>67</v>
      </c>
      <c r="J19" s="45">
        <v>82</v>
      </c>
      <c r="K19" s="45">
        <v>30</v>
      </c>
      <c r="L19" s="45">
        <v>12</v>
      </c>
      <c r="M19" s="6">
        <f t="shared" si="1"/>
        <v>205.5</v>
      </c>
      <c r="N19" s="2">
        <f>M16+M17+M18+M19</f>
        <v>997.5</v>
      </c>
      <c r="O19" s="19" t="s">
        <v>16</v>
      </c>
      <c r="P19" s="46">
        <v>163</v>
      </c>
      <c r="Q19" s="46">
        <v>140</v>
      </c>
      <c r="R19" s="46">
        <v>31</v>
      </c>
      <c r="S19" s="46">
        <v>5</v>
      </c>
      <c r="T19" s="6">
        <f t="shared" si="2"/>
        <v>296</v>
      </c>
      <c r="U19" s="2">
        <f t="shared" si="5"/>
        <v>1336</v>
      </c>
      <c r="AB19" s="81">
        <v>262</v>
      </c>
    </row>
    <row r="20" spans="1:28" ht="24" customHeight="1" x14ac:dyDescent="0.2">
      <c r="A20" s="19" t="s">
        <v>27</v>
      </c>
      <c r="B20" s="45">
        <v>115</v>
      </c>
      <c r="C20" s="45">
        <v>139</v>
      </c>
      <c r="D20" s="45">
        <v>36</v>
      </c>
      <c r="E20" s="45">
        <v>10</v>
      </c>
      <c r="F20" s="8">
        <f t="shared" si="0"/>
        <v>293.5</v>
      </c>
      <c r="G20" s="35"/>
      <c r="H20" s="19" t="s">
        <v>24</v>
      </c>
      <c r="I20" s="46">
        <v>102</v>
      </c>
      <c r="J20" s="46">
        <v>103</v>
      </c>
      <c r="K20" s="46">
        <v>18</v>
      </c>
      <c r="L20" s="46">
        <v>12</v>
      </c>
      <c r="M20" s="8">
        <f t="shared" si="1"/>
        <v>220</v>
      </c>
      <c r="N20" s="2">
        <f>M17+M18+M19+M20</f>
        <v>950</v>
      </c>
      <c r="O20" s="19" t="s">
        <v>45</v>
      </c>
      <c r="P20" s="45">
        <v>164</v>
      </c>
      <c r="Q20" s="45">
        <v>157</v>
      </c>
      <c r="R20" s="45">
        <v>18</v>
      </c>
      <c r="S20" s="45">
        <v>6</v>
      </c>
      <c r="T20" s="8">
        <f t="shared" si="2"/>
        <v>290</v>
      </c>
      <c r="U20" s="2">
        <f t="shared" si="5"/>
        <v>1275.5</v>
      </c>
      <c r="AB20" s="81">
        <v>275</v>
      </c>
    </row>
    <row r="21" spans="1:28" ht="24" customHeight="1" thickBot="1" x14ac:dyDescent="0.25">
      <c r="A21" s="19" t="s">
        <v>28</v>
      </c>
      <c r="B21" s="46">
        <v>129</v>
      </c>
      <c r="C21" s="46">
        <v>125</v>
      </c>
      <c r="D21" s="46">
        <v>31</v>
      </c>
      <c r="E21" s="46">
        <v>14</v>
      </c>
      <c r="F21" s="6">
        <f t="shared" si="0"/>
        <v>286.5</v>
      </c>
      <c r="G21" s="36"/>
      <c r="H21" s="20" t="s">
        <v>25</v>
      </c>
      <c r="I21" s="46">
        <v>134</v>
      </c>
      <c r="J21" s="46">
        <v>114</v>
      </c>
      <c r="K21" s="46">
        <v>29</v>
      </c>
      <c r="L21" s="46">
        <v>12</v>
      </c>
      <c r="M21" s="6">
        <f t="shared" si="1"/>
        <v>269</v>
      </c>
      <c r="N21" s="2">
        <f>M18+M19+M20+M21</f>
        <v>949</v>
      </c>
      <c r="O21" s="21" t="s">
        <v>46</v>
      </c>
      <c r="P21" s="47">
        <v>158</v>
      </c>
      <c r="Q21" s="47">
        <v>137</v>
      </c>
      <c r="R21" s="47">
        <v>21</v>
      </c>
      <c r="S21" s="47">
        <v>7</v>
      </c>
      <c r="T21" s="7">
        <f t="shared" si="2"/>
        <v>275.5</v>
      </c>
      <c r="U21" s="3">
        <f t="shared" si="5"/>
        <v>1191.5</v>
      </c>
      <c r="AB21" s="81">
        <v>276</v>
      </c>
    </row>
    <row r="22" spans="1:28" ht="24" customHeight="1" thickBot="1" x14ac:dyDescent="0.25">
      <c r="A22" s="19" t="s">
        <v>1</v>
      </c>
      <c r="B22" s="46">
        <v>117</v>
      </c>
      <c r="C22" s="46">
        <v>113</v>
      </c>
      <c r="D22" s="46">
        <v>37</v>
      </c>
      <c r="E22" s="46">
        <v>12</v>
      </c>
      <c r="F22" s="6">
        <f t="shared" si="0"/>
        <v>275.5</v>
      </c>
      <c r="G22" s="2"/>
      <c r="H22" s="21" t="s">
        <v>26</v>
      </c>
      <c r="I22" s="47">
        <v>134</v>
      </c>
      <c r="J22" s="47">
        <v>122</v>
      </c>
      <c r="K22" s="47">
        <v>25</v>
      </c>
      <c r="L22" s="47">
        <v>10</v>
      </c>
      <c r="M22" s="6">
        <f t="shared" si="1"/>
        <v>264</v>
      </c>
      <c r="N22" s="3">
        <f>M19+M20+M21+M22</f>
        <v>958.5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5" t="s">
        <v>47</v>
      </c>
      <c r="B23" s="186"/>
      <c r="C23" s="191" t="s">
        <v>50</v>
      </c>
      <c r="D23" s="192"/>
      <c r="E23" s="192"/>
      <c r="F23" s="193"/>
      <c r="G23" s="84">
        <f>MAX(G13:G19)</f>
        <v>1652.5</v>
      </c>
      <c r="H23" s="189" t="s">
        <v>48</v>
      </c>
      <c r="I23" s="190"/>
      <c r="J23" s="182" t="s">
        <v>50</v>
      </c>
      <c r="K23" s="183"/>
      <c r="L23" s="183"/>
      <c r="M23" s="184"/>
      <c r="N23" s="85">
        <f>MAX(N10:N22)</f>
        <v>1153.5</v>
      </c>
      <c r="O23" s="185" t="s">
        <v>49</v>
      </c>
      <c r="P23" s="186"/>
      <c r="Q23" s="191" t="s">
        <v>50</v>
      </c>
      <c r="R23" s="192"/>
      <c r="S23" s="192"/>
      <c r="T23" s="193"/>
      <c r="U23" s="84">
        <f>MAX(U13:U21)</f>
        <v>1360</v>
      </c>
      <c r="AB23" s="1"/>
    </row>
    <row r="24" spans="1:28" ht="13.5" customHeight="1" x14ac:dyDescent="0.2">
      <c r="A24" s="187"/>
      <c r="B24" s="188"/>
      <c r="C24" s="82" t="s">
        <v>73</v>
      </c>
      <c r="D24" s="86"/>
      <c r="E24" s="86"/>
      <c r="F24" s="87" t="s">
        <v>65</v>
      </c>
      <c r="G24" s="88"/>
      <c r="H24" s="187"/>
      <c r="I24" s="188"/>
      <c r="J24" s="82" t="s">
        <v>73</v>
      </c>
      <c r="K24" s="86"/>
      <c r="L24" s="86"/>
      <c r="M24" s="87" t="s">
        <v>67</v>
      </c>
      <c r="N24" s="88"/>
      <c r="O24" s="187"/>
      <c r="P24" s="188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4" t="s">
        <v>51</v>
      </c>
      <c r="B26" s="194"/>
      <c r="C26" s="194"/>
      <c r="D26" s="194"/>
      <c r="E26" s="19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157" t="s">
        <v>152</v>
      </c>
      <c r="C61" s="157"/>
      <c r="D61" s="157"/>
      <c r="E61" s="157"/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4"/>
      <c r="U61" s="4"/>
    </row>
    <row r="62" spans="1:23" x14ac:dyDescent="0.2">
      <c r="A62" s="4"/>
      <c r="B62" s="157" t="s">
        <v>52</v>
      </c>
      <c r="C62" s="157" t="s">
        <v>0</v>
      </c>
      <c r="D62" s="157" t="s">
        <v>2</v>
      </c>
      <c r="E62" s="157" t="s">
        <v>3</v>
      </c>
      <c r="F62" s="157"/>
      <c r="G62" s="157"/>
      <c r="H62" s="157"/>
      <c r="I62" s="157" t="s">
        <v>52</v>
      </c>
      <c r="J62" s="157" t="s">
        <v>0</v>
      </c>
      <c r="K62" s="157" t="s">
        <v>2</v>
      </c>
      <c r="L62" s="157" t="s">
        <v>3</v>
      </c>
      <c r="M62" s="157"/>
      <c r="N62" s="157"/>
      <c r="O62" s="157"/>
      <c r="P62" s="157" t="s">
        <v>52</v>
      </c>
      <c r="Q62" s="157" t="s">
        <v>0</v>
      </c>
      <c r="R62" s="157" t="s">
        <v>2</v>
      </c>
      <c r="S62" s="157" t="s">
        <v>3</v>
      </c>
      <c r="T62" s="4"/>
      <c r="U62" s="4"/>
    </row>
    <row r="63" spans="1:23" x14ac:dyDescent="0.2">
      <c r="A63" s="4"/>
      <c r="B63" s="157">
        <f t="shared" ref="B63:E75" si="7">B10*0.0027</f>
        <v>1.0017</v>
      </c>
      <c r="C63" s="157">
        <f t="shared" si="7"/>
        <v>0.35910000000000003</v>
      </c>
      <c r="D63" s="157">
        <f t="shared" si="7"/>
        <v>0.1188</v>
      </c>
      <c r="E63" s="157">
        <f t="shared" si="7"/>
        <v>3.5099999999999999E-2</v>
      </c>
      <c r="F63" s="157"/>
      <c r="G63" s="157"/>
      <c r="H63" s="157"/>
      <c r="I63" s="157">
        <f t="shared" ref="I63:L75" si="8">I10*0.0027</f>
        <v>0.33210000000000001</v>
      </c>
      <c r="J63" s="157">
        <f t="shared" si="8"/>
        <v>0.30780000000000002</v>
      </c>
      <c r="K63" s="157">
        <f t="shared" si="8"/>
        <v>8.9099999999999999E-2</v>
      </c>
      <c r="L63" s="157">
        <f t="shared" si="8"/>
        <v>3.2399999999999998E-2</v>
      </c>
      <c r="M63" s="157"/>
      <c r="N63" s="157"/>
      <c r="O63" s="157"/>
      <c r="P63" s="157">
        <f t="shared" ref="P63:S74" si="9">P10*0.0027</f>
        <v>0.3483</v>
      </c>
      <c r="Q63" s="157">
        <f t="shared" si="9"/>
        <v>0.38340000000000002</v>
      </c>
      <c r="R63" s="157">
        <f t="shared" si="9"/>
        <v>0.11070000000000001</v>
      </c>
      <c r="S63" s="157">
        <f t="shared" si="9"/>
        <v>3.2399999999999998E-2</v>
      </c>
      <c r="T63" s="4"/>
      <c r="U63" s="4"/>
    </row>
    <row r="64" spans="1:23" x14ac:dyDescent="0.2">
      <c r="A64" s="4"/>
      <c r="B64" s="157">
        <f t="shared" si="7"/>
        <v>1.1772</v>
      </c>
      <c r="C64" s="157">
        <f t="shared" si="7"/>
        <v>0.38340000000000002</v>
      </c>
      <c r="D64" s="157">
        <f t="shared" si="7"/>
        <v>0.1323</v>
      </c>
      <c r="E64" s="157">
        <f t="shared" si="7"/>
        <v>1.3500000000000002E-2</v>
      </c>
      <c r="F64" s="157"/>
      <c r="G64" s="157"/>
      <c r="H64" s="157"/>
      <c r="I64" s="157">
        <f t="shared" si="8"/>
        <v>0.32130000000000003</v>
      </c>
      <c r="J64" s="157">
        <f t="shared" si="8"/>
        <v>0.32669999999999999</v>
      </c>
      <c r="K64" s="157">
        <f t="shared" si="8"/>
        <v>0.1134</v>
      </c>
      <c r="L64" s="157">
        <f t="shared" si="8"/>
        <v>3.78E-2</v>
      </c>
      <c r="M64" s="157"/>
      <c r="N64" s="157"/>
      <c r="O64" s="157"/>
      <c r="P64" s="157">
        <f t="shared" si="9"/>
        <v>0.29700000000000004</v>
      </c>
      <c r="Q64" s="157">
        <f t="shared" si="9"/>
        <v>0.35910000000000003</v>
      </c>
      <c r="R64" s="157">
        <f t="shared" si="9"/>
        <v>0.12690000000000001</v>
      </c>
      <c r="S64" s="157">
        <f t="shared" si="9"/>
        <v>2.7000000000000003E-2</v>
      </c>
      <c r="T64" s="4"/>
      <c r="U64" s="4"/>
    </row>
    <row r="65" spans="1:21" x14ac:dyDescent="0.2">
      <c r="A65" s="4"/>
      <c r="B65" s="157">
        <f t="shared" si="7"/>
        <v>0.73440000000000005</v>
      </c>
      <c r="C65" s="157">
        <f t="shared" si="7"/>
        <v>0.34560000000000002</v>
      </c>
      <c r="D65" s="157">
        <f t="shared" si="7"/>
        <v>0.12690000000000001</v>
      </c>
      <c r="E65" s="157">
        <f t="shared" si="7"/>
        <v>4.0500000000000001E-2</v>
      </c>
      <c r="F65" s="157"/>
      <c r="G65" s="157"/>
      <c r="H65" s="157"/>
      <c r="I65" s="157">
        <f t="shared" si="8"/>
        <v>0.3483</v>
      </c>
      <c r="J65" s="157">
        <f t="shared" si="8"/>
        <v>0.40500000000000003</v>
      </c>
      <c r="K65" s="157">
        <f t="shared" si="8"/>
        <v>8.1000000000000003E-2</v>
      </c>
      <c r="L65" s="157">
        <f t="shared" si="8"/>
        <v>2.9700000000000001E-2</v>
      </c>
      <c r="M65" s="157"/>
      <c r="N65" s="157"/>
      <c r="O65" s="157"/>
      <c r="P65" s="157">
        <f t="shared" si="9"/>
        <v>0.39150000000000001</v>
      </c>
      <c r="Q65" s="157">
        <f t="shared" si="9"/>
        <v>0.40230000000000005</v>
      </c>
      <c r="R65" s="157">
        <f t="shared" si="9"/>
        <v>7.0199999999999999E-2</v>
      </c>
      <c r="S65" s="157">
        <f t="shared" si="9"/>
        <v>2.4300000000000002E-2</v>
      </c>
      <c r="T65" s="4"/>
      <c r="U65" s="4"/>
    </row>
    <row r="66" spans="1:21" x14ac:dyDescent="0.2">
      <c r="A66" s="4"/>
      <c r="B66" s="157">
        <f t="shared" si="7"/>
        <v>0.51029999999999998</v>
      </c>
      <c r="C66" s="157">
        <f t="shared" si="7"/>
        <v>0.28889999999999999</v>
      </c>
      <c r="D66" s="157">
        <f t="shared" si="7"/>
        <v>0.15660000000000002</v>
      </c>
      <c r="E66" s="157">
        <f t="shared" si="7"/>
        <v>3.2399999999999998E-2</v>
      </c>
      <c r="F66" s="157"/>
      <c r="G66" s="157"/>
      <c r="H66" s="157"/>
      <c r="I66" s="157">
        <f t="shared" si="8"/>
        <v>0.2457</v>
      </c>
      <c r="J66" s="157">
        <f t="shared" si="8"/>
        <v>0.33750000000000002</v>
      </c>
      <c r="K66" s="157">
        <f t="shared" si="8"/>
        <v>9.9900000000000003E-2</v>
      </c>
      <c r="L66" s="157">
        <f t="shared" si="8"/>
        <v>2.7000000000000003E-2</v>
      </c>
      <c r="M66" s="157"/>
      <c r="N66" s="157"/>
      <c r="O66" s="157"/>
      <c r="P66" s="157">
        <f t="shared" si="9"/>
        <v>0.35100000000000003</v>
      </c>
      <c r="Q66" s="157">
        <f t="shared" si="9"/>
        <v>0.34560000000000002</v>
      </c>
      <c r="R66" s="157">
        <f t="shared" si="9"/>
        <v>8.3700000000000011E-2</v>
      </c>
      <c r="S66" s="157">
        <f t="shared" si="9"/>
        <v>2.7000000000000003E-2</v>
      </c>
      <c r="T66" s="4"/>
      <c r="U66" s="4"/>
    </row>
    <row r="67" spans="1:21" x14ac:dyDescent="0.2">
      <c r="A67" s="4"/>
      <c r="B67" s="157">
        <f t="shared" si="7"/>
        <v>0.47250000000000003</v>
      </c>
      <c r="C67" s="157">
        <f t="shared" si="7"/>
        <v>0.29970000000000002</v>
      </c>
      <c r="D67" s="157">
        <f t="shared" si="7"/>
        <v>0.1323</v>
      </c>
      <c r="E67" s="157">
        <f t="shared" si="7"/>
        <v>4.0500000000000001E-2</v>
      </c>
      <c r="F67" s="157"/>
      <c r="G67" s="157"/>
      <c r="H67" s="157"/>
      <c r="I67" s="157">
        <f t="shared" si="8"/>
        <v>0.29700000000000004</v>
      </c>
      <c r="J67" s="157">
        <f t="shared" si="8"/>
        <v>0.35910000000000003</v>
      </c>
      <c r="K67" s="157">
        <f t="shared" si="8"/>
        <v>8.3700000000000011E-2</v>
      </c>
      <c r="L67" s="157">
        <f t="shared" si="8"/>
        <v>3.5099999999999999E-2</v>
      </c>
      <c r="M67" s="157"/>
      <c r="N67" s="157"/>
      <c r="O67" s="157"/>
      <c r="P67" s="157">
        <f t="shared" si="9"/>
        <v>0.3024</v>
      </c>
      <c r="Q67" s="157">
        <f t="shared" si="9"/>
        <v>0.3105</v>
      </c>
      <c r="R67" s="157">
        <f t="shared" si="9"/>
        <v>0.10800000000000001</v>
      </c>
      <c r="S67" s="157">
        <f t="shared" si="9"/>
        <v>2.7000000000000003E-2</v>
      </c>
      <c r="T67" s="4"/>
      <c r="U67" s="4"/>
    </row>
    <row r="68" spans="1:21" x14ac:dyDescent="0.2">
      <c r="A68" s="4"/>
      <c r="B68" s="157">
        <f t="shared" si="7"/>
        <v>0.41850000000000004</v>
      </c>
      <c r="C68" s="157">
        <f t="shared" si="7"/>
        <v>0.32130000000000003</v>
      </c>
      <c r="D68" s="157">
        <f t="shared" si="7"/>
        <v>0.1134</v>
      </c>
      <c r="E68" s="157">
        <f t="shared" si="7"/>
        <v>3.2399999999999998E-2</v>
      </c>
      <c r="F68" s="157"/>
      <c r="G68" s="157"/>
      <c r="H68" s="157"/>
      <c r="I68" s="157">
        <f t="shared" si="8"/>
        <v>0.2646</v>
      </c>
      <c r="J68" s="157">
        <f t="shared" si="8"/>
        <v>0.34560000000000002</v>
      </c>
      <c r="K68" s="157">
        <f t="shared" si="8"/>
        <v>9.1800000000000007E-2</v>
      </c>
      <c r="L68" s="157">
        <f t="shared" si="8"/>
        <v>3.2399999999999998E-2</v>
      </c>
      <c r="M68" s="157"/>
      <c r="N68" s="157"/>
      <c r="O68" s="157"/>
      <c r="P68" s="157">
        <f t="shared" si="9"/>
        <v>0.40500000000000003</v>
      </c>
      <c r="Q68" s="157">
        <f t="shared" si="9"/>
        <v>0.42660000000000003</v>
      </c>
      <c r="R68" s="157">
        <f t="shared" si="9"/>
        <v>9.7200000000000009E-2</v>
      </c>
      <c r="S68" s="157">
        <f t="shared" si="9"/>
        <v>1.6199999999999999E-2</v>
      </c>
      <c r="T68" s="4"/>
      <c r="U68" s="4"/>
    </row>
    <row r="69" spans="1:21" x14ac:dyDescent="0.2">
      <c r="A69" s="4"/>
      <c r="B69" s="157">
        <f t="shared" si="7"/>
        <v>0.31590000000000001</v>
      </c>
      <c r="C69" s="157">
        <f t="shared" si="7"/>
        <v>0.35100000000000003</v>
      </c>
      <c r="D69" s="157">
        <f t="shared" si="7"/>
        <v>9.7200000000000009E-2</v>
      </c>
      <c r="E69" s="157">
        <f t="shared" si="7"/>
        <v>1.89E-2</v>
      </c>
      <c r="F69" s="157"/>
      <c r="G69" s="157"/>
      <c r="H69" s="157"/>
      <c r="I69" s="157">
        <f t="shared" si="8"/>
        <v>0.25650000000000001</v>
      </c>
      <c r="J69" s="157">
        <f t="shared" si="8"/>
        <v>0.36450000000000005</v>
      </c>
      <c r="K69" s="157">
        <f t="shared" si="8"/>
        <v>8.1000000000000003E-2</v>
      </c>
      <c r="L69" s="157">
        <f t="shared" si="8"/>
        <v>2.7000000000000003E-2</v>
      </c>
      <c r="M69" s="157"/>
      <c r="N69" s="157"/>
      <c r="O69" s="157"/>
      <c r="P69" s="157">
        <f t="shared" si="9"/>
        <v>0.45630000000000004</v>
      </c>
      <c r="Q69" s="157">
        <f t="shared" si="9"/>
        <v>0.44010000000000005</v>
      </c>
      <c r="R69" s="157">
        <f t="shared" si="9"/>
        <v>0.1188</v>
      </c>
      <c r="S69" s="157">
        <f t="shared" si="9"/>
        <v>1.6199999999999999E-2</v>
      </c>
      <c r="T69" s="4"/>
      <c r="U69" s="4"/>
    </row>
    <row r="70" spans="1:21" x14ac:dyDescent="0.2">
      <c r="A70" s="4"/>
      <c r="B70" s="157">
        <f t="shared" si="7"/>
        <v>0.29700000000000004</v>
      </c>
      <c r="C70" s="157">
        <f t="shared" si="7"/>
        <v>0.35639999999999999</v>
      </c>
      <c r="D70" s="157">
        <f t="shared" si="7"/>
        <v>9.4500000000000001E-2</v>
      </c>
      <c r="E70" s="157">
        <f t="shared" si="7"/>
        <v>3.2399999999999998E-2</v>
      </c>
      <c r="F70" s="157"/>
      <c r="G70" s="157"/>
      <c r="H70" s="157"/>
      <c r="I70" s="157">
        <f t="shared" si="8"/>
        <v>0.25919999999999999</v>
      </c>
      <c r="J70" s="157">
        <f t="shared" si="8"/>
        <v>0.3483</v>
      </c>
      <c r="K70" s="157">
        <f t="shared" si="8"/>
        <v>9.1800000000000007E-2</v>
      </c>
      <c r="L70" s="157">
        <f t="shared" si="8"/>
        <v>2.7000000000000003E-2</v>
      </c>
      <c r="M70" s="157"/>
      <c r="N70" s="157"/>
      <c r="O70" s="157"/>
      <c r="P70" s="157">
        <f t="shared" si="9"/>
        <v>0.4914</v>
      </c>
      <c r="Q70" s="157">
        <f t="shared" si="9"/>
        <v>0.4617</v>
      </c>
      <c r="R70" s="157">
        <f t="shared" si="9"/>
        <v>0.10800000000000001</v>
      </c>
      <c r="S70" s="157">
        <f t="shared" si="9"/>
        <v>1.89E-2</v>
      </c>
      <c r="T70" s="4"/>
      <c r="U70" s="4"/>
    </row>
    <row r="71" spans="1:21" x14ac:dyDescent="0.2">
      <c r="A71" s="4"/>
      <c r="B71" s="157">
        <f t="shared" si="7"/>
        <v>0.37530000000000002</v>
      </c>
      <c r="C71" s="157">
        <f t="shared" si="7"/>
        <v>0.39150000000000001</v>
      </c>
      <c r="D71" s="157">
        <f t="shared" si="7"/>
        <v>0.11070000000000001</v>
      </c>
      <c r="E71" s="157">
        <f t="shared" si="7"/>
        <v>4.3200000000000002E-2</v>
      </c>
      <c r="F71" s="157"/>
      <c r="G71" s="157"/>
      <c r="H71" s="157"/>
      <c r="I71" s="157">
        <f t="shared" si="8"/>
        <v>0.24030000000000001</v>
      </c>
      <c r="J71" s="157">
        <f t="shared" si="8"/>
        <v>0.31320000000000003</v>
      </c>
      <c r="K71" s="157">
        <f t="shared" si="8"/>
        <v>8.6400000000000005E-2</v>
      </c>
      <c r="L71" s="157">
        <f t="shared" si="8"/>
        <v>3.2399999999999998E-2</v>
      </c>
      <c r="M71" s="157"/>
      <c r="N71" s="157"/>
      <c r="O71" s="157"/>
      <c r="P71" s="157">
        <f t="shared" si="9"/>
        <v>0.45900000000000002</v>
      </c>
      <c r="Q71" s="157">
        <f t="shared" si="9"/>
        <v>0.41310000000000002</v>
      </c>
      <c r="R71" s="157">
        <f t="shared" si="9"/>
        <v>9.7200000000000009E-2</v>
      </c>
      <c r="S71" s="157">
        <f t="shared" si="9"/>
        <v>2.1600000000000001E-2</v>
      </c>
      <c r="T71" s="4"/>
      <c r="U71" s="4"/>
    </row>
    <row r="72" spans="1:21" x14ac:dyDescent="0.2">
      <c r="A72" s="4"/>
      <c r="B72" s="157">
        <f t="shared" si="7"/>
        <v>0.37530000000000002</v>
      </c>
      <c r="C72" s="157">
        <f t="shared" si="7"/>
        <v>0.36180000000000001</v>
      </c>
      <c r="D72" s="157">
        <f t="shared" si="7"/>
        <v>0.10260000000000001</v>
      </c>
      <c r="E72" s="157">
        <f t="shared" si="7"/>
        <v>3.78E-2</v>
      </c>
      <c r="F72" s="157"/>
      <c r="G72" s="157"/>
      <c r="H72" s="157"/>
      <c r="I72" s="157">
        <f t="shared" si="8"/>
        <v>0.18090000000000001</v>
      </c>
      <c r="J72" s="157">
        <f t="shared" si="8"/>
        <v>0.22140000000000001</v>
      </c>
      <c r="K72" s="157">
        <f t="shared" si="8"/>
        <v>8.1000000000000003E-2</v>
      </c>
      <c r="L72" s="157">
        <f t="shared" si="8"/>
        <v>3.2399999999999998E-2</v>
      </c>
      <c r="M72" s="157"/>
      <c r="N72" s="157"/>
      <c r="O72" s="157"/>
      <c r="P72" s="157">
        <f t="shared" si="9"/>
        <v>0.44010000000000005</v>
      </c>
      <c r="Q72" s="157">
        <f t="shared" si="9"/>
        <v>0.378</v>
      </c>
      <c r="R72" s="157">
        <f t="shared" si="9"/>
        <v>8.3700000000000011E-2</v>
      </c>
      <c r="S72" s="157">
        <f t="shared" si="9"/>
        <v>1.3500000000000002E-2</v>
      </c>
      <c r="T72" s="4"/>
      <c r="U72" s="4"/>
    </row>
    <row r="73" spans="1:21" x14ac:dyDescent="0.2">
      <c r="A73" s="4"/>
      <c r="B73" s="157">
        <f t="shared" si="7"/>
        <v>0.3105</v>
      </c>
      <c r="C73" s="157">
        <f t="shared" si="7"/>
        <v>0.37530000000000002</v>
      </c>
      <c r="D73" s="157">
        <f t="shared" si="7"/>
        <v>9.7200000000000009E-2</v>
      </c>
      <c r="E73" s="157">
        <f t="shared" si="7"/>
        <v>2.7000000000000003E-2</v>
      </c>
      <c r="F73" s="157"/>
      <c r="G73" s="157"/>
      <c r="H73" s="157"/>
      <c r="I73" s="157">
        <f t="shared" si="8"/>
        <v>0.27540000000000003</v>
      </c>
      <c r="J73" s="157">
        <f t="shared" si="8"/>
        <v>0.27810000000000001</v>
      </c>
      <c r="K73" s="157">
        <f t="shared" si="8"/>
        <v>4.8600000000000004E-2</v>
      </c>
      <c r="L73" s="157">
        <f t="shared" si="8"/>
        <v>3.2399999999999998E-2</v>
      </c>
      <c r="M73" s="157"/>
      <c r="N73" s="157"/>
      <c r="O73" s="157"/>
      <c r="P73" s="157">
        <f t="shared" si="9"/>
        <v>0.44280000000000003</v>
      </c>
      <c r="Q73" s="157">
        <f t="shared" si="9"/>
        <v>0.4239</v>
      </c>
      <c r="R73" s="157">
        <f t="shared" si="9"/>
        <v>4.8600000000000004E-2</v>
      </c>
      <c r="S73" s="157">
        <f t="shared" si="9"/>
        <v>1.6199999999999999E-2</v>
      </c>
      <c r="T73" s="4"/>
      <c r="U73" s="4"/>
    </row>
    <row r="74" spans="1:21" x14ac:dyDescent="0.2">
      <c r="A74" s="4"/>
      <c r="B74" s="157">
        <f t="shared" si="7"/>
        <v>0.3483</v>
      </c>
      <c r="C74" s="157">
        <f t="shared" si="7"/>
        <v>0.33750000000000002</v>
      </c>
      <c r="D74" s="157">
        <f t="shared" si="7"/>
        <v>8.3700000000000011E-2</v>
      </c>
      <c r="E74" s="157">
        <f t="shared" si="7"/>
        <v>3.78E-2</v>
      </c>
      <c r="F74" s="157"/>
      <c r="G74" s="157"/>
      <c r="H74" s="157"/>
      <c r="I74" s="157">
        <f t="shared" si="8"/>
        <v>0.36180000000000001</v>
      </c>
      <c r="J74" s="157">
        <f t="shared" si="8"/>
        <v>0.30780000000000002</v>
      </c>
      <c r="K74" s="157">
        <f t="shared" si="8"/>
        <v>7.8300000000000008E-2</v>
      </c>
      <c r="L74" s="157">
        <f t="shared" si="8"/>
        <v>3.2399999999999998E-2</v>
      </c>
      <c r="M74" s="157"/>
      <c r="N74" s="157"/>
      <c r="O74" s="157"/>
      <c r="P74" s="157">
        <f t="shared" si="9"/>
        <v>0.42660000000000003</v>
      </c>
      <c r="Q74" s="157">
        <f t="shared" si="9"/>
        <v>0.36990000000000001</v>
      </c>
      <c r="R74" s="157">
        <f t="shared" si="9"/>
        <v>5.67E-2</v>
      </c>
      <c r="S74" s="157">
        <f t="shared" si="9"/>
        <v>1.89E-2</v>
      </c>
      <c r="T74" s="4"/>
      <c r="U74" s="4"/>
    </row>
    <row r="75" spans="1:21" x14ac:dyDescent="0.2">
      <c r="A75" s="4"/>
      <c r="B75" s="157">
        <f t="shared" si="7"/>
        <v>0.31590000000000001</v>
      </c>
      <c r="C75" s="157">
        <f t="shared" si="7"/>
        <v>0.30510000000000004</v>
      </c>
      <c r="D75" s="157">
        <f t="shared" si="7"/>
        <v>9.9900000000000003E-2</v>
      </c>
      <c r="E75" s="157">
        <f t="shared" si="7"/>
        <v>3.2399999999999998E-2</v>
      </c>
      <c r="F75" s="157"/>
      <c r="G75" s="157"/>
      <c r="H75" s="157"/>
      <c r="I75" s="157">
        <f t="shared" si="8"/>
        <v>0.36180000000000001</v>
      </c>
      <c r="J75" s="157">
        <f t="shared" si="8"/>
        <v>0.32940000000000003</v>
      </c>
      <c r="K75" s="157">
        <f t="shared" si="8"/>
        <v>6.7500000000000004E-2</v>
      </c>
      <c r="L75" s="157">
        <f t="shared" si="8"/>
        <v>2.7000000000000003E-2</v>
      </c>
      <c r="M75" s="157"/>
      <c r="N75" s="157"/>
      <c r="O75" s="157"/>
      <c r="P75" s="157"/>
      <c r="Q75" s="157"/>
      <c r="R75" s="157"/>
      <c r="S75" s="157"/>
      <c r="T75" s="4"/>
      <c r="U75" s="4"/>
    </row>
    <row r="76" spans="1:21" x14ac:dyDescent="0.2">
      <c r="A76" s="4"/>
      <c r="B76" s="157" t="s">
        <v>153</v>
      </c>
      <c r="C76" s="157"/>
      <c r="D76" s="157"/>
      <c r="E76" s="157"/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4"/>
      <c r="U76" s="4"/>
    </row>
    <row r="77" spans="1:21" x14ac:dyDescent="0.2">
      <c r="A77" s="4"/>
      <c r="B77" s="157" t="s">
        <v>52</v>
      </c>
      <c r="C77" s="157" t="s">
        <v>0</v>
      </c>
      <c r="D77" s="157" t="s">
        <v>2</v>
      </c>
      <c r="E77" s="157" t="s">
        <v>3</v>
      </c>
      <c r="F77" s="157"/>
      <c r="G77" s="157"/>
      <c r="H77" s="157"/>
      <c r="I77" s="157" t="s">
        <v>52</v>
      </c>
      <c r="J77" s="157" t="s">
        <v>0</v>
      </c>
      <c r="K77" s="157" t="s">
        <v>2</v>
      </c>
      <c r="L77" s="157" t="s">
        <v>3</v>
      </c>
      <c r="M77" s="157"/>
      <c r="N77" s="157"/>
      <c r="O77" s="157"/>
      <c r="P77" s="157" t="s">
        <v>52</v>
      </c>
      <c r="Q77" s="157" t="s">
        <v>0</v>
      </c>
      <c r="R77" s="157" t="s">
        <v>2</v>
      </c>
      <c r="S77" s="157" t="s">
        <v>3</v>
      </c>
      <c r="T77" s="4"/>
      <c r="U77" s="4"/>
    </row>
    <row r="78" spans="1:21" x14ac:dyDescent="0.2">
      <c r="A78" s="4"/>
      <c r="B78" s="157">
        <f t="shared" ref="B78:E90" si="10">B10-B63</f>
        <v>369.99829999999997</v>
      </c>
      <c r="C78" s="157">
        <f t="shared" si="10"/>
        <v>132.64089999999999</v>
      </c>
      <c r="D78" s="157">
        <f t="shared" si="10"/>
        <v>43.8812</v>
      </c>
      <c r="E78" s="157">
        <f t="shared" si="10"/>
        <v>12.9649</v>
      </c>
      <c r="F78" s="157"/>
      <c r="G78" s="157"/>
      <c r="H78" s="157"/>
      <c r="I78" s="157">
        <f t="shared" ref="I78:L90" si="11">I10-I63</f>
        <v>122.6679</v>
      </c>
      <c r="J78" s="157">
        <f t="shared" si="11"/>
        <v>113.6922</v>
      </c>
      <c r="K78" s="157">
        <f t="shared" si="11"/>
        <v>32.910899999999998</v>
      </c>
      <c r="L78" s="157">
        <f t="shared" si="11"/>
        <v>11.967599999999999</v>
      </c>
      <c r="M78" s="157"/>
      <c r="N78" s="157"/>
      <c r="O78" s="157"/>
      <c r="P78" s="157">
        <f t="shared" ref="P78:S89" si="12">P10-P63</f>
        <v>128.65170000000001</v>
      </c>
      <c r="Q78" s="157">
        <f t="shared" si="12"/>
        <v>141.61660000000001</v>
      </c>
      <c r="R78" s="157">
        <f t="shared" si="12"/>
        <v>40.889299999999999</v>
      </c>
      <c r="S78" s="157">
        <f t="shared" si="12"/>
        <v>11.967599999999999</v>
      </c>
      <c r="T78" s="4"/>
      <c r="U78" s="4"/>
    </row>
    <row r="79" spans="1:21" x14ac:dyDescent="0.2">
      <c r="A79" s="4"/>
      <c r="B79" s="157">
        <f t="shared" si="10"/>
        <v>434.82279999999997</v>
      </c>
      <c r="C79" s="157">
        <f t="shared" si="10"/>
        <v>141.61660000000001</v>
      </c>
      <c r="D79" s="157">
        <f t="shared" si="10"/>
        <v>48.867699999999999</v>
      </c>
      <c r="E79" s="157">
        <f t="shared" si="10"/>
        <v>4.9865000000000004</v>
      </c>
      <c r="F79" s="157"/>
      <c r="G79" s="157"/>
      <c r="H79" s="157"/>
      <c r="I79" s="157">
        <f t="shared" si="11"/>
        <v>118.67870000000001</v>
      </c>
      <c r="J79" s="157">
        <f t="shared" si="11"/>
        <v>120.6733</v>
      </c>
      <c r="K79" s="157">
        <f t="shared" si="11"/>
        <v>41.886600000000001</v>
      </c>
      <c r="L79" s="157">
        <f t="shared" si="11"/>
        <v>13.962199999999999</v>
      </c>
      <c r="M79" s="157"/>
      <c r="N79" s="157"/>
      <c r="O79" s="157"/>
      <c r="P79" s="157">
        <f t="shared" si="12"/>
        <v>109.703</v>
      </c>
      <c r="Q79" s="157">
        <f t="shared" si="12"/>
        <v>132.64089999999999</v>
      </c>
      <c r="R79" s="157">
        <f t="shared" si="12"/>
        <v>46.873100000000001</v>
      </c>
      <c r="S79" s="157">
        <f t="shared" si="12"/>
        <v>9.9730000000000008</v>
      </c>
      <c r="T79" s="4"/>
      <c r="U79" s="4"/>
    </row>
    <row r="80" spans="1:21" x14ac:dyDescent="0.2">
      <c r="A80" s="4"/>
      <c r="B80" s="157">
        <f t="shared" si="10"/>
        <v>271.26560000000001</v>
      </c>
      <c r="C80" s="157">
        <f t="shared" si="10"/>
        <v>127.6544</v>
      </c>
      <c r="D80" s="157">
        <f t="shared" si="10"/>
        <v>46.873100000000001</v>
      </c>
      <c r="E80" s="157">
        <f t="shared" si="10"/>
        <v>14.9595</v>
      </c>
      <c r="F80" s="157"/>
      <c r="G80" s="157"/>
      <c r="H80" s="157"/>
      <c r="I80" s="157">
        <f t="shared" si="11"/>
        <v>128.65170000000001</v>
      </c>
      <c r="J80" s="157">
        <f t="shared" si="11"/>
        <v>149.595</v>
      </c>
      <c r="K80" s="157">
        <f t="shared" si="11"/>
        <v>29.919</v>
      </c>
      <c r="L80" s="157">
        <f t="shared" si="11"/>
        <v>10.9703</v>
      </c>
      <c r="M80" s="157"/>
      <c r="N80" s="157"/>
      <c r="O80" s="157"/>
      <c r="P80" s="157">
        <f t="shared" si="12"/>
        <v>144.60849999999999</v>
      </c>
      <c r="Q80" s="157">
        <f t="shared" si="12"/>
        <v>148.5977</v>
      </c>
      <c r="R80" s="157">
        <f t="shared" si="12"/>
        <v>25.9298</v>
      </c>
      <c r="S80" s="157">
        <f t="shared" si="12"/>
        <v>8.9756999999999998</v>
      </c>
      <c r="T80" s="4"/>
      <c r="U80" s="4"/>
    </row>
    <row r="81" spans="1:21" x14ac:dyDescent="0.2">
      <c r="A81" s="4"/>
      <c r="B81" s="157">
        <f t="shared" si="10"/>
        <v>188.4897</v>
      </c>
      <c r="C81" s="157">
        <f t="shared" si="10"/>
        <v>106.7111</v>
      </c>
      <c r="D81" s="157">
        <f t="shared" si="10"/>
        <v>57.843400000000003</v>
      </c>
      <c r="E81" s="157">
        <f t="shared" si="10"/>
        <v>11.967599999999999</v>
      </c>
      <c r="F81" s="157"/>
      <c r="G81" s="157"/>
      <c r="H81" s="157"/>
      <c r="I81" s="157">
        <f t="shared" si="11"/>
        <v>90.754300000000001</v>
      </c>
      <c r="J81" s="157">
        <f t="shared" si="11"/>
        <v>124.66249999999999</v>
      </c>
      <c r="K81" s="157">
        <f t="shared" si="11"/>
        <v>36.900100000000002</v>
      </c>
      <c r="L81" s="157">
        <f t="shared" si="11"/>
        <v>9.9730000000000008</v>
      </c>
      <c r="M81" s="157"/>
      <c r="N81" s="157"/>
      <c r="O81" s="157"/>
      <c r="P81" s="157">
        <f t="shared" si="12"/>
        <v>129.649</v>
      </c>
      <c r="Q81" s="157">
        <f t="shared" si="12"/>
        <v>127.6544</v>
      </c>
      <c r="R81" s="157">
        <f t="shared" si="12"/>
        <v>30.9163</v>
      </c>
      <c r="S81" s="157">
        <f t="shared" si="12"/>
        <v>9.9730000000000008</v>
      </c>
      <c r="T81" s="4"/>
      <c r="U81" s="4"/>
    </row>
    <row r="82" spans="1:21" x14ac:dyDescent="0.2">
      <c r="A82" s="4"/>
      <c r="B82" s="157">
        <f t="shared" si="10"/>
        <v>174.5275</v>
      </c>
      <c r="C82" s="157">
        <f t="shared" si="10"/>
        <v>110.7003</v>
      </c>
      <c r="D82" s="157">
        <f t="shared" si="10"/>
        <v>48.867699999999999</v>
      </c>
      <c r="E82" s="157">
        <f t="shared" si="10"/>
        <v>14.9595</v>
      </c>
      <c r="F82" s="157"/>
      <c r="G82" s="157"/>
      <c r="H82" s="157"/>
      <c r="I82" s="157">
        <f t="shared" si="11"/>
        <v>109.703</v>
      </c>
      <c r="J82" s="157">
        <f t="shared" si="11"/>
        <v>132.64089999999999</v>
      </c>
      <c r="K82" s="157">
        <f t="shared" si="11"/>
        <v>30.9163</v>
      </c>
      <c r="L82" s="157">
        <f t="shared" si="11"/>
        <v>12.9649</v>
      </c>
      <c r="M82" s="157"/>
      <c r="N82" s="157"/>
      <c r="O82" s="157"/>
      <c r="P82" s="157">
        <f t="shared" si="12"/>
        <v>111.69759999999999</v>
      </c>
      <c r="Q82" s="157">
        <f t="shared" si="12"/>
        <v>114.6895</v>
      </c>
      <c r="R82" s="157">
        <f t="shared" si="12"/>
        <v>39.892000000000003</v>
      </c>
      <c r="S82" s="157">
        <f t="shared" si="12"/>
        <v>9.9730000000000008</v>
      </c>
      <c r="T82" s="4"/>
      <c r="U82" s="4"/>
    </row>
    <row r="83" spans="1:21" x14ac:dyDescent="0.2">
      <c r="B83" s="158">
        <f t="shared" si="10"/>
        <v>154.58150000000001</v>
      </c>
      <c r="C83" s="158">
        <f t="shared" si="10"/>
        <v>118.67870000000001</v>
      </c>
      <c r="D83" s="158">
        <f t="shared" si="10"/>
        <v>41.886600000000001</v>
      </c>
      <c r="E83" s="158">
        <f t="shared" si="10"/>
        <v>11.967599999999999</v>
      </c>
      <c r="F83" s="158"/>
      <c r="G83" s="158"/>
      <c r="H83" s="158"/>
      <c r="I83" s="158">
        <f t="shared" si="11"/>
        <v>97.735399999999998</v>
      </c>
      <c r="J83" s="158">
        <f t="shared" si="11"/>
        <v>127.6544</v>
      </c>
      <c r="K83" s="158">
        <f t="shared" si="11"/>
        <v>33.908200000000001</v>
      </c>
      <c r="L83" s="158">
        <f t="shared" si="11"/>
        <v>11.967599999999999</v>
      </c>
      <c r="M83" s="158"/>
      <c r="N83" s="158"/>
      <c r="O83" s="158"/>
      <c r="P83" s="158">
        <f t="shared" si="12"/>
        <v>149.595</v>
      </c>
      <c r="Q83" s="158">
        <f t="shared" si="12"/>
        <v>157.57339999999999</v>
      </c>
      <c r="R83" s="158">
        <f t="shared" si="12"/>
        <v>35.902799999999999</v>
      </c>
      <c r="S83" s="158">
        <f t="shared" si="12"/>
        <v>5.9837999999999996</v>
      </c>
    </row>
    <row r="84" spans="1:21" x14ac:dyDescent="0.2">
      <c r="B84" s="158">
        <f t="shared" si="10"/>
        <v>116.6841</v>
      </c>
      <c r="C84" s="158">
        <f t="shared" si="10"/>
        <v>129.649</v>
      </c>
      <c r="D84" s="158">
        <f t="shared" si="10"/>
        <v>35.902799999999999</v>
      </c>
      <c r="E84" s="158">
        <f t="shared" si="10"/>
        <v>6.9810999999999996</v>
      </c>
      <c r="F84" s="158"/>
      <c r="G84" s="158"/>
      <c r="H84" s="158"/>
      <c r="I84" s="158">
        <f t="shared" si="11"/>
        <v>94.743499999999997</v>
      </c>
      <c r="J84" s="158">
        <f t="shared" si="11"/>
        <v>134.63550000000001</v>
      </c>
      <c r="K84" s="158">
        <f t="shared" si="11"/>
        <v>29.919</v>
      </c>
      <c r="L84" s="158">
        <f t="shared" si="11"/>
        <v>9.9730000000000008</v>
      </c>
      <c r="M84" s="158"/>
      <c r="N84" s="158"/>
      <c r="O84" s="158"/>
      <c r="P84" s="158">
        <f t="shared" si="12"/>
        <v>168.5437</v>
      </c>
      <c r="Q84" s="158">
        <f t="shared" si="12"/>
        <v>162.5599</v>
      </c>
      <c r="R84" s="158">
        <f t="shared" si="12"/>
        <v>43.8812</v>
      </c>
      <c r="S84" s="158">
        <f t="shared" si="12"/>
        <v>5.9837999999999996</v>
      </c>
    </row>
    <row r="85" spans="1:21" x14ac:dyDescent="0.2">
      <c r="B85" s="158">
        <f t="shared" si="10"/>
        <v>109.703</v>
      </c>
      <c r="C85" s="158">
        <f t="shared" si="10"/>
        <v>131.64359999999999</v>
      </c>
      <c r="D85" s="158">
        <f t="shared" si="10"/>
        <v>34.905500000000004</v>
      </c>
      <c r="E85" s="158">
        <f t="shared" si="10"/>
        <v>11.967599999999999</v>
      </c>
      <c r="F85" s="158"/>
      <c r="G85" s="158"/>
      <c r="H85" s="158"/>
      <c r="I85" s="158">
        <f t="shared" si="11"/>
        <v>95.740799999999993</v>
      </c>
      <c r="J85" s="158">
        <f t="shared" si="11"/>
        <v>128.65170000000001</v>
      </c>
      <c r="K85" s="158">
        <f t="shared" si="11"/>
        <v>33.908200000000001</v>
      </c>
      <c r="L85" s="158">
        <f t="shared" si="11"/>
        <v>9.9730000000000008</v>
      </c>
      <c r="M85" s="158"/>
      <c r="N85" s="158"/>
      <c r="O85" s="158"/>
      <c r="P85" s="158">
        <f t="shared" si="12"/>
        <v>181.5086</v>
      </c>
      <c r="Q85" s="158">
        <f t="shared" si="12"/>
        <v>170.53829999999999</v>
      </c>
      <c r="R85" s="158">
        <f t="shared" si="12"/>
        <v>39.892000000000003</v>
      </c>
      <c r="S85" s="158">
        <f t="shared" si="12"/>
        <v>6.9810999999999996</v>
      </c>
    </row>
    <row r="86" spans="1:21" x14ac:dyDescent="0.2">
      <c r="B86" s="158">
        <f t="shared" si="10"/>
        <v>138.62469999999999</v>
      </c>
      <c r="C86" s="158">
        <f t="shared" si="10"/>
        <v>144.60849999999999</v>
      </c>
      <c r="D86" s="158">
        <f t="shared" si="10"/>
        <v>40.889299999999999</v>
      </c>
      <c r="E86" s="158">
        <f t="shared" si="10"/>
        <v>15.956799999999999</v>
      </c>
      <c r="F86" s="158"/>
      <c r="G86" s="158"/>
      <c r="H86" s="158"/>
      <c r="I86" s="158">
        <f t="shared" si="11"/>
        <v>88.759699999999995</v>
      </c>
      <c r="J86" s="158">
        <f t="shared" si="11"/>
        <v>115.68680000000001</v>
      </c>
      <c r="K86" s="158">
        <f t="shared" si="11"/>
        <v>31.913599999999999</v>
      </c>
      <c r="L86" s="158">
        <f t="shared" si="11"/>
        <v>11.967599999999999</v>
      </c>
      <c r="M86" s="158"/>
      <c r="N86" s="158"/>
      <c r="O86" s="158"/>
      <c r="P86" s="158">
        <f t="shared" si="12"/>
        <v>169.541</v>
      </c>
      <c r="Q86" s="158">
        <f t="shared" si="12"/>
        <v>152.58690000000001</v>
      </c>
      <c r="R86" s="158">
        <f t="shared" si="12"/>
        <v>35.902799999999999</v>
      </c>
      <c r="S86" s="158">
        <f t="shared" si="12"/>
        <v>7.9783999999999997</v>
      </c>
    </row>
    <row r="87" spans="1:21" x14ac:dyDescent="0.2">
      <c r="B87" s="158">
        <f t="shared" si="10"/>
        <v>138.62469999999999</v>
      </c>
      <c r="C87" s="158">
        <f t="shared" si="10"/>
        <v>133.63820000000001</v>
      </c>
      <c r="D87" s="158">
        <f t="shared" si="10"/>
        <v>37.897399999999998</v>
      </c>
      <c r="E87" s="158">
        <f t="shared" si="10"/>
        <v>13.962199999999999</v>
      </c>
      <c r="F87" s="158"/>
      <c r="G87" s="158"/>
      <c r="H87" s="158"/>
      <c r="I87" s="158">
        <f t="shared" si="11"/>
        <v>66.819100000000006</v>
      </c>
      <c r="J87" s="158">
        <f t="shared" si="11"/>
        <v>81.778599999999997</v>
      </c>
      <c r="K87" s="158">
        <f t="shared" si="11"/>
        <v>29.919</v>
      </c>
      <c r="L87" s="158">
        <f t="shared" si="11"/>
        <v>11.967599999999999</v>
      </c>
      <c r="M87" s="158"/>
      <c r="N87" s="158"/>
      <c r="O87" s="158"/>
      <c r="P87" s="158">
        <f t="shared" si="12"/>
        <v>162.5599</v>
      </c>
      <c r="Q87" s="158">
        <f t="shared" si="12"/>
        <v>139.62200000000001</v>
      </c>
      <c r="R87" s="158">
        <f t="shared" si="12"/>
        <v>30.9163</v>
      </c>
      <c r="S87" s="158">
        <f t="shared" si="12"/>
        <v>4.9865000000000004</v>
      </c>
    </row>
    <row r="88" spans="1:21" x14ac:dyDescent="0.2">
      <c r="B88" s="158">
        <f t="shared" si="10"/>
        <v>114.6895</v>
      </c>
      <c r="C88" s="158">
        <f t="shared" si="10"/>
        <v>138.62469999999999</v>
      </c>
      <c r="D88" s="158">
        <f t="shared" si="10"/>
        <v>35.902799999999999</v>
      </c>
      <c r="E88" s="158">
        <f t="shared" si="10"/>
        <v>9.9730000000000008</v>
      </c>
      <c r="F88" s="158"/>
      <c r="G88" s="158"/>
      <c r="H88" s="158"/>
      <c r="I88" s="158">
        <f t="shared" si="11"/>
        <v>101.7246</v>
      </c>
      <c r="J88" s="158">
        <f t="shared" si="11"/>
        <v>102.72190000000001</v>
      </c>
      <c r="K88" s="158">
        <f t="shared" si="11"/>
        <v>17.9514</v>
      </c>
      <c r="L88" s="158">
        <f t="shared" si="11"/>
        <v>11.967599999999999</v>
      </c>
      <c r="M88" s="158"/>
      <c r="N88" s="158"/>
      <c r="O88" s="158"/>
      <c r="P88" s="158">
        <f t="shared" si="12"/>
        <v>163.55719999999999</v>
      </c>
      <c r="Q88" s="158">
        <f t="shared" si="12"/>
        <v>156.5761</v>
      </c>
      <c r="R88" s="158">
        <f t="shared" si="12"/>
        <v>17.9514</v>
      </c>
      <c r="S88" s="158">
        <f t="shared" si="12"/>
        <v>5.9837999999999996</v>
      </c>
    </row>
    <row r="89" spans="1:21" x14ac:dyDescent="0.2">
      <c r="B89" s="158">
        <f t="shared" si="10"/>
        <v>128.65170000000001</v>
      </c>
      <c r="C89" s="158">
        <f t="shared" si="10"/>
        <v>124.66249999999999</v>
      </c>
      <c r="D89" s="158">
        <f t="shared" si="10"/>
        <v>30.9163</v>
      </c>
      <c r="E89" s="158">
        <f t="shared" si="10"/>
        <v>13.962199999999999</v>
      </c>
      <c r="F89" s="158"/>
      <c r="G89" s="158"/>
      <c r="H89" s="158"/>
      <c r="I89" s="158">
        <f t="shared" si="11"/>
        <v>133.63820000000001</v>
      </c>
      <c r="J89" s="158">
        <f t="shared" si="11"/>
        <v>113.6922</v>
      </c>
      <c r="K89" s="158">
        <f t="shared" si="11"/>
        <v>28.921700000000001</v>
      </c>
      <c r="L89" s="158">
        <f t="shared" si="11"/>
        <v>11.967599999999999</v>
      </c>
      <c r="M89" s="158"/>
      <c r="N89" s="158"/>
      <c r="O89" s="158"/>
      <c r="P89" s="158">
        <f t="shared" si="12"/>
        <v>157.57339999999999</v>
      </c>
      <c r="Q89" s="158">
        <f t="shared" si="12"/>
        <v>136.6301</v>
      </c>
      <c r="R89" s="158">
        <f t="shared" si="12"/>
        <v>20.943300000000001</v>
      </c>
      <c r="S89" s="158">
        <f t="shared" si="12"/>
        <v>6.9810999999999996</v>
      </c>
    </row>
    <row r="90" spans="1:21" x14ac:dyDescent="0.2">
      <c r="B90" s="158">
        <f t="shared" si="10"/>
        <v>116.6841</v>
      </c>
      <c r="C90" s="158">
        <f t="shared" si="10"/>
        <v>112.6949</v>
      </c>
      <c r="D90" s="158">
        <f t="shared" si="10"/>
        <v>36.900100000000002</v>
      </c>
      <c r="E90" s="158">
        <f t="shared" si="10"/>
        <v>11.967599999999999</v>
      </c>
      <c r="F90" s="158"/>
      <c r="G90" s="158"/>
      <c r="H90" s="158"/>
      <c r="I90" s="158">
        <f t="shared" si="11"/>
        <v>133.63820000000001</v>
      </c>
      <c r="J90" s="158">
        <f t="shared" si="11"/>
        <v>121.67059999999999</v>
      </c>
      <c r="K90" s="158">
        <f t="shared" si="11"/>
        <v>24.932500000000001</v>
      </c>
      <c r="L90" s="158">
        <f t="shared" si="11"/>
        <v>9.9730000000000008</v>
      </c>
      <c r="M90" s="158"/>
      <c r="N90" s="158"/>
      <c r="O90" s="158"/>
      <c r="P90" s="158"/>
      <c r="Q90" s="158"/>
      <c r="R90" s="158"/>
      <c r="S90" s="158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" top="0.1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1"/>
  <sheetViews>
    <sheetView topLeftCell="G6" zoomScaleNormal="100" workbookViewId="0">
      <selection activeCell="V15" sqref="V15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31" width="11.5703125" customWidth="1"/>
    <col min="32" max="16384" width="11.5703125" style="1"/>
  </cols>
  <sheetData>
    <row r="1" spans="1:31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31" ht="15.75" customHeight="1" x14ac:dyDescent="0.2">
      <c r="A2" s="205" t="s">
        <v>38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</row>
    <row r="3" spans="1:31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31" ht="12.75" customHeight="1" x14ac:dyDescent="0.2">
      <c r="A4" s="204" t="s">
        <v>54</v>
      </c>
      <c r="B4" s="204"/>
      <c r="C4" s="204"/>
      <c r="D4" s="51"/>
      <c r="E4" s="206" t="str">
        <f>'G-1'!E4:H4</f>
        <v>DE OBRA</v>
      </c>
      <c r="F4" s="206"/>
      <c r="G4" s="206"/>
      <c r="H4" s="206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31" ht="12.75" customHeight="1" x14ac:dyDescent="0.2">
      <c r="A5" s="202" t="s">
        <v>56</v>
      </c>
      <c r="B5" s="202"/>
      <c r="C5" s="202"/>
      <c r="D5" s="206" t="str">
        <f>'G-1'!D5:H5</f>
        <v>CALLE 30 X CARRERA 40</v>
      </c>
      <c r="E5" s="206"/>
      <c r="F5" s="206"/>
      <c r="G5" s="206"/>
      <c r="H5" s="206"/>
      <c r="I5" s="202" t="s">
        <v>53</v>
      </c>
      <c r="J5" s="202"/>
      <c r="K5" s="202"/>
      <c r="L5" s="180">
        <f>'G-1'!L5:N5</f>
        <v>1126</v>
      </c>
      <c r="M5" s="180"/>
      <c r="N5" s="180"/>
      <c r="O5" s="50"/>
      <c r="P5" s="202" t="s">
        <v>57</v>
      </c>
      <c r="Q5" s="202"/>
      <c r="R5" s="202"/>
      <c r="S5" s="180" t="s">
        <v>134</v>
      </c>
      <c r="T5" s="180"/>
      <c r="U5" s="180"/>
    </row>
    <row r="6" spans="1:31" ht="12.75" customHeight="1" x14ac:dyDescent="0.2">
      <c r="A6" s="202" t="s">
        <v>55</v>
      </c>
      <c r="B6" s="202"/>
      <c r="C6" s="202"/>
      <c r="D6" s="195" t="s">
        <v>162</v>
      </c>
      <c r="E6" s="195"/>
      <c r="F6" s="195"/>
      <c r="G6" s="195"/>
      <c r="H6" s="195"/>
      <c r="I6" s="202" t="s">
        <v>59</v>
      </c>
      <c r="J6" s="202"/>
      <c r="K6" s="202"/>
      <c r="L6" s="201">
        <v>1</v>
      </c>
      <c r="M6" s="201"/>
      <c r="N6" s="201"/>
      <c r="O6" s="54"/>
      <c r="P6" s="202" t="s">
        <v>58</v>
      </c>
      <c r="Q6" s="202"/>
      <c r="R6" s="202"/>
      <c r="S6" s="207">
        <f>'G-1'!S6:U6</f>
        <v>42996</v>
      </c>
      <c r="T6" s="207"/>
      <c r="U6" s="207"/>
    </row>
    <row r="7" spans="1:31" ht="7.5" customHeight="1" x14ac:dyDescent="0.2">
      <c r="A7" s="55"/>
      <c r="B7" s="49"/>
      <c r="C7" s="49"/>
      <c r="D7" s="49"/>
      <c r="E7" s="203"/>
      <c r="F7" s="203"/>
      <c r="G7" s="203"/>
      <c r="H7" s="203"/>
      <c r="I7" s="203"/>
      <c r="J7" s="203"/>
      <c r="K7" s="20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31" ht="12" customHeight="1" x14ac:dyDescent="0.2">
      <c r="A8" s="196" t="s">
        <v>36</v>
      </c>
      <c r="B8" s="198" t="s">
        <v>34</v>
      </c>
      <c r="C8" s="199"/>
      <c r="D8" s="199"/>
      <c r="E8" s="200"/>
      <c r="F8" s="196" t="s">
        <v>35</v>
      </c>
      <c r="G8" s="196" t="s">
        <v>37</v>
      </c>
      <c r="H8" s="196" t="s">
        <v>36</v>
      </c>
      <c r="I8" s="198" t="s">
        <v>34</v>
      </c>
      <c r="J8" s="199"/>
      <c r="K8" s="199"/>
      <c r="L8" s="200"/>
      <c r="M8" s="196" t="s">
        <v>35</v>
      </c>
      <c r="N8" s="196" t="s">
        <v>37</v>
      </c>
      <c r="O8" s="196" t="s">
        <v>36</v>
      </c>
      <c r="P8" s="198" t="s">
        <v>34</v>
      </c>
      <c r="Q8" s="199"/>
      <c r="R8" s="199"/>
      <c r="S8" s="200"/>
      <c r="T8" s="196" t="s">
        <v>35</v>
      </c>
      <c r="U8" s="196" t="s">
        <v>37</v>
      </c>
    </row>
    <row r="9" spans="1:31" ht="12" customHeight="1" x14ac:dyDescent="0.2">
      <c r="A9" s="197"/>
      <c r="B9" s="57" t="s">
        <v>52</v>
      </c>
      <c r="C9" s="57" t="s">
        <v>0</v>
      </c>
      <c r="D9" s="57" t="s">
        <v>2</v>
      </c>
      <c r="E9" s="58" t="s">
        <v>3</v>
      </c>
      <c r="F9" s="197"/>
      <c r="G9" s="197"/>
      <c r="H9" s="197"/>
      <c r="I9" s="59" t="s">
        <v>52</v>
      </c>
      <c r="J9" s="59" t="s">
        <v>0</v>
      </c>
      <c r="K9" s="57" t="s">
        <v>2</v>
      </c>
      <c r="L9" s="58" t="s">
        <v>3</v>
      </c>
      <c r="M9" s="197"/>
      <c r="N9" s="197"/>
      <c r="O9" s="197"/>
      <c r="P9" s="59" t="s">
        <v>52</v>
      </c>
      <c r="Q9" s="59" t="s">
        <v>0</v>
      </c>
      <c r="R9" s="57" t="s">
        <v>2</v>
      </c>
      <c r="S9" s="58" t="s">
        <v>3</v>
      </c>
      <c r="T9" s="197"/>
      <c r="U9" s="197"/>
    </row>
    <row r="10" spans="1:31" ht="24" customHeight="1" x14ac:dyDescent="0.2">
      <c r="A10" s="60" t="s">
        <v>11</v>
      </c>
      <c r="B10" s="61">
        <v>2</v>
      </c>
      <c r="C10" s="61">
        <v>5</v>
      </c>
      <c r="D10" s="61">
        <v>7</v>
      </c>
      <c r="E10" s="61">
        <v>10</v>
      </c>
      <c r="F10" s="62">
        <f t="shared" ref="F10:F22" si="0">B10*0.5+C10*1+D10*2+E10*2.5</f>
        <v>45</v>
      </c>
      <c r="G10" s="63"/>
      <c r="H10" s="64" t="s">
        <v>4</v>
      </c>
      <c r="I10" s="46">
        <v>2</v>
      </c>
      <c r="J10" s="46">
        <v>12</v>
      </c>
      <c r="K10" s="46">
        <v>9</v>
      </c>
      <c r="L10" s="46">
        <v>0</v>
      </c>
      <c r="M10" s="62">
        <f t="shared" ref="M10:M22" si="1">I10*0.5+J10*1+K10*2+L10*2.5</f>
        <v>31</v>
      </c>
      <c r="N10" s="65">
        <f>F20+F21+F22+M10</f>
        <v>147.5</v>
      </c>
      <c r="O10" s="64" t="s">
        <v>43</v>
      </c>
      <c r="P10" s="46">
        <v>3</v>
      </c>
      <c r="Q10" s="46">
        <v>17</v>
      </c>
      <c r="R10" s="46">
        <v>7</v>
      </c>
      <c r="S10" s="46">
        <v>1</v>
      </c>
      <c r="T10" s="62">
        <f t="shared" ref="T10:T21" si="2">P10*0.5+Q10*1+R10*2+S10*2.5</f>
        <v>35</v>
      </c>
      <c r="U10" s="66"/>
      <c r="Z10" s="1"/>
      <c r="AA10" s="1"/>
      <c r="AB10" s="1" t="s">
        <v>64</v>
      </c>
      <c r="AC10" s="81">
        <v>803.5</v>
      </c>
      <c r="AD10" s="1"/>
      <c r="AE10" s="1"/>
    </row>
    <row r="11" spans="1:31" ht="24" customHeight="1" x14ac:dyDescent="0.2">
      <c r="A11" s="60" t="s">
        <v>14</v>
      </c>
      <c r="B11" s="61">
        <v>0</v>
      </c>
      <c r="C11" s="61">
        <v>8</v>
      </c>
      <c r="D11" s="61">
        <v>9</v>
      </c>
      <c r="E11" s="61">
        <v>1</v>
      </c>
      <c r="F11" s="62">
        <f t="shared" si="0"/>
        <v>28.5</v>
      </c>
      <c r="G11" s="63"/>
      <c r="H11" s="64" t="s">
        <v>5</v>
      </c>
      <c r="I11" s="46">
        <v>4</v>
      </c>
      <c r="J11" s="46">
        <v>14</v>
      </c>
      <c r="K11" s="46">
        <v>6</v>
      </c>
      <c r="L11" s="46">
        <v>2</v>
      </c>
      <c r="M11" s="62">
        <f t="shared" si="1"/>
        <v>33</v>
      </c>
      <c r="N11" s="65">
        <f>F21+F22+M10+M11</f>
        <v>144.5</v>
      </c>
      <c r="O11" s="64" t="s">
        <v>44</v>
      </c>
      <c r="P11" s="46">
        <v>4</v>
      </c>
      <c r="Q11" s="46">
        <v>20</v>
      </c>
      <c r="R11" s="46">
        <v>5</v>
      </c>
      <c r="S11" s="46">
        <v>0</v>
      </c>
      <c r="T11" s="62">
        <f t="shared" si="2"/>
        <v>32</v>
      </c>
      <c r="U11" s="63"/>
      <c r="Z11" s="1"/>
      <c r="AA11" s="1"/>
      <c r="AB11" s="1" t="s">
        <v>71</v>
      </c>
      <c r="AC11" s="81">
        <v>804.5</v>
      </c>
      <c r="AD11" s="1"/>
      <c r="AE11" s="1"/>
    </row>
    <row r="12" spans="1:31" ht="24" customHeight="1" x14ac:dyDescent="0.2">
      <c r="A12" s="60" t="s">
        <v>17</v>
      </c>
      <c r="B12" s="61">
        <v>4</v>
      </c>
      <c r="C12" s="61">
        <v>19</v>
      </c>
      <c r="D12" s="61">
        <v>9</v>
      </c>
      <c r="E12" s="61">
        <v>2</v>
      </c>
      <c r="F12" s="62">
        <f t="shared" si="0"/>
        <v>44</v>
      </c>
      <c r="G12" s="63"/>
      <c r="H12" s="64" t="s">
        <v>6</v>
      </c>
      <c r="I12" s="46">
        <v>6</v>
      </c>
      <c r="J12" s="46">
        <v>11</v>
      </c>
      <c r="K12" s="46">
        <v>6</v>
      </c>
      <c r="L12" s="46">
        <v>1</v>
      </c>
      <c r="M12" s="62">
        <f t="shared" si="1"/>
        <v>28.5</v>
      </c>
      <c r="N12" s="63">
        <f>F22+M10+M11+M12</f>
        <v>129.5</v>
      </c>
      <c r="O12" s="64" t="s">
        <v>32</v>
      </c>
      <c r="P12" s="46">
        <v>2</v>
      </c>
      <c r="Q12" s="46">
        <v>17</v>
      </c>
      <c r="R12" s="46">
        <v>3</v>
      </c>
      <c r="S12" s="46">
        <v>1</v>
      </c>
      <c r="T12" s="62">
        <f t="shared" si="2"/>
        <v>26.5</v>
      </c>
      <c r="U12" s="63"/>
      <c r="Z12" s="1"/>
      <c r="AA12" s="1"/>
      <c r="AB12" s="1" t="s">
        <v>74</v>
      </c>
      <c r="AC12" s="81">
        <v>810</v>
      </c>
      <c r="AD12" s="1"/>
      <c r="AE12" s="1"/>
    </row>
    <row r="13" spans="1:31" ht="24" customHeight="1" x14ac:dyDescent="0.2">
      <c r="A13" s="60" t="s">
        <v>19</v>
      </c>
      <c r="B13" s="61">
        <v>2</v>
      </c>
      <c r="C13" s="61">
        <v>19</v>
      </c>
      <c r="D13" s="61">
        <v>11</v>
      </c>
      <c r="E13" s="61">
        <v>0</v>
      </c>
      <c r="F13" s="62">
        <f t="shared" si="0"/>
        <v>42</v>
      </c>
      <c r="G13" s="63">
        <f t="shared" ref="G13:G19" si="3">F10+F11+F12+F13</f>
        <v>159.5</v>
      </c>
      <c r="H13" s="64" t="s">
        <v>7</v>
      </c>
      <c r="I13" s="46">
        <v>1</v>
      </c>
      <c r="J13" s="46">
        <v>20</v>
      </c>
      <c r="K13" s="46">
        <v>4</v>
      </c>
      <c r="L13" s="46">
        <v>1</v>
      </c>
      <c r="M13" s="62">
        <f t="shared" si="1"/>
        <v>31</v>
      </c>
      <c r="N13" s="63">
        <f t="shared" ref="N13:N18" si="4">M10+M11+M12+M13</f>
        <v>123.5</v>
      </c>
      <c r="O13" s="64" t="s">
        <v>33</v>
      </c>
      <c r="P13" s="46">
        <v>4</v>
      </c>
      <c r="Q13" s="46">
        <v>33</v>
      </c>
      <c r="R13" s="46">
        <v>4</v>
      </c>
      <c r="S13" s="46">
        <v>2</v>
      </c>
      <c r="T13" s="62">
        <f t="shared" si="2"/>
        <v>48</v>
      </c>
      <c r="U13" s="63">
        <f t="shared" ref="U13:U21" si="5">T10+T11+T12+T13</f>
        <v>141.5</v>
      </c>
      <c r="Z13" s="1" t="s">
        <v>79</v>
      </c>
      <c r="AA13" s="81">
        <v>917</v>
      </c>
      <c r="AB13" s="1" t="s">
        <v>68</v>
      </c>
      <c r="AC13" s="81">
        <v>810.5</v>
      </c>
      <c r="AD13" s="1" t="s">
        <v>77</v>
      </c>
      <c r="AE13" s="81">
        <v>0</v>
      </c>
    </row>
    <row r="14" spans="1:31" ht="24" customHeight="1" x14ac:dyDescent="0.2">
      <c r="A14" s="60" t="s">
        <v>21</v>
      </c>
      <c r="B14" s="61">
        <v>0</v>
      </c>
      <c r="C14" s="61">
        <v>20</v>
      </c>
      <c r="D14" s="61">
        <v>11</v>
      </c>
      <c r="E14" s="61">
        <v>1</v>
      </c>
      <c r="F14" s="62">
        <f t="shared" si="0"/>
        <v>44.5</v>
      </c>
      <c r="G14" s="63">
        <f t="shared" si="3"/>
        <v>159</v>
      </c>
      <c r="H14" s="64" t="s">
        <v>9</v>
      </c>
      <c r="I14" s="46">
        <v>1</v>
      </c>
      <c r="J14" s="46">
        <v>17</v>
      </c>
      <c r="K14" s="46">
        <v>6</v>
      </c>
      <c r="L14" s="46">
        <v>2</v>
      </c>
      <c r="M14" s="62">
        <f t="shared" si="1"/>
        <v>34.5</v>
      </c>
      <c r="N14" s="63">
        <f t="shared" si="4"/>
        <v>127</v>
      </c>
      <c r="O14" s="64" t="s">
        <v>29</v>
      </c>
      <c r="P14" s="45">
        <v>1</v>
      </c>
      <c r="Q14" s="45">
        <v>24</v>
      </c>
      <c r="R14" s="45">
        <v>7</v>
      </c>
      <c r="S14" s="45">
        <v>0</v>
      </c>
      <c r="T14" s="62">
        <f t="shared" si="2"/>
        <v>38.5</v>
      </c>
      <c r="U14" s="63">
        <f t="shared" si="5"/>
        <v>145</v>
      </c>
      <c r="Z14" s="1" t="s">
        <v>84</v>
      </c>
      <c r="AA14" s="81">
        <v>927.5</v>
      </c>
      <c r="AB14" s="1" t="s">
        <v>67</v>
      </c>
      <c r="AC14" s="81">
        <v>813</v>
      </c>
      <c r="AD14" s="1" t="s">
        <v>78</v>
      </c>
      <c r="AE14" s="81">
        <v>0</v>
      </c>
    </row>
    <row r="15" spans="1:31" ht="24" customHeight="1" x14ac:dyDescent="0.2">
      <c r="A15" s="60" t="s">
        <v>23</v>
      </c>
      <c r="B15" s="61">
        <v>0</v>
      </c>
      <c r="C15" s="61">
        <v>16</v>
      </c>
      <c r="D15" s="61">
        <v>10</v>
      </c>
      <c r="E15" s="61">
        <v>0</v>
      </c>
      <c r="F15" s="62">
        <f t="shared" si="0"/>
        <v>36</v>
      </c>
      <c r="G15" s="63">
        <f t="shared" si="3"/>
        <v>166.5</v>
      </c>
      <c r="H15" s="64" t="s">
        <v>12</v>
      </c>
      <c r="I15" s="46">
        <v>2</v>
      </c>
      <c r="J15" s="46">
        <v>15</v>
      </c>
      <c r="K15" s="46">
        <v>4</v>
      </c>
      <c r="L15" s="46">
        <v>2</v>
      </c>
      <c r="M15" s="62">
        <f t="shared" si="1"/>
        <v>29</v>
      </c>
      <c r="N15" s="63">
        <f t="shared" si="4"/>
        <v>123</v>
      </c>
      <c r="O15" s="60" t="s">
        <v>30</v>
      </c>
      <c r="P15" s="46">
        <v>8</v>
      </c>
      <c r="Q15" s="46">
        <v>21</v>
      </c>
      <c r="R15" s="46">
        <v>6</v>
      </c>
      <c r="S15" s="46">
        <v>1</v>
      </c>
      <c r="T15" s="62">
        <f t="shared" si="2"/>
        <v>39.5</v>
      </c>
      <c r="U15" s="63">
        <f t="shared" si="5"/>
        <v>152.5</v>
      </c>
      <c r="W15">
        <f t="shared" ref="W15:Y15" si="6">C15+C14+C13+C12</f>
        <v>74</v>
      </c>
      <c r="X15">
        <f t="shared" si="6"/>
        <v>41</v>
      </c>
      <c r="Y15">
        <f t="shared" si="6"/>
        <v>3</v>
      </c>
      <c r="Z15" s="1" t="s">
        <v>66</v>
      </c>
      <c r="AA15" s="81">
        <v>941.5</v>
      </c>
      <c r="AB15" s="1" t="s">
        <v>80</v>
      </c>
      <c r="AC15" s="81">
        <v>813.5</v>
      </c>
      <c r="AD15" s="1" t="s">
        <v>81</v>
      </c>
      <c r="AE15" s="81">
        <v>0</v>
      </c>
    </row>
    <row r="16" spans="1:31" ht="24" customHeight="1" x14ac:dyDescent="0.2">
      <c r="A16" s="60" t="s">
        <v>39</v>
      </c>
      <c r="B16" s="61">
        <v>3</v>
      </c>
      <c r="C16" s="61">
        <v>29</v>
      </c>
      <c r="D16" s="61">
        <v>9</v>
      </c>
      <c r="E16" s="61">
        <v>1</v>
      </c>
      <c r="F16" s="62">
        <f t="shared" si="0"/>
        <v>51</v>
      </c>
      <c r="G16" s="63">
        <f t="shared" si="3"/>
        <v>173.5</v>
      </c>
      <c r="H16" s="64" t="s">
        <v>15</v>
      </c>
      <c r="I16" s="46">
        <v>3</v>
      </c>
      <c r="J16" s="46">
        <v>14</v>
      </c>
      <c r="K16" s="46">
        <v>5</v>
      </c>
      <c r="L16" s="46">
        <v>1</v>
      </c>
      <c r="M16" s="62">
        <f t="shared" si="1"/>
        <v>28</v>
      </c>
      <c r="N16" s="63">
        <f t="shared" si="4"/>
        <v>122.5</v>
      </c>
      <c r="O16" s="64" t="s">
        <v>8</v>
      </c>
      <c r="P16" s="46">
        <v>4</v>
      </c>
      <c r="Q16" s="46">
        <v>20</v>
      </c>
      <c r="R16" s="46">
        <v>9</v>
      </c>
      <c r="S16" s="46">
        <v>1</v>
      </c>
      <c r="T16" s="62">
        <f t="shared" si="2"/>
        <v>42.5</v>
      </c>
      <c r="U16" s="63">
        <f t="shared" si="5"/>
        <v>168.5</v>
      </c>
      <c r="Z16" s="1" t="s">
        <v>65</v>
      </c>
      <c r="AA16" s="81">
        <v>942</v>
      </c>
      <c r="AB16" s="1" t="s">
        <v>93</v>
      </c>
      <c r="AC16" s="81">
        <v>814</v>
      </c>
      <c r="AD16" s="1" t="s">
        <v>83</v>
      </c>
      <c r="AE16" s="81">
        <v>0</v>
      </c>
    </row>
    <row r="17" spans="1:31" ht="24" customHeight="1" x14ac:dyDescent="0.2">
      <c r="A17" s="60" t="s">
        <v>40</v>
      </c>
      <c r="B17" s="61">
        <v>1</v>
      </c>
      <c r="C17" s="61">
        <v>20</v>
      </c>
      <c r="D17" s="61">
        <v>9</v>
      </c>
      <c r="E17" s="61">
        <v>1</v>
      </c>
      <c r="F17" s="62">
        <f t="shared" si="0"/>
        <v>41</v>
      </c>
      <c r="G17" s="63">
        <f t="shared" si="3"/>
        <v>172.5</v>
      </c>
      <c r="H17" s="64" t="s">
        <v>18</v>
      </c>
      <c r="I17" s="46">
        <v>2</v>
      </c>
      <c r="J17" s="46">
        <v>11</v>
      </c>
      <c r="K17" s="46">
        <v>6</v>
      </c>
      <c r="L17" s="46">
        <v>0</v>
      </c>
      <c r="M17" s="62">
        <f t="shared" si="1"/>
        <v>24</v>
      </c>
      <c r="N17" s="63">
        <f t="shared" si="4"/>
        <v>115.5</v>
      </c>
      <c r="O17" s="64" t="s">
        <v>10</v>
      </c>
      <c r="P17" s="46">
        <v>7</v>
      </c>
      <c r="Q17" s="46">
        <v>18</v>
      </c>
      <c r="R17" s="46">
        <v>9</v>
      </c>
      <c r="S17" s="46">
        <v>1</v>
      </c>
      <c r="T17" s="62">
        <f t="shared" si="2"/>
        <v>42</v>
      </c>
      <c r="U17" s="63">
        <f t="shared" si="5"/>
        <v>162.5</v>
      </c>
      <c r="Z17" s="1" t="s">
        <v>82</v>
      </c>
      <c r="AA17" s="81">
        <v>946</v>
      </c>
      <c r="AB17" s="1" t="s">
        <v>76</v>
      </c>
      <c r="AC17" s="81">
        <v>816.5</v>
      </c>
      <c r="AD17" s="1" t="s">
        <v>86</v>
      </c>
      <c r="AE17" s="81">
        <v>0</v>
      </c>
    </row>
    <row r="18" spans="1:31" ht="24" customHeight="1" x14ac:dyDescent="0.2">
      <c r="A18" s="60" t="s">
        <v>41</v>
      </c>
      <c r="B18" s="61">
        <v>1</v>
      </c>
      <c r="C18" s="61">
        <v>11</v>
      </c>
      <c r="D18" s="61">
        <v>10</v>
      </c>
      <c r="E18" s="61">
        <v>1</v>
      </c>
      <c r="F18" s="62">
        <f t="shared" si="0"/>
        <v>34</v>
      </c>
      <c r="G18" s="63">
        <f t="shared" si="3"/>
        <v>162</v>
      </c>
      <c r="H18" s="64" t="s">
        <v>20</v>
      </c>
      <c r="I18" s="46">
        <v>1</v>
      </c>
      <c r="J18" s="46">
        <v>8</v>
      </c>
      <c r="K18" s="46">
        <v>4</v>
      </c>
      <c r="L18" s="46">
        <v>0</v>
      </c>
      <c r="M18" s="62">
        <f t="shared" si="1"/>
        <v>16.5</v>
      </c>
      <c r="N18" s="63">
        <f t="shared" si="4"/>
        <v>97.5</v>
      </c>
      <c r="O18" s="64" t="s">
        <v>13</v>
      </c>
      <c r="P18" s="46">
        <v>9</v>
      </c>
      <c r="Q18" s="46">
        <v>13</v>
      </c>
      <c r="R18" s="46">
        <v>7</v>
      </c>
      <c r="S18" s="46">
        <v>0</v>
      </c>
      <c r="T18" s="62">
        <f t="shared" si="2"/>
        <v>31.5</v>
      </c>
      <c r="U18" s="63">
        <f t="shared" si="5"/>
        <v>155.5</v>
      </c>
      <c r="Z18" s="1" t="s">
        <v>87</v>
      </c>
      <c r="AA18" s="81">
        <v>963</v>
      </c>
      <c r="AB18" s="1" t="s">
        <v>75</v>
      </c>
      <c r="AC18" s="81">
        <v>817.5</v>
      </c>
      <c r="AD18" s="1" t="s">
        <v>69</v>
      </c>
      <c r="AE18" s="81">
        <v>0</v>
      </c>
    </row>
    <row r="19" spans="1:31" ht="24" customHeight="1" thickBot="1" x14ac:dyDescent="0.25">
      <c r="A19" s="68" t="s">
        <v>42</v>
      </c>
      <c r="B19" s="69">
        <v>1</v>
      </c>
      <c r="C19" s="69">
        <v>20</v>
      </c>
      <c r="D19" s="69">
        <v>19</v>
      </c>
      <c r="E19" s="69">
        <v>0</v>
      </c>
      <c r="F19" s="70">
        <f t="shared" si="0"/>
        <v>58.5</v>
      </c>
      <c r="G19" s="71">
        <f t="shared" si="3"/>
        <v>184.5</v>
      </c>
      <c r="H19" s="72" t="s">
        <v>22</v>
      </c>
      <c r="I19" s="45">
        <v>2</v>
      </c>
      <c r="J19" s="45">
        <v>17</v>
      </c>
      <c r="K19" s="45">
        <v>3</v>
      </c>
      <c r="L19" s="45">
        <v>1</v>
      </c>
      <c r="M19" s="62">
        <f t="shared" si="1"/>
        <v>26.5</v>
      </c>
      <c r="N19" s="63">
        <f>M16+M17+M18+M19</f>
        <v>95</v>
      </c>
      <c r="O19" s="64" t="s">
        <v>16</v>
      </c>
      <c r="P19" s="46">
        <v>7</v>
      </c>
      <c r="Q19" s="46">
        <v>15</v>
      </c>
      <c r="R19" s="46">
        <v>5</v>
      </c>
      <c r="S19" s="46">
        <v>1</v>
      </c>
      <c r="T19" s="62">
        <f t="shared" si="2"/>
        <v>31</v>
      </c>
      <c r="U19" s="63">
        <f t="shared" si="5"/>
        <v>147</v>
      </c>
      <c r="Z19" s="1" t="s">
        <v>89</v>
      </c>
      <c r="AA19" s="81">
        <v>967</v>
      </c>
      <c r="AB19" s="1" t="s">
        <v>90</v>
      </c>
      <c r="AC19" s="81">
        <v>826</v>
      </c>
      <c r="AD19" s="1" t="s">
        <v>91</v>
      </c>
      <c r="AE19" s="81">
        <v>0</v>
      </c>
    </row>
    <row r="20" spans="1:31" ht="24" customHeight="1" x14ac:dyDescent="0.2">
      <c r="A20" s="64" t="s">
        <v>27</v>
      </c>
      <c r="B20" s="67">
        <v>2</v>
      </c>
      <c r="C20" s="67">
        <v>15</v>
      </c>
      <c r="D20" s="67">
        <v>10</v>
      </c>
      <c r="E20" s="67">
        <v>0</v>
      </c>
      <c r="F20" s="73">
        <f t="shared" si="0"/>
        <v>36</v>
      </c>
      <c r="G20" s="74"/>
      <c r="H20" s="64" t="s">
        <v>24</v>
      </c>
      <c r="I20" s="46">
        <v>4</v>
      </c>
      <c r="J20" s="46">
        <v>6</v>
      </c>
      <c r="K20" s="46">
        <v>3</v>
      </c>
      <c r="L20" s="46">
        <v>1</v>
      </c>
      <c r="M20" s="73">
        <f t="shared" si="1"/>
        <v>16.5</v>
      </c>
      <c r="N20" s="63">
        <f>M17+M18+M19+M20</f>
        <v>83.5</v>
      </c>
      <c r="O20" s="64" t="s">
        <v>45</v>
      </c>
      <c r="P20" s="45">
        <v>4</v>
      </c>
      <c r="Q20" s="45">
        <v>14</v>
      </c>
      <c r="R20" s="45">
        <v>5</v>
      </c>
      <c r="S20" s="45">
        <v>1</v>
      </c>
      <c r="T20" s="73">
        <f t="shared" si="2"/>
        <v>28.5</v>
      </c>
      <c r="U20" s="63">
        <f t="shared" si="5"/>
        <v>133</v>
      </c>
      <c r="Z20" s="1"/>
      <c r="AA20" s="1"/>
      <c r="AB20" s="1" t="s">
        <v>92</v>
      </c>
      <c r="AC20" s="81">
        <v>830</v>
      </c>
      <c r="AD20" s="1" t="s">
        <v>70</v>
      </c>
      <c r="AE20" s="81">
        <v>0</v>
      </c>
    </row>
    <row r="21" spans="1:31" ht="24" customHeight="1" thickBot="1" x14ac:dyDescent="0.25">
      <c r="A21" s="64" t="s">
        <v>28</v>
      </c>
      <c r="B21" s="61">
        <v>3</v>
      </c>
      <c r="C21" s="61">
        <v>20</v>
      </c>
      <c r="D21" s="61">
        <v>11</v>
      </c>
      <c r="E21" s="61">
        <v>0</v>
      </c>
      <c r="F21" s="62">
        <f t="shared" si="0"/>
        <v>43.5</v>
      </c>
      <c r="G21" s="75"/>
      <c r="H21" s="72" t="s">
        <v>25</v>
      </c>
      <c r="I21" s="46">
        <v>1</v>
      </c>
      <c r="J21" s="46">
        <v>8</v>
      </c>
      <c r="K21" s="46">
        <v>7</v>
      </c>
      <c r="L21" s="46">
        <v>1</v>
      </c>
      <c r="M21" s="62">
        <f t="shared" si="1"/>
        <v>25</v>
      </c>
      <c r="N21" s="63">
        <f>M18+M19+M20+M21</f>
        <v>84.5</v>
      </c>
      <c r="O21" s="68" t="s">
        <v>46</v>
      </c>
      <c r="P21" s="47">
        <v>7</v>
      </c>
      <c r="Q21" s="47">
        <v>15</v>
      </c>
      <c r="R21" s="47">
        <v>4</v>
      </c>
      <c r="S21" s="47">
        <v>0</v>
      </c>
      <c r="T21" s="70">
        <f t="shared" si="2"/>
        <v>26.5</v>
      </c>
      <c r="U21" s="71">
        <f t="shared" si="5"/>
        <v>117.5</v>
      </c>
      <c r="Z21" s="1"/>
      <c r="AA21" s="1"/>
      <c r="AB21" s="1" t="s">
        <v>85</v>
      </c>
      <c r="AC21" s="81">
        <v>839.5</v>
      </c>
      <c r="AD21" s="1" t="s">
        <v>72</v>
      </c>
      <c r="AE21" s="81">
        <v>0</v>
      </c>
    </row>
    <row r="22" spans="1:31" ht="24" customHeight="1" thickBot="1" x14ac:dyDescent="0.25">
      <c r="A22" s="64" t="s">
        <v>1</v>
      </c>
      <c r="B22" s="61">
        <v>1</v>
      </c>
      <c r="C22" s="61">
        <v>16</v>
      </c>
      <c r="D22" s="61">
        <v>9</v>
      </c>
      <c r="E22" s="61">
        <v>1</v>
      </c>
      <c r="F22" s="62">
        <f t="shared" si="0"/>
        <v>37</v>
      </c>
      <c r="G22" s="63"/>
      <c r="H22" s="68" t="s">
        <v>26</v>
      </c>
      <c r="I22" s="47">
        <v>4</v>
      </c>
      <c r="J22" s="47">
        <v>18</v>
      </c>
      <c r="K22" s="47">
        <v>4</v>
      </c>
      <c r="L22" s="47">
        <v>0</v>
      </c>
      <c r="M22" s="62">
        <f t="shared" si="1"/>
        <v>28</v>
      </c>
      <c r="N22" s="71">
        <f>M19+M20+M21+M22</f>
        <v>96</v>
      </c>
      <c r="O22" s="64"/>
      <c r="P22" s="67"/>
      <c r="Q22" s="67"/>
      <c r="R22" s="67"/>
      <c r="S22" s="67"/>
      <c r="T22" s="73"/>
      <c r="U22" s="76"/>
      <c r="Z22" s="1"/>
      <c r="AA22" s="1"/>
      <c r="AB22" s="1" t="s">
        <v>88</v>
      </c>
      <c r="AC22" s="81">
        <v>845.5</v>
      </c>
      <c r="AD22" s="1"/>
      <c r="AE22" s="81"/>
    </row>
    <row r="23" spans="1:31" ht="13.5" customHeight="1" x14ac:dyDescent="0.2">
      <c r="A23" s="211" t="s">
        <v>47</v>
      </c>
      <c r="B23" s="212"/>
      <c r="C23" s="217" t="s">
        <v>50</v>
      </c>
      <c r="D23" s="218"/>
      <c r="E23" s="218"/>
      <c r="F23" s="219"/>
      <c r="G23" s="89">
        <f>MAX(G13:G19)</f>
        <v>184.5</v>
      </c>
      <c r="H23" s="215" t="s">
        <v>48</v>
      </c>
      <c r="I23" s="216"/>
      <c r="J23" s="208" t="s">
        <v>50</v>
      </c>
      <c r="K23" s="209"/>
      <c r="L23" s="209"/>
      <c r="M23" s="210"/>
      <c r="N23" s="90">
        <f>MAX(N10:N22)</f>
        <v>147.5</v>
      </c>
      <c r="O23" s="211" t="s">
        <v>49</v>
      </c>
      <c r="P23" s="212"/>
      <c r="Q23" s="217" t="s">
        <v>50</v>
      </c>
      <c r="R23" s="218"/>
      <c r="S23" s="218"/>
      <c r="T23" s="219"/>
      <c r="U23" s="89">
        <f>MAX(U13:U21)</f>
        <v>168.5</v>
      </c>
      <c r="Z23" s="1"/>
      <c r="AA23" s="1"/>
      <c r="AB23" s="1"/>
      <c r="AC23" s="1"/>
      <c r="AD23" s="1"/>
      <c r="AE23" s="1"/>
    </row>
    <row r="24" spans="1:31" ht="13.5" customHeight="1" x14ac:dyDescent="0.2">
      <c r="A24" s="213"/>
      <c r="B24" s="214"/>
      <c r="C24" s="83" t="s">
        <v>73</v>
      </c>
      <c r="D24" s="86"/>
      <c r="E24" s="86"/>
      <c r="F24" s="87" t="s">
        <v>89</v>
      </c>
      <c r="G24" s="88"/>
      <c r="H24" s="213"/>
      <c r="I24" s="214"/>
      <c r="J24" s="83" t="s">
        <v>73</v>
      </c>
      <c r="K24" s="86"/>
      <c r="L24" s="86"/>
      <c r="M24" s="87" t="s">
        <v>74</v>
      </c>
      <c r="N24" s="88"/>
      <c r="O24" s="213"/>
      <c r="P24" s="214"/>
      <c r="Q24" s="83" t="s">
        <v>73</v>
      </c>
      <c r="R24" s="86"/>
      <c r="S24" s="86"/>
      <c r="T24" s="87" t="s">
        <v>83</v>
      </c>
      <c r="U24" s="88"/>
      <c r="Z24" s="1"/>
      <c r="AA24" s="1"/>
      <c r="AB24" s="91" t="s">
        <v>73</v>
      </c>
      <c r="AC24" s="1"/>
      <c r="AD24" s="1"/>
      <c r="AE24" s="1"/>
    </row>
    <row r="25" spans="1:31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31" x14ac:dyDescent="0.2">
      <c r="A26" s="194" t="s">
        <v>51</v>
      </c>
      <c r="B26" s="194"/>
      <c r="C26" s="194"/>
      <c r="D26" s="194"/>
      <c r="E26" s="19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3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31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3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3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3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3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6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6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6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6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6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Z37" s="1" t="s">
        <v>27</v>
      </c>
    </row>
    <row r="38" spans="1:26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Z38" s="1" t="s">
        <v>28</v>
      </c>
    </row>
    <row r="39" spans="1:26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Z39" s="1" t="s">
        <v>1</v>
      </c>
    </row>
    <row r="40" spans="1:26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Z40" s="1" t="s">
        <v>4</v>
      </c>
    </row>
    <row r="41" spans="1:26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Z41" s="1" t="s">
        <v>5</v>
      </c>
    </row>
    <row r="42" spans="1:26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Z42" s="1" t="s">
        <v>6</v>
      </c>
    </row>
    <row r="43" spans="1:26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Z43" s="1" t="s">
        <v>7</v>
      </c>
    </row>
    <row r="44" spans="1:26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Z44" s="1" t="s">
        <v>9</v>
      </c>
    </row>
    <row r="45" spans="1:26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Z45" s="1" t="s">
        <v>12</v>
      </c>
    </row>
    <row r="46" spans="1:26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Z46" s="1" t="s">
        <v>15</v>
      </c>
    </row>
    <row r="47" spans="1:26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Z47" s="1" t="s">
        <v>18</v>
      </c>
    </row>
    <row r="48" spans="1:26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Z48" s="1" t="s">
        <v>20</v>
      </c>
    </row>
    <row r="49" spans="1:26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Z49" s="1" t="s">
        <v>22</v>
      </c>
    </row>
    <row r="50" spans="1:26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Z50" s="1" t="s">
        <v>24</v>
      </c>
    </row>
    <row r="51" spans="1:26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Z51" s="1" t="s">
        <v>25</v>
      </c>
    </row>
    <row r="52" spans="1:26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Z52" s="1" t="s">
        <v>26</v>
      </c>
    </row>
    <row r="53" spans="1:26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6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6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6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6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6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6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6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6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6" x14ac:dyDescent="0.2">
      <c r="A62" s="4"/>
      <c r="B62" s="4"/>
      <c r="C62" s="157" t="s">
        <v>154</v>
      </c>
      <c r="D62" s="157"/>
      <c r="E62" s="157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4"/>
    </row>
    <row r="63" spans="1:26" x14ac:dyDescent="0.2">
      <c r="A63" s="4"/>
      <c r="B63" s="4"/>
      <c r="C63" s="157" t="s">
        <v>52</v>
      </c>
      <c r="D63" s="157" t="s">
        <v>0</v>
      </c>
      <c r="E63" s="157" t="s">
        <v>2</v>
      </c>
      <c r="F63" s="157" t="s">
        <v>3</v>
      </c>
      <c r="G63" s="157"/>
      <c r="H63" s="157"/>
      <c r="I63" s="157"/>
      <c r="J63" s="157" t="s">
        <v>52</v>
      </c>
      <c r="K63" s="157" t="s">
        <v>0</v>
      </c>
      <c r="L63" s="157" t="s">
        <v>2</v>
      </c>
      <c r="M63" s="157" t="s">
        <v>3</v>
      </c>
      <c r="N63" s="157"/>
      <c r="O63" s="157"/>
      <c r="P63" s="157"/>
      <c r="Q63" s="157" t="s">
        <v>52</v>
      </c>
      <c r="R63" s="157" t="s">
        <v>0</v>
      </c>
      <c r="S63" s="157" t="s">
        <v>2</v>
      </c>
      <c r="T63" s="157" t="s">
        <v>3</v>
      </c>
      <c r="U63" s="4"/>
    </row>
    <row r="64" spans="1:26" x14ac:dyDescent="0.2">
      <c r="A64" s="4"/>
      <c r="B64" s="4"/>
      <c r="C64" s="157">
        <f>C10*0.97</f>
        <v>4.8499999999999996</v>
      </c>
      <c r="D64" s="157">
        <f t="shared" ref="D64:F64" si="7">D10*0.97</f>
        <v>6.79</v>
      </c>
      <c r="E64" s="157">
        <f t="shared" si="7"/>
        <v>9.6999999999999993</v>
      </c>
      <c r="F64" s="157">
        <f t="shared" si="7"/>
        <v>43.65</v>
      </c>
      <c r="G64" s="157"/>
      <c r="H64" s="157"/>
      <c r="I64" s="157"/>
      <c r="J64" s="157">
        <f>J10*0.97</f>
        <v>11.64</v>
      </c>
      <c r="K64" s="157">
        <f t="shared" ref="K64:M64" si="8">K10*0.97</f>
        <v>8.73</v>
      </c>
      <c r="L64" s="157">
        <f t="shared" si="8"/>
        <v>0</v>
      </c>
      <c r="M64" s="157">
        <f t="shared" si="8"/>
        <v>30.07</v>
      </c>
      <c r="N64" s="157"/>
      <c r="O64" s="157"/>
      <c r="P64" s="157"/>
      <c r="Q64" s="157">
        <f>Q10*0.97</f>
        <v>16.489999999999998</v>
      </c>
      <c r="R64" s="157">
        <f t="shared" ref="R64:T64" si="9">R10*0.97</f>
        <v>6.79</v>
      </c>
      <c r="S64" s="157">
        <f t="shared" si="9"/>
        <v>0.97</v>
      </c>
      <c r="T64" s="157">
        <f t="shared" si="9"/>
        <v>33.949999999999996</v>
      </c>
      <c r="U64" s="4"/>
    </row>
    <row r="65" spans="1:21" x14ac:dyDescent="0.2">
      <c r="A65" s="4"/>
      <c r="B65" s="4"/>
      <c r="C65" s="157">
        <f t="shared" ref="C65:F65" si="10">C11*0.97</f>
        <v>7.76</v>
      </c>
      <c r="D65" s="157">
        <f t="shared" si="10"/>
        <v>8.73</v>
      </c>
      <c r="E65" s="157">
        <f t="shared" si="10"/>
        <v>0.97</v>
      </c>
      <c r="F65" s="157">
        <f t="shared" si="10"/>
        <v>27.645</v>
      </c>
      <c r="G65" s="157"/>
      <c r="H65" s="157"/>
      <c r="I65" s="157"/>
      <c r="J65" s="157">
        <f t="shared" ref="J65:M65" si="11">J11*0.97</f>
        <v>13.58</v>
      </c>
      <c r="K65" s="157">
        <f t="shared" si="11"/>
        <v>5.82</v>
      </c>
      <c r="L65" s="157">
        <f t="shared" si="11"/>
        <v>1.94</v>
      </c>
      <c r="M65" s="157">
        <f t="shared" si="11"/>
        <v>32.01</v>
      </c>
      <c r="N65" s="157"/>
      <c r="O65" s="157"/>
      <c r="P65" s="157"/>
      <c r="Q65" s="157">
        <f t="shared" ref="Q65:T65" si="12">Q11*0.97</f>
        <v>19.399999999999999</v>
      </c>
      <c r="R65" s="157">
        <f t="shared" si="12"/>
        <v>4.8499999999999996</v>
      </c>
      <c r="S65" s="157">
        <f t="shared" si="12"/>
        <v>0</v>
      </c>
      <c r="T65" s="157">
        <f t="shared" si="12"/>
        <v>31.04</v>
      </c>
      <c r="U65" s="4"/>
    </row>
    <row r="66" spans="1:21" x14ac:dyDescent="0.2">
      <c r="A66" s="4"/>
      <c r="B66" s="4"/>
      <c r="C66" s="157">
        <f t="shared" ref="C66:F66" si="13">C12*0.97</f>
        <v>18.43</v>
      </c>
      <c r="D66" s="157">
        <f t="shared" si="13"/>
        <v>8.73</v>
      </c>
      <c r="E66" s="157">
        <f t="shared" si="13"/>
        <v>1.94</v>
      </c>
      <c r="F66" s="157">
        <f t="shared" si="13"/>
        <v>42.68</v>
      </c>
      <c r="G66" s="157"/>
      <c r="H66" s="157"/>
      <c r="I66" s="157"/>
      <c r="J66" s="157">
        <f t="shared" ref="J66:M66" si="14">J12*0.97</f>
        <v>10.67</v>
      </c>
      <c r="K66" s="157">
        <f t="shared" si="14"/>
        <v>5.82</v>
      </c>
      <c r="L66" s="157">
        <f t="shared" si="14"/>
        <v>0.97</v>
      </c>
      <c r="M66" s="157">
        <f t="shared" si="14"/>
        <v>27.645</v>
      </c>
      <c r="N66" s="157"/>
      <c r="O66" s="157"/>
      <c r="P66" s="157"/>
      <c r="Q66" s="157">
        <f t="shared" ref="Q66:T66" si="15">Q12*0.97</f>
        <v>16.489999999999998</v>
      </c>
      <c r="R66" s="157">
        <f t="shared" si="15"/>
        <v>2.91</v>
      </c>
      <c r="S66" s="157">
        <f t="shared" si="15"/>
        <v>0.97</v>
      </c>
      <c r="T66" s="157">
        <f t="shared" si="15"/>
        <v>25.704999999999998</v>
      </c>
      <c r="U66" s="4"/>
    </row>
    <row r="67" spans="1:21" x14ac:dyDescent="0.2">
      <c r="A67" s="4"/>
      <c r="B67" s="4"/>
      <c r="C67" s="157">
        <f t="shared" ref="C67:F67" si="16">C13*0.97</f>
        <v>18.43</v>
      </c>
      <c r="D67" s="157">
        <f t="shared" si="16"/>
        <v>10.67</v>
      </c>
      <c r="E67" s="157">
        <f t="shared" si="16"/>
        <v>0</v>
      </c>
      <c r="F67" s="157">
        <f t="shared" si="16"/>
        <v>40.74</v>
      </c>
      <c r="G67" s="157"/>
      <c r="H67" s="157"/>
      <c r="I67" s="157"/>
      <c r="J67" s="157">
        <f t="shared" ref="J67:M67" si="17">J13*0.97</f>
        <v>19.399999999999999</v>
      </c>
      <c r="K67" s="157">
        <f t="shared" si="17"/>
        <v>3.88</v>
      </c>
      <c r="L67" s="157">
        <f t="shared" si="17"/>
        <v>0.97</v>
      </c>
      <c r="M67" s="157">
        <f t="shared" si="17"/>
        <v>30.07</v>
      </c>
      <c r="N67" s="157"/>
      <c r="O67" s="157"/>
      <c r="P67" s="157"/>
      <c r="Q67" s="157">
        <f t="shared" ref="Q67:T67" si="18">Q13*0.97</f>
        <v>32.01</v>
      </c>
      <c r="R67" s="157">
        <f t="shared" si="18"/>
        <v>3.88</v>
      </c>
      <c r="S67" s="157">
        <f t="shared" si="18"/>
        <v>1.94</v>
      </c>
      <c r="T67" s="157">
        <f t="shared" si="18"/>
        <v>46.56</v>
      </c>
      <c r="U67" s="4"/>
    </row>
    <row r="68" spans="1:21" x14ac:dyDescent="0.2">
      <c r="A68" s="4"/>
      <c r="B68" s="4"/>
      <c r="C68" s="157">
        <f t="shared" ref="C68:F68" si="19">C14*0.97</f>
        <v>19.399999999999999</v>
      </c>
      <c r="D68" s="157">
        <f t="shared" si="19"/>
        <v>10.67</v>
      </c>
      <c r="E68" s="157">
        <f t="shared" si="19"/>
        <v>0.97</v>
      </c>
      <c r="F68" s="157">
        <f t="shared" si="19"/>
        <v>43.164999999999999</v>
      </c>
      <c r="G68" s="157"/>
      <c r="H68" s="157"/>
      <c r="I68" s="157"/>
      <c r="J68" s="157">
        <f t="shared" ref="J68:M68" si="20">J14*0.97</f>
        <v>16.489999999999998</v>
      </c>
      <c r="K68" s="157">
        <f t="shared" si="20"/>
        <v>5.82</v>
      </c>
      <c r="L68" s="157">
        <f t="shared" si="20"/>
        <v>1.94</v>
      </c>
      <c r="M68" s="157">
        <f t="shared" si="20"/>
        <v>33.464999999999996</v>
      </c>
      <c r="N68" s="157"/>
      <c r="O68" s="157"/>
      <c r="P68" s="157"/>
      <c r="Q68" s="157">
        <f t="shared" ref="Q68:T68" si="21">Q14*0.97</f>
        <v>23.28</v>
      </c>
      <c r="R68" s="157">
        <f t="shared" si="21"/>
        <v>6.79</v>
      </c>
      <c r="S68" s="157">
        <f t="shared" si="21"/>
        <v>0</v>
      </c>
      <c r="T68" s="157">
        <f t="shared" si="21"/>
        <v>37.344999999999999</v>
      </c>
      <c r="U68" s="4"/>
    </row>
    <row r="69" spans="1:21" x14ac:dyDescent="0.2">
      <c r="A69" s="4"/>
      <c r="B69" s="4"/>
      <c r="C69" s="157">
        <f t="shared" ref="C69:F69" si="22">C15*0.97</f>
        <v>15.52</v>
      </c>
      <c r="D69" s="157">
        <f t="shared" si="22"/>
        <v>9.6999999999999993</v>
      </c>
      <c r="E69" s="157">
        <f t="shared" si="22"/>
        <v>0</v>
      </c>
      <c r="F69" s="157">
        <f t="shared" si="22"/>
        <v>34.92</v>
      </c>
      <c r="G69" s="157"/>
      <c r="H69" s="157"/>
      <c r="I69" s="157"/>
      <c r="J69" s="157">
        <f t="shared" ref="J69:M69" si="23">J15*0.97</f>
        <v>14.549999999999999</v>
      </c>
      <c r="K69" s="157">
        <f t="shared" si="23"/>
        <v>3.88</v>
      </c>
      <c r="L69" s="157">
        <f t="shared" si="23"/>
        <v>1.94</v>
      </c>
      <c r="M69" s="157">
        <f t="shared" si="23"/>
        <v>28.13</v>
      </c>
      <c r="N69" s="157"/>
      <c r="O69" s="157"/>
      <c r="P69" s="157"/>
      <c r="Q69" s="157">
        <f t="shared" ref="Q69:T69" si="24">Q15*0.97</f>
        <v>20.37</v>
      </c>
      <c r="R69" s="157">
        <f t="shared" si="24"/>
        <v>5.82</v>
      </c>
      <c r="S69" s="157">
        <f t="shared" si="24"/>
        <v>0.97</v>
      </c>
      <c r="T69" s="157">
        <f t="shared" si="24"/>
        <v>38.314999999999998</v>
      </c>
      <c r="U69" s="4"/>
    </row>
    <row r="70" spans="1:21" x14ac:dyDescent="0.2">
      <c r="A70" s="4"/>
      <c r="B70" s="4"/>
      <c r="C70" s="157">
        <f t="shared" ref="C70:F70" si="25">C16*0.97</f>
        <v>28.13</v>
      </c>
      <c r="D70" s="157">
        <f t="shared" si="25"/>
        <v>8.73</v>
      </c>
      <c r="E70" s="157">
        <f t="shared" si="25"/>
        <v>0.97</v>
      </c>
      <c r="F70" s="157">
        <f t="shared" si="25"/>
        <v>49.47</v>
      </c>
      <c r="G70" s="157"/>
      <c r="H70" s="157"/>
      <c r="I70" s="157"/>
      <c r="J70" s="157">
        <f t="shared" ref="J70:M70" si="26">J16*0.97</f>
        <v>13.58</v>
      </c>
      <c r="K70" s="157">
        <f t="shared" si="26"/>
        <v>4.8499999999999996</v>
      </c>
      <c r="L70" s="157">
        <f t="shared" si="26"/>
        <v>0.97</v>
      </c>
      <c r="M70" s="157">
        <f t="shared" si="26"/>
        <v>27.16</v>
      </c>
      <c r="N70" s="157"/>
      <c r="O70" s="157"/>
      <c r="P70" s="157"/>
      <c r="Q70" s="157">
        <f t="shared" ref="Q70:T70" si="27">Q16*0.97</f>
        <v>19.399999999999999</v>
      </c>
      <c r="R70" s="157">
        <f t="shared" si="27"/>
        <v>8.73</v>
      </c>
      <c r="S70" s="157">
        <f t="shared" si="27"/>
        <v>0.97</v>
      </c>
      <c r="T70" s="157">
        <f t="shared" si="27"/>
        <v>41.225000000000001</v>
      </c>
      <c r="U70" s="4"/>
    </row>
    <row r="71" spans="1:21" x14ac:dyDescent="0.2">
      <c r="A71" s="4"/>
      <c r="B71" s="4"/>
      <c r="C71" s="157">
        <f t="shared" ref="C71:F71" si="28">C17*0.97</f>
        <v>19.399999999999999</v>
      </c>
      <c r="D71" s="157">
        <f t="shared" si="28"/>
        <v>8.73</v>
      </c>
      <c r="E71" s="157">
        <f t="shared" si="28"/>
        <v>0.97</v>
      </c>
      <c r="F71" s="157">
        <f t="shared" si="28"/>
        <v>39.769999999999996</v>
      </c>
      <c r="G71" s="157"/>
      <c r="H71" s="157"/>
      <c r="I71" s="157"/>
      <c r="J71" s="157">
        <f t="shared" ref="J71:M71" si="29">J17*0.97</f>
        <v>10.67</v>
      </c>
      <c r="K71" s="157">
        <f t="shared" si="29"/>
        <v>5.82</v>
      </c>
      <c r="L71" s="157">
        <f t="shared" si="29"/>
        <v>0</v>
      </c>
      <c r="M71" s="157">
        <f t="shared" si="29"/>
        <v>23.28</v>
      </c>
      <c r="N71" s="157"/>
      <c r="O71" s="157"/>
      <c r="P71" s="157"/>
      <c r="Q71" s="157">
        <f t="shared" ref="Q71:T71" si="30">Q17*0.97</f>
        <v>17.46</v>
      </c>
      <c r="R71" s="157">
        <f t="shared" si="30"/>
        <v>8.73</v>
      </c>
      <c r="S71" s="157">
        <f t="shared" si="30"/>
        <v>0.97</v>
      </c>
      <c r="T71" s="157">
        <f t="shared" si="30"/>
        <v>40.74</v>
      </c>
      <c r="U71" s="4"/>
    </row>
    <row r="72" spans="1:21" x14ac:dyDescent="0.2">
      <c r="A72" s="4"/>
      <c r="B72" s="4"/>
      <c r="C72" s="157">
        <f t="shared" ref="C72:F72" si="31">C18*0.97</f>
        <v>10.67</v>
      </c>
      <c r="D72" s="157">
        <f t="shared" si="31"/>
        <v>9.6999999999999993</v>
      </c>
      <c r="E72" s="157">
        <f t="shared" si="31"/>
        <v>0.97</v>
      </c>
      <c r="F72" s="157">
        <f t="shared" si="31"/>
        <v>32.979999999999997</v>
      </c>
      <c r="G72" s="157"/>
      <c r="H72" s="157"/>
      <c r="I72" s="157"/>
      <c r="J72" s="157">
        <f t="shared" ref="J72:M72" si="32">J18*0.97</f>
        <v>7.76</v>
      </c>
      <c r="K72" s="157">
        <f t="shared" si="32"/>
        <v>3.88</v>
      </c>
      <c r="L72" s="157">
        <f t="shared" si="32"/>
        <v>0</v>
      </c>
      <c r="M72" s="157">
        <f t="shared" si="32"/>
        <v>16.004999999999999</v>
      </c>
      <c r="N72" s="157"/>
      <c r="O72" s="157"/>
      <c r="P72" s="157"/>
      <c r="Q72" s="157">
        <f t="shared" ref="Q72:T72" si="33">Q18*0.97</f>
        <v>12.61</v>
      </c>
      <c r="R72" s="157">
        <f t="shared" si="33"/>
        <v>6.79</v>
      </c>
      <c r="S72" s="157">
        <f t="shared" si="33"/>
        <v>0</v>
      </c>
      <c r="T72" s="157">
        <f t="shared" si="33"/>
        <v>30.555</v>
      </c>
      <c r="U72" s="4"/>
    </row>
    <row r="73" spans="1:21" x14ac:dyDescent="0.2">
      <c r="A73" s="4"/>
      <c r="B73" s="4"/>
      <c r="C73" s="157">
        <f t="shared" ref="C73:F73" si="34">C19*0.97</f>
        <v>19.399999999999999</v>
      </c>
      <c r="D73" s="157">
        <f t="shared" si="34"/>
        <v>18.43</v>
      </c>
      <c r="E73" s="157">
        <f t="shared" si="34"/>
        <v>0</v>
      </c>
      <c r="F73" s="157">
        <f t="shared" si="34"/>
        <v>56.744999999999997</v>
      </c>
      <c r="G73" s="157"/>
      <c r="H73" s="157"/>
      <c r="I73" s="157"/>
      <c r="J73" s="157">
        <f t="shared" ref="J73:M73" si="35">J19*0.97</f>
        <v>16.489999999999998</v>
      </c>
      <c r="K73" s="157">
        <f t="shared" si="35"/>
        <v>2.91</v>
      </c>
      <c r="L73" s="157">
        <f t="shared" si="35"/>
        <v>0.97</v>
      </c>
      <c r="M73" s="157">
        <f t="shared" si="35"/>
        <v>25.704999999999998</v>
      </c>
      <c r="N73" s="157"/>
      <c r="O73" s="157"/>
      <c r="P73" s="157"/>
      <c r="Q73" s="157">
        <f t="shared" ref="Q73:T73" si="36">Q19*0.97</f>
        <v>14.549999999999999</v>
      </c>
      <c r="R73" s="157">
        <f t="shared" si="36"/>
        <v>4.8499999999999996</v>
      </c>
      <c r="S73" s="157">
        <f t="shared" si="36"/>
        <v>0.97</v>
      </c>
      <c r="T73" s="157">
        <f t="shared" si="36"/>
        <v>30.07</v>
      </c>
      <c r="U73" s="4"/>
    </row>
    <row r="74" spans="1:21" x14ac:dyDescent="0.2">
      <c r="A74" s="4"/>
      <c r="B74" s="4"/>
      <c r="C74" s="157">
        <f t="shared" ref="C74:F74" si="37">C20*0.97</f>
        <v>14.549999999999999</v>
      </c>
      <c r="D74" s="157">
        <f t="shared" si="37"/>
        <v>9.6999999999999993</v>
      </c>
      <c r="E74" s="157">
        <f t="shared" si="37"/>
        <v>0</v>
      </c>
      <c r="F74" s="157">
        <f t="shared" si="37"/>
        <v>34.92</v>
      </c>
      <c r="G74" s="157"/>
      <c r="H74" s="157"/>
      <c r="I74" s="157"/>
      <c r="J74" s="157">
        <f t="shared" ref="J74:M74" si="38">J20*0.97</f>
        <v>5.82</v>
      </c>
      <c r="K74" s="157">
        <f t="shared" si="38"/>
        <v>2.91</v>
      </c>
      <c r="L74" s="157">
        <f t="shared" si="38"/>
        <v>0.97</v>
      </c>
      <c r="M74" s="157">
        <f t="shared" si="38"/>
        <v>16.004999999999999</v>
      </c>
      <c r="N74" s="157"/>
      <c r="O74" s="157"/>
      <c r="P74" s="157"/>
      <c r="Q74" s="157">
        <f t="shared" ref="Q74:T74" si="39">Q20*0.97</f>
        <v>13.58</v>
      </c>
      <c r="R74" s="157">
        <f t="shared" si="39"/>
        <v>4.8499999999999996</v>
      </c>
      <c r="S74" s="157">
        <f t="shared" si="39"/>
        <v>0.97</v>
      </c>
      <c r="T74" s="157">
        <f t="shared" si="39"/>
        <v>27.645</v>
      </c>
      <c r="U74" s="4"/>
    </row>
    <row r="75" spans="1:21" x14ac:dyDescent="0.2">
      <c r="A75" s="4"/>
      <c r="B75" s="4"/>
      <c r="C75" s="157">
        <f t="shared" ref="C75:F75" si="40">C21*0.97</f>
        <v>19.399999999999999</v>
      </c>
      <c r="D75" s="157">
        <f t="shared" si="40"/>
        <v>10.67</v>
      </c>
      <c r="E75" s="157">
        <f t="shared" si="40"/>
        <v>0</v>
      </c>
      <c r="F75" s="157">
        <f t="shared" si="40"/>
        <v>42.195</v>
      </c>
      <c r="G75" s="157"/>
      <c r="H75" s="157"/>
      <c r="I75" s="157"/>
      <c r="J75" s="157">
        <f t="shared" ref="J75:M75" si="41">J21*0.97</f>
        <v>7.76</v>
      </c>
      <c r="K75" s="157">
        <f t="shared" si="41"/>
        <v>6.79</v>
      </c>
      <c r="L75" s="157">
        <f t="shared" si="41"/>
        <v>0.97</v>
      </c>
      <c r="M75" s="157">
        <f t="shared" si="41"/>
        <v>24.25</v>
      </c>
      <c r="N75" s="157"/>
      <c r="O75" s="157"/>
      <c r="P75" s="157"/>
      <c r="Q75" s="157">
        <f t="shared" ref="Q75:T75" si="42">Q21*0.97</f>
        <v>14.549999999999999</v>
      </c>
      <c r="R75" s="157">
        <f t="shared" si="42"/>
        <v>3.88</v>
      </c>
      <c r="S75" s="157">
        <f t="shared" si="42"/>
        <v>0</v>
      </c>
      <c r="T75" s="157">
        <f t="shared" si="42"/>
        <v>25.704999999999998</v>
      </c>
      <c r="U75" s="4"/>
    </row>
    <row r="76" spans="1:21" x14ac:dyDescent="0.2">
      <c r="A76" s="4"/>
      <c r="B76" s="4"/>
      <c r="C76" s="157">
        <f t="shared" ref="C76:F76" si="43">C22*0.97</f>
        <v>15.52</v>
      </c>
      <c r="D76" s="157">
        <f t="shared" si="43"/>
        <v>8.73</v>
      </c>
      <c r="E76" s="157">
        <f t="shared" si="43"/>
        <v>0.97</v>
      </c>
      <c r="F76" s="157">
        <f t="shared" si="43"/>
        <v>35.89</v>
      </c>
      <c r="G76" s="157"/>
      <c r="H76" s="157"/>
      <c r="I76" s="157"/>
      <c r="J76" s="157">
        <f t="shared" ref="J76:M76" si="44">J22*0.97</f>
        <v>17.46</v>
      </c>
      <c r="K76" s="157">
        <f t="shared" si="44"/>
        <v>3.88</v>
      </c>
      <c r="L76" s="157">
        <f t="shared" si="44"/>
        <v>0</v>
      </c>
      <c r="M76" s="157">
        <f t="shared" si="44"/>
        <v>27.16</v>
      </c>
      <c r="N76" s="157"/>
      <c r="O76" s="157"/>
      <c r="P76" s="157"/>
      <c r="Q76" s="157"/>
      <c r="R76" s="157"/>
      <c r="S76" s="157"/>
      <c r="T76" s="157"/>
      <c r="U76" s="4"/>
    </row>
    <row r="77" spans="1:21" x14ac:dyDescent="0.2">
      <c r="A77" s="4"/>
      <c r="B77" s="4"/>
      <c r="C77" s="157" t="s">
        <v>155</v>
      </c>
      <c r="D77" s="157"/>
      <c r="E77" s="157"/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4"/>
    </row>
    <row r="78" spans="1:21" x14ac:dyDescent="0.2">
      <c r="A78" s="4"/>
      <c r="B78" s="4"/>
      <c r="C78" s="157" t="s">
        <v>52</v>
      </c>
      <c r="D78" s="157" t="s">
        <v>0</v>
      </c>
      <c r="E78" s="157" t="s">
        <v>2</v>
      </c>
      <c r="F78" s="157" t="s">
        <v>3</v>
      </c>
      <c r="G78" s="157"/>
      <c r="H78" s="157"/>
      <c r="I78" s="157"/>
      <c r="J78" s="157" t="s">
        <v>52</v>
      </c>
      <c r="K78" s="157" t="s">
        <v>0</v>
      </c>
      <c r="L78" s="157" t="s">
        <v>2</v>
      </c>
      <c r="M78" s="157" t="s">
        <v>3</v>
      </c>
      <c r="N78" s="157"/>
      <c r="O78" s="157"/>
      <c r="P78" s="157"/>
      <c r="Q78" s="157" t="s">
        <v>52</v>
      </c>
      <c r="R78" s="157" t="s">
        <v>0</v>
      </c>
      <c r="S78" s="157" t="s">
        <v>2</v>
      </c>
      <c r="T78" s="157" t="s">
        <v>3</v>
      </c>
      <c r="U78" s="4"/>
    </row>
    <row r="79" spans="1:21" x14ac:dyDescent="0.2">
      <c r="A79" s="4"/>
      <c r="B79" s="4"/>
      <c r="C79" s="157">
        <f t="shared" ref="C79:F91" si="45">C10-C64</f>
        <v>0.15000000000000036</v>
      </c>
      <c r="D79" s="157">
        <f t="shared" si="45"/>
        <v>0.20999999999999996</v>
      </c>
      <c r="E79" s="157">
        <f t="shared" si="45"/>
        <v>0.30000000000000071</v>
      </c>
      <c r="F79" s="157">
        <f t="shared" si="45"/>
        <v>1.3500000000000014</v>
      </c>
      <c r="G79" s="157"/>
      <c r="H79" s="157"/>
      <c r="I79" s="157"/>
      <c r="J79" s="157">
        <f t="shared" ref="J79:M91" si="46">J10-J64</f>
        <v>0.35999999999999943</v>
      </c>
      <c r="K79" s="157">
        <f t="shared" si="46"/>
        <v>0.26999999999999957</v>
      </c>
      <c r="L79" s="157">
        <f t="shared" si="46"/>
        <v>0</v>
      </c>
      <c r="M79" s="157">
        <f t="shared" si="46"/>
        <v>0.92999999999999972</v>
      </c>
      <c r="N79" s="157"/>
      <c r="O79" s="157"/>
      <c r="P79" s="157"/>
      <c r="Q79" s="157">
        <f t="shared" ref="Q79:T90" si="47">Q10-Q64</f>
        <v>0.51000000000000156</v>
      </c>
      <c r="R79" s="157">
        <f t="shared" si="47"/>
        <v>0.20999999999999996</v>
      </c>
      <c r="S79" s="157">
        <f t="shared" si="47"/>
        <v>3.0000000000000027E-2</v>
      </c>
      <c r="T79" s="157">
        <f t="shared" si="47"/>
        <v>1.0500000000000043</v>
      </c>
      <c r="U79" s="4"/>
    </row>
    <row r="80" spans="1:21" x14ac:dyDescent="0.2">
      <c r="A80" s="4"/>
      <c r="B80" s="4"/>
      <c r="C80" s="157">
        <f t="shared" si="45"/>
        <v>0.24000000000000021</v>
      </c>
      <c r="D80" s="157">
        <f t="shared" si="45"/>
        <v>0.26999999999999957</v>
      </c>
      <c r="E80" s="157">
        <f t="shared" si="45"/>
        <v>3.0000000000000027E-2</v>
      </c>
      <c r="F80" s="157">
        <f t="shared" si="45"/>
        <v>0.85500000000000043</v>
      </c>
      <c r="G80" s="157"/>
      <c r="H80" s="157"/>
      <c r="I80" s="157"/>
      <c r="J80" s="157">
        <f t="shared" si="46"/>
        <v>0.41999999999999993</v>
      </c>
      <c r="K80" s="157">
        <f t="shared" si="46"/>
        <v>0.17999999999999972</v>
      </c>
      <c r="L80" s="157">
        <f t="shared" si="46"/>
        <v>6.0000000000000053E-2</v>
      </c>
      <c r="M80" s="157">
        <f t="shared" si="46"/>
        <v>0.99000000000000199</v>
      </c>
      <c r="N80" s="157"/>
      <c r="O80" s="157"/>
      <c r="P80" s="157"/>
      <c r="Q80" s="157">
        <f t="shared" si="47"/>
        <v>0.60000000000000142</v>
      </c>
      <c r="R80" s="157">
        <f t="shared" si="47"/>
        <v>0.15000000000000036</v>
      </c>
      <c r="S80" s="157">
        <f t="shared" si="47"/>
        <v>0</v>
      </c>
      <c r="T80" s="157">
        <f t="shared" si="47"/>
        <v>0.96000000000000085</v>
      </c>
      <c r="U80" s="4"/>
    </row>
    <row r="81" spans="1:21" x14ac:dyDescent="0.2">
      <c r="A81" s="4"/>
      <c r="B81" s="4"/>
      <c r="C81" s="157">
        <f t="shared" si="45"/>
        <v>0.57000000000000028</v>
      </c>
      <c r="D81" s="157">
        <f t="shared" si="45"/>
        <v>0.26999999999999957</v>
      </c>
      <c r="E81" s="157">
        <f t="shared" si="45"/>
        <v>6.0000000000000053E-2</v>
      </c>
      <c r="F81" s="157">
        <f t="shared" si="45"/>
        <v>1.3200000000000003</v>
      </c>
      <c r="G81" s="157"/>
      <c r="H81" s="157"/>
      <c r="I81" s="157"/>
      <c r="J81" s="157">
        <f t="shared" si="46"/>
        <v>0.33000000000000007</v>
      </c>
      <c r="K81" s="157">
        <f t="shared" si="46"/>
        <v>0.17999999999999972</v>
      </c>
      <c r="L81" s="157">
        <f t="shared" si="46"/>
        <v>3.0000000000000027E-2</v>
      </c>
      <c r="M81" s="157">
        <f t="shared" si="46"/>
        <v>0.85500000000000043</v>
      </c>
      <c r="N81" s="157"/>
      <c r="O81" s="157"/>
      <c r="P81" s="157"/>
      <c r="Q81" s="157">
        <f t="shared" si="47"/>
        <v>0.51000000000000156</v>
      </c>
      <c r="R81" s="157">
        <f t="shared" si="47"/>
        <v>8.9999999999999858E-2</v>
      </c>
      <c r="S81" s="157">
        <f t="shared" si="47"/>
        <v>3.0000000000000027E-2</v>
      </c>
      <c r="T81" s="157">
        <f t="shared" si="47"/>
        <v>0.79500000000000171</v>
      </c>
      <c r="U81" s="4"/>
    </row>
    <row r="82" spans="1:21" x14ac:dyDescent="0.2">
      <c r="A82" s="4"/>
      <c r="B82" s="4"/>
      <c r="C82" s="157">
        <f t="shared" si="45"/>
        <v>0.57000000000000028</v>
      </c>
      <c r="D82" s="157">
        <f t="shared" si="45"/>
        <v>0.33000000000000007</v>
      </c>
      <c r="E82" s="157">
        <f t="shared" si="45"/>
        <v>0</v>
      </c>
      <c r="F82" s="157">
        <f t="shared" si="45"/>
        <v>1.259999999999998</v>
      </c>
      <c r="G82" s="157"/>
      <c r="H82" s="157"/>
      <c r="I82" s="157"/>
      <c r="J82" s="157">
        <f t="shared" si="46"/>
        <v>0.60000000000000142</v>
      </c>
      <c r="K82" s="157">
        <f t="shared" si="46"/>
        <v>0.12000000000000011</v>
      </c>
      <c r="L82" s="157">
        <f t="shared" si="46"/>
        <v>3.0000000000000027E-2</v>
      </c>
      <c r="M82" s="157">
        <f t="shared" si="46"/>
        <v>0.92999999999999972</v>
      </c>
      <c r="N82" s="157"/>
      <c r="O82" s="157"/>
      <c r="P82" s="157"/>
      <c r="Q82" s="157">
        <f t="shared" si="47"/>
        <v>0.99000000000000199</v>
      </c>
      <c r="R82" s="157">
        <f t="shared" si="47"/>
        <v>0.12000000000000011</v>
      </c>
      <c r="S82" s="157">
        <f t="shared" si="47"/>
        <v>6.0000000000000053E-2</v>
      </c>
      <c r="T82" s="157">
        <f t="shared" si="47"/>
        <v>1.4399999999999977</v>
      </c>
      <c r="U82" s="4"/>
    </row>
    <row r="83" spans="1:21" x14ac:dyDescent="0.2">
      <c r="C83" s="158">
        <f t="shared" si="45"/>
        <v>0.60000000000000142</v>
      </c>
      <c r="D83" s="158">
        <f t="shared" si="45"/>
        <v>0.33000000000000007</v>
      </c>
      <c r="E83" s="158">
        <f t="shared" si="45"/>
        <v>3.0000000000000027E-2</v>
      </c>
      <c r="F83" s="158">
        <f t="shared" si="45"/>
        <v>1.3350000000000009</v>
      </c>
      <c r="G83" s="158"/>
      <c r="H83" s="158"/>
      <c r="I83" s="158"/>
      <c r="J83" s="158">
        <f t="shared" si="46"/>
        <v>0.51000000000000156</v>
      </c>
      <c r="K83" s="158">
        <f t="shared" si="46"/>
        <v>0.17999999999999972</v>
      </c>
      <c r="L83" s="158">
        <f t="shared" si="46"/>
        <v>6.0000000000000053E-2</v>
      </c>
      <c r="M83" s="158">
        <f t="shared" si="46"/>
        <v>1.0350000000000037</v>
      </c>
      <c r="N83" s="158"/>
      <c r="O83" s="158"/>
      <c r="P83" s="158"/>
      <c r="Q83" s="158">
        <f t="shared" si="47"/>
        <v>0.71999999999999886</v>
      </c>
      <c r="R83" s="158">
        <f t="shared" si="47"/>
        <v>0.20999999999999996</v>
      </c>
      <c r="S83" s="158">
        <f t="shared" si="47"/>
        <v>0</v>
      </c>
      <c r="T83" s="158">
        <f t="shared" si="47"/>
        <v>1.1550000000000011</v>
      </c>
    </row>
    <row r="84" spans="1:21" x14ac:dyDescent="0.2">
      <c r="C84" s="158">
        <f t="shared" si="45"/>
        <v>0.48000000000000043</v>
      </c>
      <c r="D84" s="158">
        <f t="shared" si="45"/>
        <v>0.30000000000000071</v>
      </c>
      <c r="E84" s="158">
        <f t="shared" si="45"/>
        <v>0</v>
      </c>
      <c r="F84" s="158">
        <f t="shared" si="45"/>
        <v>1.0799999999999983</v>
      </c>
      <c r="G84" s="158"/>
      <c r="H84" s="158"/>
      <c r="I84" s="158"/>
      <c r="J84" s="158">
        <f t="shared" si="46"/>
        <v>0.45000000000000107</v>
      </c>
      <c r="K84" s="158">
        <f t="shared" si="46"/>
        <v>0.12000000000000011</v>
      </c>
      <c r="L84" s="158">
        <f t="shared" si="46"/>
        <v>6.0000000000000053E-2</v>
      </c>
      <c r="M84" s="158">
        <f t="shared" si="46"/>
        <v>0.87000000000000099</v>
      </c>
      <c r="N84" s="158"/>
      <c r="O84" s="158"/>
      <c r="P84" s="158"/>
      <c r="Q84" s="158">
        <f t="shared" si="47"/>
        <v>0.62999999999999901</v>
      </c>
      <c r="R84" s="158">
        <f t="shared" si="47"/>
        <v>0.17999999999999972</v>
      </c>
      <c r="S84" s="158">
        <f t="shared" si="47"/>
        <v>3.0000000000000027E-2</v>
      </c>
      <c r="T84" s="158">
        <f t="shared" si="47"/>
        <v>1.1850000000000023</v>
      </c>
    </row>
    <row r="85" spans="1:21" x14ac:dyDescent="0.2">
      <c r="C85" s="158">
        <f t="shared" si="45"/>
        <v>0.87000000000000099</v>
      </c>
      <c r="D85" s="158">
        <f t="shared" si="45"/>
        <v>0.26999999999999957</v>
      </c>
      <c r="E85" s="158">
        <f t="shared" si="45"/>
        <v>3.0000000000000027E-2</v>
      </c>
      <c r="F85" s="158">
        <f t="shared" si="45"/>
        <v>1.5300000000000011</v>
      </c>
      <c r="G85" s="158"/>
      <c r="H85" s="158"/>
      <c r="I85" s="158"/>
      <c r="J85" s="158">
        <f t="shared" si="46"/>
        <v>0.41999999999999993</v>
      </c>
      <c r="K85" s="158">
        <f t="shared" si="46"/>
        <v>0.15000000000000036</v>
      </c>
      <c r="L85" s="158">
        <f t="shared" si="46"/>
        <v>3.0000000000000027E-2</v>
      </c>
      <c r="M85" s="158">
        <f t="shared" si="46"/>
        <v>0.83999999999999986</v>
      </c>
      <c r="N85" s="158"/>
      <c r="O85" s="158"/>
      <c r="P85" s="158"/>
      <c r="Q85" s="158">
        <f t="shared" si="47"/>
        <v>0.60000000000000142</v>
      </c>
      <c r="R85" s="158">
        <f t="shared" si="47"/>
        <v>0.26999999999999957</v>
      </c>
      <c r="S85" s="158">
        <f t="shared" si="47"/>
        <v>3.0000000000000027E-2</v>
      </c>
      <c r="T85" s="158">
        <f t="shared" si="47"/>
        <v>1.2749999999999986</v>
      </c>
    </row>
    <row r="86" spans="1:21" x14ac:dyDescent="0.2">
      <c r="C86" s="158">
        <f t="shared" si="45"/>
        <v>0.60000000000000142</v>
      </c>
      <c r="D86" s="158">
        <f t="shared" si="45"/>
        <v>0.26999999999999957</v>
      </c>
      <c r="E86" s="158">
        <f t="shared" si="45"/>
        <v>3.0000000000000027E-2</v>
      </c>
      <c r="F86" s="158">
        <f t="shared" si="45"/>
        <v>1.230000000000004</v>
      </c>
      <c r="G86" s="158"/>
      <c r="H86" s="158"/>
      <c r="I86" s="158"/>
      <c r="J86" s="158">
        <f t="shared" si="46"/>
        <v>0.33000000000000007</v>
      </c>
      <c r="K86" s="158">
        <f t="shared" si="46"/>
        <v>0.17999999999999972</v>
      </c>
      <c r="L86" s="158">
        <f t="shared" si="46"/>
        <v>0</v>
      </c>
      <c r="M86" s="158">
        <f t="shared" si="46"/>
        <v>0.71999999999999886</v>
      </c>
      <c r="N86" s="158"/>
      <c r="O86" s="158"/>
      <c r="P86" s="158"/>
      <c r="Q86" s="158">
        <f t="shared" si="47"/>
        <v>0.53999999999999915</v>
      </c>
      <c r="R86" s="158">
        <f t="shared" si="47"/>
        <v>0.26999999999999957</v>
      </c>
      <c r="S86" s="158">
        <f t="shared" si="47"/>
        <v>3.0000000000000027E-2</v>
      </c>
      <c r="T86" s="158">
        <f t="shared" si="47"/>
        <v>1.259999999999998</v>
      </c>
    </row>
    <row r="87" spans="1:21" x14ac:dyDescent="0.2">
      <c r="C87" s="158">
        <f t="shared" si="45"/>
        <v>0.33000000000000007</v>
      </c>
      <c r="D87" s="158">
        <f t="shared" si="45"/>
        <v>0.30000000000000071</v>
      </c>
      <c r="E87" s="158">
        <f t="shared" si="45"/>
        <v>3.0000000000000027E-2</v>
      </c>
      <c r="F87" s="158">
        <f t="shared" si="45"/>
        <v>1.0200000000000031</v>
      </c>
      <c r="G87" s="158"/>
      <c r="H87" s="158"/>
      <c r="I87" s="158"/>
      <c r="J87" s="158">
        <f t="shared" si="46"/>
        <v>0.24000000000000021</v>
      </c>
      <c r="K87" s="158">
        <f t="shared" si="46"/>
        <v>0.12000000000000011</v>
      </c>
      <c r="L87" s="158">
        <f t="shared" si="46"/>
        <v>0</v>
      </c>
      <c r="M87" s="158">
        <f t="shared" si="46"/>
        <v>0.49500000000000099</v>
      </c>
      <c r="N87" s="158"/>
      <c r="O87" s="158"/>
      <c r="P87" s="158"/>
      <c r="Q87" s="158">
        <f t="shared" si="47"/>
        <v>0.39000000000000057</v>
      </c>
      <c r="R87" s="158">
        <f t="shared" si="47"/>
        <v>0.20999999999999996</v>
      </c>
      <c r="S87" s="158">
        <f t="shared" si="47"/>
        <v>0</v>
      </c>
      <c r="T87" s="158">
        <f t="shared" si="47"/>
        <v>0.94500000000000028</v>
      </c>
    </row>
    <row r="88" spans="1:21" x14ac:dyDescent="0.2">
      <c r="C88" s="158">
        <f t="shared" si="45"/>
        <v>0.60000000000000142</v>
      </c>
      <c r="D88" s="158">
        <f t="shared" si="45"/>
        <v>0.57000000000000028</v>
      </c>
      <c r="E88" s="158">
        <f t="shared" si="45"/>
        <v>0</v>
      </c>
      <c r="F88" s="158">
        <f t="shared" si="45"/>
        <v>1.7550000000000026</v>
      </c>
      <c r="G88" s="158"/>
      <c r="H88" s="158"/>
      <c r="I88" s="158"/>
      <c r="J88" s="158">
        <f t="shared" si="46"/>
        <v>0.51000000000000156</v>
      </c>
      <c r="K88" s="158">
        <f t="shared" si="46"/>
        <v>8.9999999999999858E-2</v>
      </c>
      <c r="L88" s="158">
        <f t="shared" si="46"/>
        <v>3.0000000000000027E-2</v>
      </c>
      <c r="M88" s="158">
        <f t="shared" si="46"/>
        <v>0.79500000000000171</v>
      </c>
      <c r="N88" s="158"/>
      <c r="O88" s="158"/>
      <c r="P88" s="158"/>
      <c r="Q88" s="158">
        <f t="shared" si="47"/>
        <v>0.45000000000000107</v>
      </c>
      <c r="R88" s="158">
        <f t="shared" si="47"/>
        <v>0.15000000000000036</v>
      </c>
      <c r="S88" s="158">
        <f t="shared" si="47"/>
        <v>3.0000000000000027E-2</v>
      </c>
      <c r="T88" s="158">
        <f t="shared" si="47"/>
        <v>0.92999999999999972</v>
      </c>
    </row>
    <row r="89" spans="1:21" x14ac:dyDescent="0.2">
      <c r="C89" s="158">
        <f t="shared" si="45"/>
        <v>0.45000000000000107</v>
      </c>
      <c r="D89" s="158">
        <f t="shared" si="45"/>
        <v>0.30000000000000071</v>
      </c>
      <c r="E89" s="158">
        <f t="shared" si="45"/>
        <v>0</v>
      </c>
      <c r="F89" s="158">
        <f t="shared" si="45"/>
        <v>1.0799999999999983</v>
      </c>
      <c r="G89" s="158"/>
      <c r="H89" s="158"/>
      <c r="I89" s="158"/>
      <c r="J89" s="158">
        <f t="shared" si="46"/>
        <v>0.17999999999999972</v>
      </c>
      <c r="K89" s="158">
        <f t="shared" si="46"/>
        <v>8.9999999999999858E-2</v>
      </c>
      <c r="L89" s="158">
        <f t="shared" si="46"/>
        <v>3.0000000000000027E-2</v>
      </c>
      <c r="M89" s="158">
        <f t="shared" si="46"/>
        <v>0.49500000000000099</v>
      </c>
      <c r="N89" s="158"/>
      <c r="O89" s="158"/>
      <c r="P89" s="158"/>
      <c r="Q89" s="158">
        <f t="shared" si="47"/>
        <v>0.41999999999999993</v>
      </c>
      <c r="R89" s="158">
        <f t="shared" si="47"/>
        <v>0.15000000000000036</v>
      </c>
      <c r="S89" s="158">
        <f t="shared" si="47"/>
        <v>3.0000000000000027E-2</v>
      </c>
      <c r="T89" s="158">
        <f t="shared" si="47"/>
        <v>0.85500000000000043</v>
      </c>
    </row>
    <row r="90" spans="1:21" x14ac:dyDescent="0.2">
      <c r="C90" s="158">
        <f t="shared" si="45"/>
        <v>0.60000000000000142</v>
      </c>
      <c r="D90" s="158">
        <f t="shared" si="45"/>
        <v>0.33000000000000007</v>
      </c>
      <c r="E90" s="158">
        <f t="shared" si="45"/>
        <v>0</v>
      </c>
      <c r="F90" s="158">
        <f t="shared" si="45"/>
        <v>1.3049999999999997</v>
      </c>
      <c r="G90" s="158"/>
      <c r="H90" s="158"/>
      <c r="I90" s="158"/>
      <c r="J90" s="158">
        <f t="shared" si="46"/>
        <v>0.24000000000000021</v>
      </c>
      <c r="K90" s="158">
        <f t="shared" si="46"/>
        <v>0.20999999999999996</v>
      </c>
      <c r="L90" s="158">
        <f t="shared" si="46"/>
        <v>3.0000000000000027E-2</v>
      </c>
      <c r="M90" s="158">
        <f t="shared" si="46"/>
        <v>0.75</v>
      </c>
      <c r="N90" s="158"/>
      <c r="O90" s="158"/>
      <c r="P90" s="158"/>
      <c r="Q90" s="158">
        <f t="shared" si="47"/>
        <v>0.45000000000000107</v>
      </c>
      <c r="R90" s="158">
        <f t="shared" si="47"/>
        <v>0.12000000000000011</v>
      </c>
      <c r="S90" s="158">
        <f t="shared" si="47"/>
        <v>0</v>
      </c>
      <c r="T90" s="158">
        <f t="shared" si="47"/>
        <v>0.79500000000000171</v>
      </c>
    </row>
    <row r="91" spans="1:21" x14ac:dyDescent="0.2">
      <c r="C91" s="158">
        <f t="shared" si="45"/>
        <v>0.48000000000000043</v>
      </c>
      <c r="D91" s="158">
        <f t="shared" si="45"/>
        <v>0.26999999999999957</v>
      </c>
      <c r="E91" s="158">
        <f t="shared" si="45"/>
        <v>3.0000000000000027E-2</v>
      </c>
      <c r="F91" s="158">
        <f t="shared" si="45"/>
        <v>1.1099999999999994</v>
      </c>
      <c r="G91" s="158"/>
      <c r="H91" s="158"/>
      <c r="I91" s="158"/>
      <c r="J91" s="158">
        <f t="shared" si="46"/>
        <v>0.53999999999999915</v>
      </c>
      <c r="K91" s="158">
        <f t="shared" si="46"/>
        <v>0.12000000000000011</v>
      </c>
      <c r="L91" s="158">
        <f t="shared" si="46"/>
        <v>0</v>
      </c>
      <c r="M91" s="158">
        <f t="shared" si="46"/>
        <v>0.83999999999999986</v>
      </c>
      <c r="N91" s="158"/>
      <c r="O91" s="158"/>
      <c r="P91" s="158"/>
      <c r="Q91" s="158"/>
      <c r="R91" s="158"/>
      <c r="S91" s="158"/>
      <c r="T91" s="158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1"/>
  <sheetViews>
    <sheetView topLeftCell="G6" zoomScaleNormal="100" workbookViewId="0">
      <selection activeCell="V21" sqref="V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31" width="11.5703125" customWidth="1"/>
    <col min="32" max="16384" width="11.5703125" style="1"/>
  </cols>
  <sheetData>
    <row r="1" spans="1:3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31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3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31" ht="12.75" customHeight="1" x14ac:dyDescent="0.2">
      <c r="A4" s="175" t="s">
        <v>54</v>
      </c>
      <c r="B4" s="175"/>
      <c r="C4" s="175"/>
      <c r="D4" s="26"/>
      <c r="E4" s="179" t="str">
        <f>'G-1'!E4:H4</f>
        <v>DE OBRA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31" ht="12.75" customHeight="1" x14ac:dyDescent="0.2">
      <c r="A5" s="169" t="s">
        <v>56</v>
      </c>
      <c r="B5" s="169"/>
      <c r="C5" s="169"/>
      <c r="D5" s="179" t="str">
        <f>'G-1'!D5:H5</f>
        <v>CALLE 30 X CARRERA 40</v>
      </c>
      <c r="E5" s="179"/>
      <c r="F5" s="179"/>
      <c r="G5" s="179"/>
      <c r="H5" s="179"/>
      <c r="I5" s="169" t="s">
        <v>53</v>
      </c>
      <c r="J5" s="169"/>
      <c r="K5" s="169"/>
      <c r="L5" s="180">
        <f>'G-1'!L5:N5</f>
        <v>1126</v>
      </c>
      <c r="M5" s="180"/>
      <c r="N5" s="180"/>
      <c r="O5" s="12"/>
      <c r="P5" s="169" t="s">
        <v>57</v>
      </c>
      <c r="Q5" s="169"/>
      <c r="R5" s="169"/>
      <c r="S5" s="178" t="s">
        <v>94</v>
      </c>
      <c r="T5" s="178"/>
      <c r="U5" s="178"/>
    </row>
    <row r="6" spans="1:31" ht="12.75" customHeight="1" x14ac:dyDescent="0.2">
      <c r="A6" s="169" t="s">
        <v>55</v>
      </c>
      <c r="B6" s="169"/>
      <c r="C6" s="169"/>
      <c r="D6" s="176" t="s">
        <v>159</v>
      </c>
      <c r="E6" s="176"/>
      <c r="F6" s="176"/>
      <c r="G6" s="176"/>
      <c r="H6" s="176"/>
      <c r="I6" s="169" t="s">
        <v>59</v>
      </c>
      <c r="J6" s="169"/>
      <c r="K6" s="169"/>
      <c r="L6" s="181">
        <v>1</v>
      </c>
      <c r="M6" s="181"/>
      <c r="N6" s="181"/>
      <c r="O6" s="42"/>
      <c r="P6" s="169" t="s">
        <v>58</v>
      </c>
      <c r="Q6" s="169"/>
      <c r="R6" s="169"/>
      <c r="S6" s="174">
        <f>'G-1'!S6:U6</f>
        <v>42996</v>
      </c>
      <c r="T6" s="174"/>
      <c r="U6" s="174"/>
    </row>
    <row r="7" spans="1:31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31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31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31" ht="24" customHeight="1" x14ac:dyDescent="0.2">
      <c r="A10" s="18" t="s">
        <v>11</v>
      </c>
      <c r="B10" s="46">
        <v>14</v>
      </c>
      <c r="C10" s="46">
        <v>1</v>
      </c>
      <c r="D10" s="46">
        <v>0</v>
      </c>
      <c r="E10" s="46">
        <v>0</v>
      </c>
      <c r="F10" s="62">
        <f>B10*0.5+C10*1+D10*2+E10*2.5</f>
        <v>8</v>
      </c>
      <c r="G10" s="2"/>
      <c r="H10" s="19" t="s">
        <v>4</v>
      </c>
      <c r="I10" s="46">
        <v>7</v>
      </c>
      <c r="J10" s="46">
        <v>1</v>
      </c>
      <c r="K10" s="46">
        <v>0</v>
      </c>
      <c r="L10" s="46">
        <v>0</v>
      </c>
      <c r="M10" s="6">
        <f>I10*0.5+J10*1+K10*2+L10*2.5</f>
        <v>4.5</v>
      </c>
      <c r="N10" s="9">
        <f>F20+F21+F22+M10</f>
        <v>21.5</v>
      </c>
      <c r="O10" s="19" t="s">
        <v>43</v>
      </c>
      <c r="P10" s="46">
        <v>10</v>
      </c>
      <c r="Q10" s="46">
        <v>0</v>
      </c>
      <c r="R10" s="46">
        <v>0</v>
      </c>
      <c r="S10" s="46">
        <v>0</v>
      </c>
      <c r="T10" s="6">
        <f>P10*0.5+Q10*1+R10*2+S10*2.5</f>
        <v>5</v>
      </c>
      <c r="U10" s="10"/>
      <c r="Z10" s="1"/>
      <c r="AA10" s="1"/>
      <c r="AB10" s="1" t="s">
        <v>85</v>
      </c>
      <c r="AC10" s="81">
        <v>929.5</v>
      </c>
      <c r="AD10" s="1"/>
      <c r="AE10" s="1"/>
    </row>
    <row r="11" spans="1:31" ht="24" customHeight="1" x14ac:dyDescent="0.2">
      <c r="A11" s="18" t="s">
        <v>14</v>
      </c>
      <c r="B11" s="46">
        <v>17</v>
      </c>
      <c r="C11" s="46">
        <v>1</v>
      </c>
      <c r="D11" s="46">
        <v>0</v>
      </c>
      <c r="E11" s="46">
        <v>0</v>
      </c>
      <c r="F11" s="6">
        <f t="shared" ref="F11:F22" si="0">B11*0.5+C11*1+D11*2+E11*2.5</f>
        <v>9.5</v>
      </c>
      <c r="G11" s="2"/>
      <c r="H11" s="19" t="s">
        <v>5</v>
      </c>
      <c r="I11" s="46">
        <v>9</v>
      </c>
      <c r="J11" s="46">
        <v>0</v>
      </c>
      <c r="K11" s="46">
        <v>0</v>
      </c>
      <c r="L11" s="46">
        <v>0</v>
      </c>
      <c r="M11" s="6">
        <f t="shared" ref="M11:M22" si="1">I11*0.5+J11*1+K11*2+L11*2.5</f>
        <v>4.5</v>
      </c>
      <c r="N11" s="9">
        <f>F21+F22+M10+M11</f>
        <v>19.5</v>
      </c>
      <c r="O11" s="19" t="s">
        <v>44</v>
      </c>
      <c r="P11" s="46">
        <v>14</v>
      </c>
      <c r="Q11" s="46">
        <v>1</v>
      </c>
      <c r="R11" s="46">
        <v>0</v>
      </c>
      <c r="S11" s="46">
        <v>0</v>
      </c>
      <c r="T11" s="6">
        <f t="shared" ref="T11:T21" si="2">P11*0.5+Q11*1+R11*2+S11*2.5</f>
        <v>8</v>
      </c>
      <c r="U11" s="2"/>
      <c r="Z11" s="1"/>
      <c r="AA11" s="1"/>
      <c r="AB11" s="1" t="s">
        <v>67</v>
      </c>
      <c r="AC11" s="81">
        <v>932.5</v>
      </c>
      <c r="AD11" s="1"/>
      <c r="AE11" s="1"/>
    </row>
    <row r="12" spans="1:31" ht="24" customHeight="1" x14ac:dyDescent="0.2">
      <c r="A12" s="18" t="s">
        <v>17</v>
      </c>
      <c r="B12" s="46">
        <v>19</v>
      </c>
      <c r="C12" s="46">
        <v>2</v>
      </c>
      <c r="D12" s="46">
        <v>0</v>
      </c>
      <c r="E12" s="46">
        <v>1</v>
      </c>
      <c r="F12" s="6">
        <f t="shared" si="0"/>
        <v>14</v>
      </c>
      <c r="G12" s="2"/>
      <c r="H12" s="19" t="s">
        <v>6</v>
      </c>
      <c r="I12" s="46">
        <v>7</v>
      </c>
      <c r="J12" s="46">
        <v>0</v>
      </c>
      <c r="K12" s="46">
        <v>0</v>
      </c>
      <c r="L12" s="46">
        <v>0</v>
      </c>
      <c r="M12" s="6">
        <f t="shared" si="1"/>
        <v>3.5</v>
      </c>
      <c r="N12" s="2">
        <f>F22+M10+M11+M12</f>
        <v>17.5</v>
      </c>
      <c r="O12" s="19" t="s">
        <v>32</v>
      </c>
      <c r="P12" s="46">
        <v>18</v>
      </c>
      <c r="Q12" s="46">
        <v>1</v>
      </c>
      <c r="R12" s="46">
        <v>0</v>
      </c>
      <c r="S12" s="46">
        <v>0</v>
      </c>
      <c r="T12" s="6">
        <f t="shared" si="2"/>
        <v>10</v>
      </c>
      <c r="U12" s="2"/>
      <c r="Z12" s="1"/>
      <c r="AA12" s="1"/>
      <c r="AB12" s="1" t="s">
        <v>68</v>
      </c>
      <c r="AC12" s="81">
        <v>944.5</v>
      </c>
      <c r="AD12" s="1"/>
      <c r="AE12" s="1"/>
    </row>
    <row r="13" spans="1:31" ht="24" customHeight="1" x14ac:dyDescent="0.2">
      <c r="A13" s="18" t="s">
        <v>19</v>
      </c>
      <c r="B13" s="46">
        <v>17</v>
      </c>
      <c r="C13" s="46">
        <v>4</v>
      </c>
      <c r="D13" s="46">
        <v>0</v>
      </c>
      <c r="E13" s="46">
        <v>0</v>
      </c>
      <c r="F13" s="6">
        <f t="shared" si="0"/>
        <v>12.5</v>
      </c>
      <c r="G13" s="2">
        <f>F10+F11+F12+F13</f>
        <v>44</v>
      </c>
      <c r="H13" s="19" t="s">
        <v>7</v>
      </c>
      <c r="I13" s="46">
        <v>7</v>
      </c>
      <c r="J13" s="46">
        <v>0</v>
      </c>
      <c r="K13" s="46">
        <v>0</v>
      </c>
      <c r="L13" s="46">
        <v>0</v>
      </c>
      <c r="M13" s="6">
        <f t="shared" si="1"/>
        <v>3.5</v>
      </c>
      <c r="N13" s="2">
        <f t="shared" ref="N13:N18" si="3">M10+M11+M12+M13</f>
        <v>16</v>
      </c>
      <c r="O13" s="19" t="s">
        <v>33</v>
      </c>
      <c r="P13" s="46">
        <v>21</v>
      </c>
      <c r="Q13" s="46">
        <v>1</v>
      </c>
      <c r="R13" s="46">
        <v>0</v>
      </c>
      <c r="S13" s="46">
        <v>0</v>
      </c>
      <c r="T13" s="6">
        <f t="shared" si="2"/>
        <v>11.5</v>
      </c>
      <c r="U13" s="2">
        <f t="shared" ref="U13:U21" si="4">T10+T11+T12+T13</f>
        <v>34.5</v>
      </c>
      <c r="Z13" s="1" t="s">
        <v>89</v>
      </c>
      <c r="AA13" s="81">
        <v>1077.5</v>
      </c>
      <c r="AB13" s="1" t="s">
        <v>80</v>
      </c>
      <c r="AC13" s="81">
        <v>950</v>
      </c>
      <c r="AD13" s="1" t="s">
        <v>77</v>
      </c>
      <c r="AE13" s="81">
        <v>0</v>
      </c>
    </row>
    <row r="14" spans="1:31" ht="24" customHeight="1" x14ac:dyDescent="0.2">
      <c r="A14" s="18" t="s">
        <v>21</v>
      </c>
      <c r="B14" s="46">
        <v>12</v>
      </c>
      <c r="C14" s="46">
        <v>1</v>
      </c>
      <c r="D14" s="46">
        <v>0</v>
      </c>
      <c r="E14" s="46">
        <v>0</v>
      </c>
      <c r="F14" s="6">
        <f t="shared" si="0"/>
        <v>7</v>
      </c>
      <c r="G14" s="2">
        <f t="shared" ref="G14:G19" si="5">F11+F12+F13+F14</f>
        <v>43</v>
      </c>
      <c r="H14" s="19" t="s">
        <v>9</v>
      </c>
      <c r="I14" s="46">
        <v>4</v>
      </c>
      <c r="J14" s="46">
        <v>0</v>
      </c>
      <c r="K14" s="46">
        <v>0</v>
      </c>
      <c r="L14" s="46">
        <v>0</v>
      </c>
      <c r="M14" s="6">
        <f t="shared" si="1"/>
        <v>2</v>
      </c>
      <c r="N14" s="2">
        <f t="shared" si="3"/>
        <v>13.5</v>
      </c>
      <c r="O14" s="19" t="s">
        <v>29</v>
      </c>
      <c r="P14" s="45">
        <v>12</v>
      </c>
      <c r="Q14" s="45">
        <v>1</v>
      </c>
      <c r="R14" s="45">
        <v>0</v>
      </c>
      <c r="S14" s="45">
        <v>0</v>
      </c>
      <c r="T14" s="6">
        <f t="shared" si="2"/>
        <v>7</v>
      </c>
      <c r="U14" s="2">
        <f t="shared" si="4"/>
        <v>36.5</v>
      </c>
      <c r="Z14" s="1" t="s">
        <v>87</v>
      </c>
      <c r="AA14" s="81">
        <v>1084</v>
      </c>
      <c r="AB14" s="1" t="s">
        <v>75</v>
      </c>
      <c r="AC14" s="81">
        <v>986</v>
      </c>
      <c r="AD14" s="1" t="s">
        <v>78</v>
      </c>
      <c r="AE14" s="81">
        <v>0</v>
      </c>
    </row>
    <row r="15" spans="1:31" ht="24" customHeight="1" x14ac:dyDescent="0.2">
      <c r="A15" s="18" t="s">
        <v>23</v>
      </c>
      <c r="B15" s="46">
        <v>14</v>
      </c>
      <c r="C15" s="46">
        <v>0</v>
      </c>
      <c r="D15" s="46">
        <v>0</v>
      </c>
      <c r="E15" s="46">
        <v>0</v>
      </c>
      <c r="F15" s="6">
        <f t="shared" si="0"/>
        <v>7</v>
      </c>
      <c r="G15" s="2">
        <f t="shared" si="5"/>
        <v>40.5</v>
      </c>
      <c r="H15" s="19" t="s">
        <v>12</v>
      </c>
      <c r="I15" s="46">
        <v>5</v>
      </c>
      <c r="J15" s="46">
        <v>0</v>
      </c>
      <c r="K15" s="46">
        <v>0</v>
      </c>
      <c r="L15" s="46">
        <v>0</v>
      </c>
      <c r="M15" s="6">
        <f t="shared" si="1"/>
        <v>2.5</v>
      </c>
      <c r="N15" s="2">
        <f t="shared" si="3"/>
        <v>11.5</v>
      </c>
      <c r="O15" s="18" t="s">
        <v>30</v>
      </c>
      <c r="P15" s="46">
        <v>14</v>
      </c>
      <c r="Q15" s="46">
        <v>2</v>
      </c>
      <c r="R15" s="46">
        <v>0</v>
      </c>
      <c r="S15" s="46">
        <v>0</v>
      </c>
      <c r="T15" s="6">
        <f t="shared" si="2"/>
        <v>9</v>
      </c>
      <c r="U15" s="2">
        <f t="shared" si="4"/>
        <v>37.5</v>
      </c>
      <c r="V15">
        <f>B15+B14+B13+B12</f>
        <v>62</v>
      </c>
      <c r="W15">
        <f t="shared" ref="W15:Y15" si="6">C15+C14+C13+C12</f>
        <v>7</v>
      </c>
      <c r="X15">
        <f t="shared" si="6"/>
        <v>0</v>
      </c>
      <c r="Y15">
        <f t="shared" si="6"/>
        <v>1</v>
      </c>
      <c r="Z15" s="1" t="s">
        <v>84</v>
      </c>
      <c r="AA15" s="81">
        <v>1088</v>
      </c>
      <c r="AB15" s="1" t="s">
        <v>64</v>
      </c>
      <c r="AC15" s="81">
        <v>1007</v>
      </c>
      <c r="AD15" s="1" t="s">
        <v>81</v>
      </c>
      <c r="AE15" s="81">
        <v>0</v>
      </c>
    </row>
    <row r="16" spans="1:31" ht="24" customHeight="1" x14ac:dyDescent="0.2">
      <c r="A16" s="18" t="s">
        <v>39</v>
      </c>
      <c r="B16" s="46">
        <v>12</v>
      </c>
      <c r="C16" s="46">
        <v>2</v>
      </c>
      <c r="D16" s="46">
        <v>0</v>
      </c>
      <c r="E16" s="46">
        <v>1</v>
      </c>
      <c r="F16" s="6">
        <f t="shared" si="0"/>
        <v>10.5</v>
      </c>
      <c r="G16" s="2">
        <f t="shared" si="5"/>
        <v>37</v>
      </c>
      <c r="H16" s="19" t="s">
        <v>15</v>
      </c>
      <c r="I16" s="46">
        <v>6</v>
      </c>
      <c r="J16" s="46">
        <v>0</v>
      </c>
      <c r="K16" s="46">
        <v>0</v>
      </c>
      <c r="L16" s="46">
        <v>0</v>
      </c>
      <c r="M16" s="6">
        <f t="shared" si="1"/>
        <v>3</v>
      </c>
      <c r="N16" s="2">
        <f t="shared" si="3"/>
        <v>11</v>
      </c>
      <c r="O16" s="19" t="s">
        <v>8</v>
      </c>
      <c r="P16" s="46">
        <v>13</v>
      </c>
      <c r="Q16" s="46">
        <v>0</v>
      </c>
      <c r="R16" s="46">
        <v>0</v>
      </c>
      <c r="S16" s="46">
        <v>0</v>
      </c>
      <c r="T16" s="6">
        <f t="shared" si="2"/>
        <v>6.5</v>
      </c>
      <c r="U16" s="2">
        <f t="shared" si="4"/>
        <v>34</v>
      </c>
      <c r="Z16" s="1" t="s">
        <v>82</v>
      </c>
      <c r="AA16" s="81">
        <v>1121.5</v>
      </c>
      <c r="AB16" s="1" t="s">
        <v>76</v>
      </c>
      <c r="AC16" s="81">
        <v>1015.5</v>
      </c>
      <c r="AD16" s="1" t="s">
        <v>83</v>
      </c>
      <c r="AE16" s="81">
        <v>0</v>
      </c>
    </row>
    <row r="17" spans="1:31" ht="24" customHeight="1" x14ac:dyDescent="0.2">
      <c r="A17" s="18" t="s">
        <v>40</v>
      </c>
      <c r="B17" s="46">
        <v>19</v>
      </c>
      <c r="C17" s="46">
        <v>4</v>
      </c>
      <c r="D17" s="46">
        <v>0</v>
      </c>
      <c r="E17" s="46">
        <v>0</v>
      </c>
      <c r="F17" s="6">
        <f t="shared" si="0"/>
        <v>13.5</v>
      </c>
      <c r="G17" s="2">
        <f t="shared" si="5"/>
        <v>38</v>
      </c>
      <c r="H17" s="19" t="s">
        <v>18</v>
      </c>
      <c r="I17" s="46">
        <v>3</v>
      </c>
      <c r="J17" s="46">
        <v>0</v>
      </c>
      <c r="K17" s="46">
        <v>0</v>
      </c>
      <c r="L17" s="46">
        <v>0</v>
      </c>
      <c r="M17" s="6">
        <f t="shared" si="1"/>
        <v>1.5</v>
      </c>
      <c r="N17" s="2">
        <f t="shared" si="3"/>
        <v>9</v>
      </c>
      <c r="O17" s="19" t="s">
        <v>10</v>
      </c>
      <c r="P17" s="46">
        <v>10</v>
      </c>
      <c r="Q17" s="46">
        <v>1</v>
      </c>
      <c r="R17" s="46">
        <v>0</v>
      </c>
      <c r="S17" s="46">
        <v>0</v>
      </c>
      <c r="T17" s="6">
        <f t="shared" si="2"/>
        <v>6</v>
      </c>
      <c r="U17" s="2">
        <f t="shared" si="4"/>
        <v>28.5</v>
      </c>
      <c r="Z17" s="1" t="s">
        <v>79</v>
      </c>
      <c r="AA17" s="81">
        <v>1162.5</v>
      </c>
      <c r="AB17" s="1" t="s">
        <v>74</v>
      </c>
      <c r="AC17" s="81">
        <v>1028.5</v>
      </c>
      <c r="AD17" s="1" t="s">
        <v>86</v>
      </c>
      <c r="AE17" s="81">
        <v>0</v>
      </c>
    </row>
    <row r="18" spans="1:31" ht="24" customHeight="1" x14ac:dyDescent="0.2">
      <c r="A18" s="18" t="s">
        <v>41</v>
      </c>
      <c r="B18" s="46">
        <v>9</v>
      </c>
      <c r="C18" s="46">
        <v>4</v>
      </c>
      <c r="D18" s="46">
        <v>0</v>
      </c>
      <c r="E18" s="46">
        <v>0</v>
      </c>
      <c r="F18" s="6">
        <f t="shared" si="0"/>
        <v>8.5</v>
      </c>
      <c r="G18" s="2">
        <f t="shared" si="5"/>
        <v>39.5</v>
      </c>
      <c r="H18" s="19" t="s">
        <v>20</v>
      </c>
      <c r="I18" s="46">
        <v>8</v>
      </c>
      <c r="J18" s="46">
        <v>0</v>
      </c>
      <c r="K18" s="46">
        <v>0</v>
      </c>
      <c r="L18" s="46">
        <v>0</v>
      </c>
      <c r="M18" s="6">
        <f t="shared" si="1"/>
        <v>4</v>
      </c>
      <c r="N18" s="2">
        <f t="shared" si="3"/>
        <v>11</v>
      </c>
      <c r="O18" s="19" t="s">
        <v>13</v>
      </c>
      <c r="P18" s="46">
        <v>9</v>
      </c>
      <c r="Q18" s="46">
        <v>1</v>
      </c>
      <c r="R18" s="46">
        <v>0</v>
      </c>
      <c r="S18" s="46">
        <v>0</v>
      </c>
      <c r="T18" s="6">
        <f t="shared" si="2"/>
        <v>5.5</v>
      </c>
      <c r="U18" s="2">
        <f t="shared" si="4"/>
        <v>27</v>
      </c>
      <c r="Z18" s="1" t="s">
        <v>66</v>
      </c>
      <c r="AA18" s="81">
        <v>1171</v>
      </c>
      <c r="AB18" s="1" t="s">
        <v>88</v>
      </c>
      <c r="AC18" s="81">
        <v>1031</v>
      </c>
      <c r="AD18" s="1" t="s">
        <v>69</v>
      </c>
      <c r="AE18" s="81">
        <v>0</v>
      </c>
    </row>
    <row r="19" spans="1:31" ht="24" customHeight="1" thickBot="1" x14ac:dyDescent="0.25">
      <c r="A19" s="21" t="s">
        <v>42</v>
      </c>
      <c r="B19" s="47">
        <v>7</v>
      </c>
      <c r="C19" s="47">
        <v>1</v>
      </c>
      <c r="D19" s="47">
        <v>0</v>
      </c>
      <c r="E19" s="47">
        <v>0</v>
      </c>
      <c r="F19" s="7">
        <f t="shared" si="0"/>
        <v>4.5</v>
      </c>
      <c r="G19" s="3">
        <f t="shared" si="5"/>
        <v>37</v>
      </c>
      <c r="H19" s="20" t="s">
        <v>22</v>
      </c>
      <c r="I19" s="45">
        <v>7</v>
      </c>
      <c r="J19" s="45">
        <v>0</v>
      </c>
      <c r="K19" s="45">
        <v>0</v>
      </c>
      <c r="L19" s="45">
        <v>0</v>
      </c>
      <c r="M19" s="6">
        <f t="shared" si="1"/>
        <v>3.5</v>
      </c>
      <c r="N19" s="2">
        <f>M16+M17+M18+M19</f>
        <v>12</v>
      </c>
      <c r="O19" s="19" t="s">
        <v>16</v>
      </c>
      <c r="P19" s="46">
        <v>10</v>
      </c>
      <c r="Q19" s="46">
        <v>1</v>
      </c>
      <c r="R19" s="46">
        <v>0</v>
      </c>
      <c r="S19" s="46">
        <v>0</v>
      </c>
      <c r="T19" s="6">
        <f t="shared" si="2"/>
        <v>6</v>
      </c>
      <c r="U19" s="2">
        <f t="shared" si="4"/>
        <v>24</v>
      </c>
      <c r="Z19" s="1" t="s">
        <v>65</v>
      </c>
      <c r="AA19" s="81">
        <v>1205.5</v>
      </c>
      <c r="AB19" s="1" t="s">
        <v>90</v>
      </c>
      <c r="AC19" s="81">
        <v>1036.5</v>
      </c>
      <c r="AD19" s="1" t="s">
        <v>91</v>
      </c>
      <c r="AE19" s="81">
        <v>0</v>
      </c>
    </row>
    <row r="20" spans="1:31" ht="24" customHeight="1" x14ac:dyDescent="0.2">
      <c r="A20" s="19" t="s">
        <v>27</v>
      </c>
      <c r="B20" s="45">
        <v>11</v>
      </c>
      <c r="C20" s="45">
        <v>1</v>
      </c>
      <c r="D20" s="45">
        <v>0</v>
      </c>
      <c r="E20" s="45">
        <v>0</v>
      </c>
      <c r="F20" s="8">
        <f t="shared" si="0"/>
        <v>6.5</v>
      </c>
      <c r="G20" s="35"/>
      <c r="H20" s="19" t="s">
        <v>24</v>
      </c>
      <c r="I20" s="46">
        <v>9</v>
      </c>
      <c r="J20" s="46">
        <v>1</v>
      </c>
      <c r="K20" s="46">
        <v>0</v>
      </c>
      <c r="L20" s="46">
        <v>0</v>
      </c>
      <c r="M20" s="8">
        <f t="shared" si="1"/>
        <v>5.5</v>
      </c>
      <c r="N20" s="2">
        <f>M17+M18+M19+M20</f>
        <v>14.5</v>
      </c>
      <c r="O20" s="19" t="s">
        <v>45</v>
      </c>
      <c r="P20" s="45">
        <v>11</v>
      </c>
      <c r="Q20" s="45">
        <v>1</v>
      </c>
      <c r="R20" s="45">
        <v>0</v>
      </c>
      <c r="S20" s="45">
        <v>0</v>
      </c>
      <c r="T20" s="8">
        <f t="shared" si="2"/>
        <v>6.5</v>
      </c>
      <c r="U20" s="2">
        <f t="shared" si="4"/>
        <v>24</v>
      </c>
      <c r="Z20" s="1"/>
      <c r="AA20" s="1"/>
      <c r="AB20" s="1" t="s">
        <v>92</v>
      </c>
      <c r="AC20" s="81">
        <v>1058.5</v>
      </c>
      <c r="AD20" s="1" t="s">
        <v>70</v>
      </c>
      <c r="AE20" s="81">
        <v>0</v>
      </c>
    </row>
    <row r="21" spans="1:31" ht="24" customHeight="1" thickBot="1" x14ac:dyDescent="0.25">
      <c r="A21" s="19" t="s">
        <v>28</v>
      </c>
      <c r="B21" s="46">
        <v>7</v>
      </c>
      <c r="C21" s="46">
        <v>2</v>
      </c>
      <c r="D21" s="46">
        <v>0</v>
      </c>
      <c r="E21" s="46">
        <v>0</v>
      </c>
      <c r="F21" s="6">
        <f t="shared" si="0"/>
        <v>5.5</v>
      </c>
      <c r="G21" s="36"/>
      <c r="H21" s="20" t="s">
        <v>25</v>
      </c>
      <c r="I21" s="46">
        <v>9</v>
      </c>
      <c r="J21" s="46">
        <v>0</v>
      </c>
      <c r="K21" s="46">
        <v>0</v>
      </c>
      <c r="L21" s="46">
        <v>0</v>
      </c>
      <c r="M21" s="6">
        <f t="shared" si="1"/>
        <v>4.5</v>
      </c>
      <c r="N21" s="2">
        <f>M18+M19+M20+M21</f>
        <v>17.5</v>
      </c>
      <c r="O21" s="21" t="s">
        <v>46</v>
      </c>
      <c r="P21" s="47">
        <v>13</v>
      </c>
      <c r="Q21" s="47">
        <v>1</v>
      </c>
      <c r="R21" s="47">
        <v>0</v>
      </c>
      <c r="S21" s="47">
        <v>0</v>
      </c>
      <c r="T21" s="7">
        <f t="shared" si="2"/>
        <v>7.5</v>
      </c>
      <c r="U21" s="3">
        <f t="shared" si="4"/>
        <v>25.5</v>
      </c>
      <c r="Z21" s="1"/>
      <c r="AA21" s="1"/>
      <c r="AB21" s="1" t="s">
        <v>71</v>
      </c>
      <c r="AC21" s="81">
        <v>1091.5</v>
      </c>
      <c r="AD21" s="1" t="s">
        <v>72</v>
      </c>
      <c r="AE21" s="81">
        <v>0</v>
      </c>
    </row>
    <row r="22" spans="1:31" ht="24" customHeight="1" thickBot="1" x14ac:dyDescent="0.25">
      <c r="A22" s="19" t="s">
        <v>1</v>
      </c>
      <c r="B22" s="46">
        <v>8</v>
      </c>
      <c r="C22" s="46">
        <v>1</v>
      </c>
      <c r="D22" s="46">
        <v>0</v>
      </c>
      <c r="E22" s="46">
        <v>0</v>
      </c>
      <c r="F22" s="6">
        <f t="shared" si="0"/>
        <v>5</v>
      </c>
      <c r="G22" s="2"/>
      <c r="H22" s="21" t="s">
        <v>26</v>
      </c>
      <c r="I22" s="47">
        <v>12</v>
      </c>
      <c r="J22" s="47">
        <v>0</v>
      </c>
      <c r="K22" s="47">
        <v>0</v>
      </c>
      <c r="L22" s="47">
        <v>0</v>
      </c>
      <c r="M22" s="6">
        <f t="shared" si="1"/>
        <v>6</v>
      </c>
      <c r="N22" s="3">
        <f>M19+M20+M21+M22</f>
        <v>19.5</v>
      </c>
      <c r="O22" s="19"/>
      <c r="P22" s="45"/>
      <c r="Q22" s="45"/>
      <c r="R22" s="45"/>
      <c r="S22" s="45"/>
      <c r="T22" s="8"/>
      <c r="U22" s="34"/>
      <c r="Z22" s="1"/>
      <c r="AA22" s="1"/>
      <c r="AB22" s="1" t="s">
        <v>93</v>
      </c>
      <c r="AC22" s="81">
        <v>1132</v>
      </c>
      <c r="AD22" s="1"/>
      <c r="AE22" s="81"/>
    </row>
    <row r="23" spans="1:31" ht="13.5" customHeight="1" x14ac:dyDescent="0.2">
      <c r="A23" s="185" t="s">
        <v>47</v>
      </c>
      <c r="B23" s="186"/>
      <c r="C23" s="191" t="s">
        <v>50</v>
      </c>
      <c r="D23" s="192"/>
      <c r="E23" s="192"/>
      <c r="F23" s="193"/>
      <c r="G23" s="84">
        <f>MAX(G13:G19)</f>
        <v>44</v>
      </c>
      <c r="H23" s="189" t="s">
        <v>48</v>
      </c>
      <c r="I23" s="190"/>
      <c r="J23" s="182" t="s">
        <v>50</v>
      </c>
      <c r="K23" s="183"/>
      <c r="L23" s="183"/>
      <c r="M23" s="184"/>
      <c r="N23" s="85">
        <f>MAX(N10:N22)</f>
        <v>21.5</v>
      </c>
      <c r="O23" s="185" t="s">
        <v>49</v>
      </c>
      <c r="P23" s="186"/>
      <c r="Q23" s="191" t="s">
        <v>50</v>
      </c>
      <c r="R23" s="192"/>
      <c r="S23" s="192"/>
      <c r="T23" s="193"/>
      <c r="U23" s="84">
        <f>MAX(U13:U21)</f>
        <v>37.5</v>
      </c>
      <c r="Z23" s="1"/>
      <c r="AA23" s="1"/>
      <c r="AB23" s="1"/>
      <c r="AC23" s="1"/>
      <c r="AD23" s="1"/>
      <c r="AE23" s="1"/>
    </row>
    <row r="24" spans="1:31" ht="13.5" customHeight="1" x14ac:dyDescent="0.2">
      <c r="A24" s="187"/>
      <c r="B24" s="188"/>
      <c r="C24" s="82" t="s">
        <v>73</v>
      </c>
      <c r="D24" s="86"/>
      <c r="E24" s="86"/>
      <c r="F24" s="87" t="s">
        <v>65</v>
      </c>
      <c r="G24" s="88"/>
      <c r="H24" s="187"/>
      <c r="I24" s="188"/>
      <c r="J24" s="82" t="s">
        <v>73</v>
      </c>
      <c r="K24" s="86"/>
      <c r="L24" s="86"/>
      <c r="M24" s="87" t="s">
        <v>74</v>
      </c>
      <c r="N24" s="88"/>
      <c r="O24" s="187"/>
      <c r="P24" s="188"/>
      <c r="Q24" s="82" t="s">
        <v>73</v>
      </c>
      <c r="R24" s="86"/>
      <c r="S24" s="86"/>
      <c r="T24" s="87" t="s">
        <v>81</v>
      </c>
      <c r="U24" s="88"/>
      <c r="Z24" s="1"/>
      <c r="AA24" s="1"/>
      <c r="AB24" s="91" t="s">
        <v>73</v>
      </c>
      <c r="AC24" s="1"/>
      <c r="AD24" s="1"/>
      <c r="AE24" s="1"/>
    </row>
    <row r="25" spans="1:31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31" x14ac:dyDescent="0.2">
      <c r="A26" s="194" t="s">
        <v>51</v>
      </c>
      <c r="B26" s="194"/>
      <c r="C26" s="194"/>
      <c r="D26" s="194"/>
      <c r="E26" s="19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3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31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3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3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3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3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6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6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6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6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6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Z37" s="1" t="s">
        <v>27</v>
      </c>
    </row>
    <row r="38" spans="1:26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Z38" s="1" t="s">
        <v>28</v>
      </c>
    </row>
    <row r="39" spans="1:26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Z39" s="1" t="s">
        <v>1</v>
      </c>
    </row>
    <row r="40" spans="1:26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Z40" s="1" t="s">
        <v>4</v>
      </c>
    </row>
    <row r="41" spans="1:26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Z41" s="1" t="s">
        <v>5</v>
      </c>
    </row>
    <row r="42" spans="1:26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Z42" s="1" t="s">
        <v>6</v>
      </c>
    </row>
    <row r="43" spans="1:26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Z43" s="1" t="s">
        <v>7</v>
      </c>
    </row>
    <row r="44" spans="1:26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Z44" s="1" t="s">
        <v>9</v>
      </c>
    </row>
    <row r="45" spans="1:26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Z45" s="1" t="s">
        <v>12</v>
      </c>
    </row>
    <row r="46" spans="1:26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Z46" s="1" t="s">
        <v>15</v>
      </c>
    </row>
    <row r="47" spans="1:26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Z47" s="1" t="s">
        <v>18</v>
      </c>
    </row>
    <row r="48" spans="1:26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Z48" s="1" t="s">
        <v>20</v>
      </c>
    </row>
    <row r="49" spans="1:26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Z49" s="1" t="s">
        <v>22</v>
      </c>
    </row>
    <row r="50" spans="1:26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Z50" s="1" t="s">
        <v>24</v>
      </c>
    </row>
    <row r="51" spans="1:26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Z51" s="1" t="s">
        <v>25</v>
      </c>
    </row>
    <row r="52" spans="1:26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Z52" s="1" t="s">
        <v>26</v>
      </c>
    </row>
    <row r="53" spans="1:26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6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6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6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6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6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6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6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6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6" x14ac:dyDescent="0.2">
      <c r="A62" s="4"/>
      <c r="B62" s="157" t="s">
        <v>156</v>
      </c>
      <c r="C62" s="157"/>
      <c r="D62" s="157"/>
      <c r="E62" s="157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4"/>
      <c r="U62" s="4"/>
    </row>
    <row r="63" spans="1:26" x14ac:dyDescent="0.2">
      <c r="A63" s="4"/>
      <c r="B63" s="157" t="s">
        <v>52</v>
      </c>
      <c r="C63" s="157" t="s">
        <v>0</v>
      </c>
      <c r="D63" s="157" t="s">
        <v>2</v>
      </c>
      <c r="E63" s="157" t="s">
        <v>3</v>
      </c>
      <c r="F63" s="157"/>
      <c r="G63" s="157"/>
      <c r="H63" s="157"/>
      <c r="I63" s="157" t="s">
        <v>52</v>
      </c>
      <c r="J63" s="157" t="s">
        <v>0</v>
      </c>
      <c r="K63" s="157" t="s">
        <v>2</v>
      </c>
      <c r="L63" s="157" t="s">
        <v>3</v>
      </c>
      <c r="M63" s="157"/>
      <c r="N63" s="157"/>
      <c r="O63" s="157"/>
      <c r="P63" s="157" t="s">
        <v>52</v>
      </c>
      <c r="Q63" s="157" t="s">
        <v>0</v>
      </c>
      <c r="R63" s="157" t="s">
        <v>2</v>
      </c>
      <c r="S63" s="157" t="s">
        <v>3</v>
      </c>
      <c r="T63" s="4"/>
      <c r="U63" s="4"/>
    </row>
    <row r="64" spans="1:26" x14ac:dyDescent="0.2">
      <c r="A64" s="4"/>
      <c r="B64" s="157">
        <f t="shared" ref="B64:E76" si="7">B10*0.3532</f>
        <v>4.9447999999999999</v>
      </c>
      <c r="C64" s="157">
        <f t="shared" si="7"/>
        <v>0.35320000000000001</v>
      </c>
      <c r="D64" s="157">
        <f t="shared" si="7"/>
        <v>0</v>
      </c>
      <c r="E64" s="157">
        <f t="shared" si="7"/>
        <v>0</v>
      </c>
      <c r="F64" s="157"/>
      <c r="G64" s="157"/>
      <c r="H64" s="157"/>
      <c r="I64" s="157">
        <f t="shared" ref="I64:L76" si="8">I10*0.3532</f>
        <v>2.4723999999999999</v>
      </c>
      <c r="J64" s="157">
        <f t="shared" si="8"/>
        <v>0.35320000000000001</v>
      </c>
      <c r="K64" s="157">
        <f t="shared" si="8"/>
        <v>0</v>
      </c>
      <c r="L64" s="157">
        <f t="shared" si="8"/>
        <v>0</v>
      </c>
      <c r="M64" s="157"/>
      <c r="N64" s="157"/>
      <c r="O64" s="157"/>
      <c r="P64" s="157">
        <f t="shared" ref="P64:S75" si="9">P10*0.3532</f>
        <v>3.532</v>
      </c>
      <c r="Q64" s="157">
        <f t="shared" si="9"/>
        <v>0</v>
      </c>
      <c r="R64" s="157">
        <f t="shared" si="9"/>
        <v>0</v>
      </c>
      <c r="S64" s="157">
        <f t="shared" si="9"/>
        <v>0</v>
      </c>
      <c r="T64" s="4"/>
      <c r="U64" s="4"/>
    </row>
    <row r="65" spans="1:21" x14ac:dyDescent="0.2">
      <c r="A65" s="4"/>
      <c r="B65" s="157">
        <f t="shared" si="7"/>
        <v>6.0044000000000004</v>
      </c>
      <c r="C65" s="157">
        <f t="shared" si="7"/>
        <v>0.35320000000000001</v>
      </c>
      <c r="D65" s="157">
        <f t="shared" si="7"/>
        <v>0</v>
      </c>
      <c r="E65" s="157">
        <f t="shared" si="7"/>
        <v>0</v>
      </c>
      <c r="F65" s="157"/>
      <c r="G65" s="157"/>
      <c r="H65" s="157"/>
      <c r="I65" s="157">
        <f t="shared" si="8"/>
        <v>3.1788000000000003</v>
      </c>
      <c r="J65" s="157">
        <f t="shared" si="8"/>
        <v>0</v>
      </c>
      <c r="K65" s="157">
        <f t="shared" si="8"/>
        <v>0</v>
      </c>
      <c r="L65" s="157">
        <f t="shared" si="8"/>
        <v>0</v>
      </c>
      <c r="M65" s="157"/>
      <c r="N65" s="157"/>
      <c r="O65" s="157"/>
      <c r="P65" s="157">
        <f t="shared" si="9"/>
        <v>4.9447999999999999</v>
      </c>
      <c r="Q65" s="157">
        <f t="shared" si="9"/>
        <v>0.35320000000000001</v>
      </c>
      <c r="R65" s="157">
        <f t="shared" si="9"/>
        <v>0</v>
      </c>
      <c r="S65" s="157">
        <f t="shared" si="9"/>
        <v>0</v>
      </c>
      <c r="T65" s="4"/>
      <c r="U65" s="4"/>
    </row>
    <row r="66" spans="1:21" x14ac:dyDescent="0.2">
      <c r="A66" s="4"/>
      <c r="B66" s="157">
        <f t="shared" si="7"/>
        <v>6.7107999999999999</v>
      </c>
      <c r="C66" s="157">
        <f t="shared" si="7"/>
        <v>0.70640000000000003</v>
      </c>
      <c r="D66" s="157">
        <f t="shared" si="7"/>
        <v>0</v>
      </c>
      <c r="E66" s="157">
        <f t="shared" si="7"/>
        <v>0.35320000000000001</v>
      </c>
      <c r="F66" s="157"/>
      <c r="G66" s="157"/>
      <c r="H66" s="157"/>
      <c r="I66" s="157">
        <f t="shared" si="8"/>
        <v>2.4723999999999999</v>
      </c>
      <c r="J66" s="157">
        <f t="shared" si="8"/>
        <v>0</v>
      </c>
      <c r="K66" s="157">
        <f t="shared" si="8"/>
        <v>0</v>
      </c>
      <c r="L66" s="157">
        <f t="shared" si="8"/>
        <v>0</v>
      </c>
      <c r="M66" s="157"/>
      <c r="N66" s="157"/>
      <c r="O66" s="157"/>
      <c r="P66" s="157">
        <f t="shared" si="9"/>
        <v>6.3576000000000006</v>
      </c>
      <c r="Q66" s="157">
        <f t="shared" si="9"/>
        <v>0.35320000000000001</v>
      </c>
      <c r="R66" s="157">
        <f t="shared" si="9"/>
        <v>0</v>
      </c>
      <c r="S66" s="157">
        <f t="shared" si="9"/>
        <v>0</v>
      </c>
      <c r="T66" s="4"/>
      <c r="U66" s="4"/>
    </row>
    <row r="67" spans="1:21" x14ac:dyDescent="0.2">
      <c r="A67" s="4"/>
      <c r="B67" s="157">
        <f t="shared" si="7"/>
        <v>6.0044000000000004</v>
      </c>
      <c r="C67" s="157">
        <f t="shared" si="7"/>
        <v>1.4128000000000001</v>
      </c>
      <c r="D67" s="157">
        <f t="shared" si="7"/>
        <v>0</v>
      </c>
      <c r="E67" s="157">
        <f t="shared" si="7"/>
        <v>0</v>
      </c>
      <c r="F67" s="157"/>
      <c r="G67" s="157"/>
      <c r="H67" s="157"/>
      <c r="I67" s="157">
        <f t="shared" si="8"/>
        <v>2.4723999999999999</v>
      </c>
      <c r="J67" s="157">
        <f t="shared" si="8"/>
        <v>0</v>
      </c>
      <c r="K67" s="157">
        <f t="shared" si="8"/>
        <v>0</v>
      </c>
      <c r="L67" s="157">
        <f t="shared" si="8"/>
        <v>0</v>
      </c>
      <c r="M67" s="157"/>
      <c r="N67" s="157"/>
      <c r="O67" s="157"/>
      <c r="P67" s="157">
        <f t="shared" si="9"/>
        <v>7.4172000000000002</v>
      </c>
      <c r="Q67" s="157">
        <f t="shared" si="9"/>
        <v>0.35320000000000001</v>
      </c>
      <c r="R67" s="157">
        <f t="shared" si="9"/>
        <v>0</v>
      </c>
      <c r="S67" s="157">
        <f t="shared" si="9"/>
        <v>0</v>
      </c>
      <c r="T67" s="4"/>
      <c r="U67" s="4"/>
    </row>
    <row r="68" spans="1:21" x14ac:dyDescent="0.2">
      <c r="A68" s="4"/>
      <c r="B68" s="157">
        <f t="shared" si="7"/>
        <v>4.2384000000000004</v>
      </c>
      <c r="C68" s="157">
        <f t="shared" si="7"/>
        <v>0.35320000000000001</v>
      </c>
      <c r="D68" s="157">
        <f t="shared" si="7"/>
        <v>0</v>
      </c>
      <c r="E68" s="157">
        <f t="shared" si="7"/>
        <v>0</v>
      </c>
      <c r="F68" s="157"/>
      <c r="G68" s="157"/>
      <c r="H68" s="157"/>
      <c r="I68" s="157">
        <f t="shared" si="8"/>
        <v>1.4128000000000001</v>
      </c>
      <c r="J68" s="157">
        <f t="shared" si="8"/>
        <v>0</v>
      </c>
      <c r="K68" s="157">
        <f t="shared" si="8"/>
        <v>0</v>
      </c>
      <c r="L68" s="157">
        <f t="shared" si="8"/>
        <v>0</v>
      </c>
      <c r="M68" s="157"/>
      <c r="N68" s="157"/>
      <c r="O68" s="157"/>
      <c r="P68" s="157">
        <f t="shared" si="9"/>
        <v>4.2384000000000004</v>
      </c>
      <c r="Q68" s="157">
        <f t="shared" si="9"/>
        <v>0.35320000000000001</v>
      </c>
      <c r="R68" s="157">
        <f t="shared" si="9"/>
        <v>0</v>
      </c>
      <c r="S68" s="157">
        <f t="shared" si="9"/>
        <v>0</v>
      </c>
      <c r="T68" s="4"/>
      <c r="U68" s="4"/>
    </row>
    <row r="69" spans="1:21" x14ac:dyDescent="0.2">
      <c r="A69" s="4"/>
      <c r="B69" s="157">
        <f t="shared" si="7"/>
        <v>4.9447999999999999</v>
      </c>
      <c r="C69" s="157">
        <f t="shared" si="7"/>
        <v>0</v>
      </c>
      <c r="D69" s="157">
        <f t="shared" si="7"/>
        <v>0</v>
      </c>
      <c r="E69" s="157">
        <f t="shared" si="7"/>
        <v>0</v>
      </c>
      <c r="F69" s="157"/>
      <c r="G69" s="157"/>
      <c r="H69" s="157"/>
      <c r="I69" s="157">
        <f t="shared" si="8"/>
        <v>1.766</v>
      </c>
      <c r="J69" s="157">
        <f t="shared" si="8"/>
        <v>0</v>
      </c>
      <c r="K69" s="157">
        <f t="shared" si="8"/>
        <v>0</v>
      </c>
      <c r="L69" s="157">
        <f t="shared" si="8"/>
        <v>0</v>
      </c>
      <c r="M69" s="157"/>
      <c r="N69" s="157"/>
      <c r="O69" s="157"/>
      <c r="P69" s="157">
        <f t="shared" si="9"/>
        <v>4.9447999999999999</v>
      </c>
      <c r="Q69" s="157">
        <f t="shared" si="9"/>
        <v>0.70640000000000003</v>
      </c>
      <c r="R69" s="157">
        <f t="shared" si="9"/>
        <v>0</v>
      </c>
      <c r="S69" s="157">
        <f t="shared" si="9"/>
        <v>0</v>
      </c>
      <c r="T69" s="4"/>
      <c r="U69" s="4"/>
    </row>
    <row r="70" spans="1:21" x14ac:dyDescent="0.2">
      <c r="A70" s="4"/>
      <c r="B70" s="157">
        <f t="shared" si="7"/>
        <v>4.2384000000000004</v>
      </c>
      <c r="C70" s="157">
        <f t="shared" si="7"/>
        <v>0.70640000000000003</v>
      </c>
      <c r="D70" s="157">
        <f t="shared" si="7"/>
        <v>0</v>
      </c>
      <c r="E70" s="157">
        <f t="shared" si="7"/>
        <v>0.35320000000000001</v>
      </c>
      <c r="F70" s="157"/>
      <c r="G70" s="157"/>
      <c r="H70" s="157"/>
      <c r="I70" s="157">
        <f t="shared" si="8"/>
        <v>2.1192000000000002</v>
      </c>
      <c r="J70" s="157">
        <f t="shared" si="8"/>
        <v>0</v>
      </c>
      <c r="K70" s="157">
        <f t="shared" si="8"/>
        <v>0</v>
      </c>
      <c r="L70" s="157">
        <f t="shared" si="8"/>
        <v>0</v>
      </c>
      <c r="M70" s="157"/>
      <c r="N70" s="157"/>
      <c r="O70" s="157"/>
      <c r="P70" s="157">
        <f t="shared" si="9"/>
        <v>4.5916000000000006</v>
      </c>
      <c r="Q70" s="157">
        <f t="shared" si="9"/>
        <v>0</v>
      </c>
      <c r="R70" s="157">
        <f t="shared" si="9"/>
        <v>0</v>
      </c>
      <c r="S70" s="157">
        <f t="shared" si="9"/>
        <v>0</v>
      </c>
      <c r="T70" s="4"/>
      <c r="U70" s="4"/>
    </row>
    <row r="71" spans="1:21" x14ac:dyDescent="0.2">
      <c r="A71" s="4"/>
      <c r="B71" s="157">
        <f t="shared" si="7"/>
        <v>6.7107999999999999</v>
      </c>
      <c r="C71" s="157">
        <f t="shared" si="7"/>
        <v>1.4128000000000001</v>
      </c>
      <c r="D71" s="157">
        <f t="shared" si="7"/>
        <v>0</v>
      </c>
      <c r="E71" s="157">
        <f t="shared" si="7"/>
        <v>0</v>
      </c>
      <c r="F71" s="157"/>
      <c r="G71" s="157"/>
      <c r="H71" s="157"/>
      <c r="I71" s="157">
        <f t="shared" si="8"/>
        <v>1.0596000000000001</v>
      </c>
      <c r="J71" s="157">
        <f t="shared" si="8"/>
        <v>0</v>
      </c>
      <c r="K71" s="157">
        <f t="shared" si="8"/>
        <v>0</v>
      </c>
      <c r="L71" s="157">
        <f t="shared" si="8"/>
        <v>0</v>
      </c>
      <c r="M71" s="157"/>
      <c r="N71" s="157"/>
      <c r="O71" s="157"/>
      <c r="P71" s="157">
        <f t="shared" si="9"/>
        <v>3.532</v>
      </c>
      <c r="Q71" s="157">
        <f t="shared" si="9"/>
        <v>0.35320000000000001</v>
      </c>
      <c r="R71" s="157">
        <f t="shared" si="9"/>
        <v>0</v>
      </c>
      <c r="S71" s="157">
        <f t="shared" si="9"/>
        <v>0</v>
      </c>
      <c r="T71" s="4"/>
      <c r="U71" s="4"/>
    </row>
    <row r="72" spans="1:21" x14ac:dyDescent="0.2">
      <c r="A72" s="4"/>
      <c r="B72" s="157">
        <f t="shared" si="7"/>
        <v>3.1788000000000003</v>
      </c>
      <c r="C72" s="157">
        <f t="shared" si="7"/>
        <v>1.4128000000000001</v>
      </c>
      <c r="D72" s="157">
        <f t="shared" si="7"/>
        <v>0</v>
      </c>
      <c r="E72" s="157">
        <f t="shared" si="7"/>
        <v>0</v>
      </c>
      <c r="F72" s="157"/>
      <c r="G72" s="157"/>
      <c r="H72" s="157"/>
      <c r="I72" s="157">
        <f t="shared" si="8"/>
        <v>2.8256000000000001</v>
      </c>
      <c r="J72" s="157">
        <f t="shared" si="8"/>
        <v>0</v>
      </c>
      <c r="K72" s="157">
        <f t="shared" si="8"/>
        <v>0</v>
      </c>
      <c r="L72" s="157">
        <f t="shared" si="8"/>
        <v>0</v>
      </c>
      <c r="M72" s="157"/>
      <c r="N72" s="157"/>
      <c r="O72" s="157"/>
      <c r="P72" s="157">
        <f t="shared" si="9"/>
        <v>3.1788000000000003</v>
      </c>
      <c r="Q72" s="157">
        <f t="shared" si="9"/>
        <v>0.35320000000000001</v>
      </c>
      <c r="R72" s="157">
        <f t="shared" si="9"/>
        <v>0</v>
      </c>
      <c r="S72" s="157">
        <f t="shared" si="9"/>
        <v>0</v>
      </c>
      <c r="T72" s="4"/>
      <c r="U72" s="4"/>
    </row>
    <row r="73" spans="1:21" x14ac:dyDescent="0.2">
      <c r="A73" s="4"/>
      <c r="B73" s="157">
        <f t="shared" si="7"/>
        <v>2.4723999999999999</v>
      </c>
      <c r="C73" s="157">
        <f t="shared" si="7"/>
        <v>0.35320000000000001</v>
      </c>
      <c r="D73" s="157">
        <f t="shared" si="7"/>
        <v>0</v>
      </c>
      <c r="E73" s="157">
        <f t="shared" si="7"/>
        <v>0</v>
      </c>
      <c r="F73" s="157"/>
      <c r="G73" s="157"/>
      <c r="H73" s="157"/>
      <c r="I73" s="157">
        <f t="shared" si="8"/>
        <v>2.4723999999999999</v>
      </c>
      <c r="J73" s="157">
        <f t="shared" si="8"/>
        <v>0</v>
      </c>
      <c r="K73" s="157">
        <f t="shared" si="8"/>
        <v>0</v>
      </c>
      <c r="L73" s="157">
        <f t="shared" si="8"/>
        <v>0</v>
      </c>
      <c r="M73" s="157"/>
      <c r="N73" s="157"/>
      <c r="O73" s="157"/>
      <c r="P73" s="157">
        <f t="shared" si="9"/>
        <v>3.532</v>
      </c>
      <c r="Q73" s="157">
        <f t="shared" si="9"/>
        <v>0.35320000000000001</v>
      </c>
      <c r="R73" s="157">
        <f t="shared" si="9"/>
        <v>0</v>
      </c>
      <c r="S73" s="157">
        <f t="shared" si="9"/>
        <v>0</v>
      </c>
      <c r="T73" s="4"/>
      <c r="U73" s="4"/>
    </row>
    <row r="74" spans="1:21" x14ac:dyDescent="0.2">
      <c r="A74" s="4"/>
      <c r="B74" s="157">
        <f t="shared" si="7"/>
        <v>3.8852000000000002</v>
      </c>
      <c r="C74" s="157">
        <f t="shared" si="7"/>
        <v>0.35320000000000001</v>
      </c>
      <c r="D74" s="157">
        <f t="shared" si="7"/>
        <v>0</v>
      </c>
      <c r="E74" s="157">
        <f t="shared" si="7"/>
        <v>0</v>
      </c>
      <c r="F74" s="157"/>
      <c r="G74" s="157"/>
      <c r="H74" s="157"/>
      <c r="I74" s="157">
        <f t="shared" si="8"/>
        <v>3.1788000000000003</v>
      </c>
      <c r="J74" s="157">
        <f t="shared" si="8"/>
        <v>0.35320000000000001</v>
      </c>
      <c r="K74" s="157">
        <f t="shared" si="8"/>
        <v>0</v>
      </c>
      <c r="L74" s="157">
        <f t="shared" si="8"/>
        <v>0</v>
      </c>
      <c r="M74" s="157"/>
      <c r="N74" s="157"/>
      <c r="O74" s="157"/>
      <c r="P74" s="157">
        <f t="shared" si="9"/>
        <v>3.8852000000000002</v>
      </c>
      <c r="Q74" s="157">
        <f t="shared" si="9"/>
        <v>0.35320000000000001</v>
      </c>
      <c r="R74" s="157">
        <f t="shared" si="9"/>
        <v>0</v>
      </c>
      <c r="S74" s="157">
        <f t="shared" si="9"/>
        <v>0</v>
      </c>
      <c r="T74" s="4"/>
      <c r="U74" s="4"/>
    </row>
    <row r="75" spans="1:21" x14ac:dyDescent="0.2">
      <c r="A75" s="4"/>
      <c r="B75" s="157">
        <f t="shared" si="7"/>
        <v>2.4723999999999999</v>
      </c>
      <c r="C75" s="157">
        <f t="shared" si="7"/>
        <v>0.70640000000000003</v>
      </c>
      <c r="D75" s="157">
        <f t="shared" si="7"/>
        <v>0</v>
      </c>
      <c r="E75" s="157">
        <f t="shared" si="7"/>
        <v>0</v>
      </c>
      <c r="F75" s="157"/>
      <c r="G75" s="157"/>
      <c r="H75" s="157"/>
      <c r="I75" s="157">
        <f t="shared" si="8"/>
        <v>3.1788000000000003</v>
      </c>
      <c r="J75" s="157">
        <f t="shared" si="8"/>
        <v>0</v>
      </c>
      <c r="K75" s="157">
        <f t="shared" si="8"/>
        <v>0</v>
      </c>
      <c r="L75" s="157">
        <f t="shared" si="8"/>
        <v>0</v>
      </c>
      <c r="M75" s="157"/>
      <c r="N75" s="157"/>
      <c r="O75" s="157"/>
      <c r="P75" s="157">
        <f t="shared" si="9"/>
        <v>4.5916000000000006</v>
      </c>
      <c r="Q75" s="157">
        <f t="shared" si="9"/>
        <v>0.35320000000000001</v>
      </c>
      <c r="R75" s="157">
        <f t="shared" si="9"/>
        <v>0</v>
      </c>
      <c r="S75" s="157">
        <f t="shared" si="9"/>
        <v>0</v>
      </c>
      <c r="T75" s="4"/>
      <c r="U75" s="4"/>
    </row>
    <row r="76" spans="1:21" x14ac:dyDescent="0.2">
      <c r="A76" s="4"/>
      <c r="B76" s="157">
        <f t="shared" si="7"/>
        <v>2.8256000000000001</v>
      </c>
      <c r="C76" s="157">
        <f t="shared" si="7"/>
        <v>0.35320000000000001</v>
      </c>
      <c r="D76" s="157">
        <f t="shared" si="7"/>
        <v>0</v>
      </c>
      <c r="E76" s="157">
        <f t="shared" si="7"/>
        <v>0</v>
      </c>
      <c r="F76" s="157"/>
      <c r="G76" s="157"/>
      <c r="H76" s="157"/>
      <c r="I76" s="157">
        <f t="shared" si="8"/>
        <v>4.2384000000000004</v>
      </c>
      <c r="J76" s="157">
        <f t="shared" si="8"/>
        <v>0</v>
      </c>
      <c r="K76" s="157">
        <f t="shared" si="8"/>
        <v>0</v>
      </c>
      <c r="L76" s="157">
        <f t="shared" si="8"/>
        <v>0</v>
      </c>
      <c r="M76" s="157"/>
      <c r="N76" s="157"/>
      <c r="O76" s="157"/>
      <c r="P76" s="157"/>
      <c r="Q76" s="157"/>
      <c r="R76" s="157"/>
      <c r="S76" s="157"/>
      <c r="T76" s="4"/>
      <c r="U76" s="4"/>
    </row>
    <row r="77" spans="1:21" x14ac:dyDescent="0.2">
      <c r="A77" s="4"/>
      <c r="B77" s="157" t="s">
        <v>157</v>
      </c>
      <c r="C77" s="157"/>
      <c r="D77" s="157"/>
      <c r="E77" s="157"/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4"/>
      <c r="U77" s="4"/>
    </row>
    <row r="78" spans="1:21" x14ac:dyDescent="0.2">
      <c r="A78" s="4"/>
      <c r="B78" s="157" t="s">
        <v>52</v>
      </c>
      <c r="C78" s="157" t="s">
        <v>0</v>
      </c>
      <c r="D78" s="157" t="s">
        <v>2</v>
      </c>
      <c r="E78" s="157" t="s">
        <v>3</v>
      </c>
      <c r="F78" s="157"/>
      <c r="G78" s="157"/>
      <c r="H78" s="157"/>
      <c r="I78" s="157" t="s">
        <v>52</v>
      </c>
      <c r="J78" s="157" t="s">
        <v>0</v>
      </c>
      <c r="K78" s="157" t="s">
        <v>2</v>
      </c>
      <c r="L78" s="157" t="s">
        <v>3</v>
      </c>
      <c r="M78" s="157"/>
      <c r="N78" s="157"/>
      <c r="O78" s="157"/>
      <c r="P78" s="157" t="s">
        <v>52</v>
      </c>
      <c r="Q78" s="157" t="s">
        <v>0</v>
      </c>
      <c r="R78" s="157" t="s">
        <v>2</v>
      </c>
      <c r="S78" s="157" t="s">
        <v>3</v>
      </c>
      <c r="T78" s="4"/>
      <c r="U78" s="4"/>
    </row>
    <row r="79" spans="1:21" x14ac:dyDescent="0.2">
      <c r="A79" s="4"/>
      <c r="B79" s="157">
        <f t="shared" ref="B79:E91" si="10">B10-B64</f>
        <v>9.0551999999999992</v>
      </c>
      <c r="C79" s="157">
        <f t="shared" si="10"/>
        <v>0.64680000000000004</v>
      </c>
      <c r="D79" s="157">
        <f t="shared" si="10"/>
        <v>0</v>
      </c>
      <c r="E79" s="157">
        <f t="shared" si="10"/>
        <v>0</v>
      </c>
      <c r="F79" s="157"/>
      <c r="G79" s="157"/>
      <c r="H79" s="157"/>
      <c r="I79" s="157">
        <f t="shared" ref="I79:L91" si="11">I10-I64</f>
        <v>4.5275999999999996</v>
      </c>
      <c r="J79" s="157">
        <f t="shared" si="11"/>
        <v>0.64680000000000004</v>
      </c>
      <c r="K79" s="157">
        <f t="shared" si="11"/>
        <v>0</v>
      </c>
      <c r="L79" s="157">
        <f t="shared" si="11"/>
        <v>0</v>
      </c>
      <c r="M79" s="157"/>
      <c r="N79" s="157"/>
      <c r="O79" s="157"/>
      <c r="P79" s="157">
        <f t="shared" ref="P79:S90" si="12">P10-P64</f>
        <v>6.468</v>
      </c>
      <c r="Q79" s="157">
        <f t="shared" si="12"/>
        <v>0</v>
      </c>
      <c r="R79" s="157">
        <f t="shared" si="12"/>
        <v>0</v>
      </c>
      <c r="S79" s="157">
        <f t="shared" si="12"/>
        <v>0</v>
      </c>
      <c r="T79" s="4"/>
      <c r="U79" s="4"/>
    </row>
    <row r="80" spans="1:21" x14ac:dyDescent="0.2">
      <c r="A80" s="4"/>
      <c r="B80" s="157">
        <f t="shared" si="10"/>
        <v>10.9956</v>
      </c>
      <c r="C80" s="157">
        <f t="shared" si="10"/>
        <v>0.64680000000000004</v>
      </c>
      <c r="D80" s="157">
        <f t="shared" si="10"/>
        <v>0</v>
      </c>
      <c r="E80" s="157">
        <f t="shared" si="10"/>
        <v>0</v>
      </c>
      <c r="F80" s="157"/>
      <c r="G80" s="157"/>
      <c r="H80" s="157"/>
      <c r="I80" s="157">
        <f t="shared" si="11"/>
        <v>5.8211999999999993</v>
      </c>
      <c r="J80" s="157">
        <f t="shared" si="11"/>
        <v>0</v>
      </c>
      <c r="K80" s="157">
        <f t="shared" si="11"/>
        <v>0</v>
      </c>
      <c r="L80" s="157">
        <f t="shared" si="11"/>
        <v>0</v>
      </c>
      <c r="M80" s="157"/>
      <c r="N80" s="157"/>
      <c r="O80" s="157"/>
      <c r="P80" s="157">
        <f t="shared" si="12"/>
        <v>9.0551999999999992</v>
      </c>
      <c r="Q80" s="157">
        <f t="shared" si="12"/>
        <v>0.64680000000000004</v>
      </c>
      <c r="R80" s="157">
        <f t="shared" si="12"/>
        <v>0</v>
      </c>
      <c r="S80" s="157">
        <f t="shared" si="12"/>
        <v>0</v>
      </c>
      <c r="T80" s="4"/>
      <c r="U80" s="4"/>
    </row>
    <row r="81" spans="1:21" x14ac:dyDescent="0.2">
      <c r="A81" s="4"/>
      <c r="B81" s="157">
        <f t="shared" si="10"/>
        <v>12.289200000000001</v>
      </c>
      <c r="C81" s="157">
        <f t="shared" si="10"/>
        <v>1.2936000000000001</v>
      </c>
      <c r="D81" s="157">
        <f t="shared" si="10"/>
        <v>0</v>
      </c>
      <c r="E81" s="157">
        <f t="shared" si="10"/>
        <v>0.64680000000000004</v>
      </c>
      <c r="F81" s="157"/>
      <c r="G81" s="157"/>
      <c r="H81" s="157"/>
      <c r="I81" s="157">
        <f t="shared" si="11"/>
        <v>4.5275999999999996</v>
      </c>
      <c r="J81" s="157">
        <f t="shared" si="11"/>
        <v>0</v>
      </c>
      <c r="K81" s="157">
        <f t="shared" si="11"/>
        <v>0</v>
      </c>
      <c r="L81" s="157">
        <f t="shared" si="11"/>
        <v>0</v>
      </c>
      <c r="M81" s="157"/>
      <c r="N81" s="157"/>
      <c r="O81" s="157"/>
      <c r="P81" s="157">
        <f t="shared" si="12"/>
        <v>11.642399999999999</v>
      </c>
      <c r="Q81" s="157">
        <f t="shared" si="12"/>
        <v>0.64680000000000004</v>
      </c>
      <c r="R81" s="157">
        <f t="shared" si="12"/>
        <v>0</v>
      </c>
      <c r="S81" s="157">
        <f t="shared" si="12"/>
        <v>0</v>
      </c>
      <c r="T81" s="4"/>
      <c r="U81" s="4"/>
    </row>
    <row r="82" spans="1:21" x14ac:dyDescent="0.2">
      <c r="A82" s="4"/>
      <c r="B82" s="157">
        <f t="shared" si="10"/>
        <v>10.9956</v>
      </c>
      <c r="C82" s="157">
        <f t="shared" si="10"/>
        <v>2.5872000000000002</v>
      </c>
      <c r="D82" s="157">
        <f t="shared" si="10"/>
        <v>0</v>
      </c>
      <c r="E82" s="157">
        <f t="shared" si="10"/>
        <v>0</v>
      </c>
      <c r="F82" s="157"/>
      <c r="G82" s="157"/>
      <c r="H82" s="157"/>
      <c r="I82" s="157">
        <f t="shared" si="11"/>
        <v>4.5275999999999996</v>
      </c>
      <c r="J82" s="157">
        <f t="shared" si="11"/>
        <v>0</v>
      </c>
      <c r="K82" s="157">
        <f t="shared" si="11"/>
        <v>0</v>
      </c>
      <c r="L82" s="157">
        <f t="shared" si="11"/>
        <v>0</v>
      </c>
      <c r="M82" s="157"/>
      <c r="N82" s="157"/>
      <c r="O82" s="157"/>
      <c r="P82" s="157">
        <f t="shared" si="12"/>
        <v>13.582799999999999</v>
      </c>
      <c r="Q82" s="157">
        <f t="shared" si="12"/>
        <v>0.64680000000000004</v>
      </c>
      <c r="R82" s="157">
        <f t="shared" si="12"/>
        <v>0</v>
      </c>
      <c r="S82" s="157">
        <f t="shared" si="12"/>
        <v>0</v>
      </c>
      <c r="T82" s="4"/>
      <c r="U82" s="4"/>
    </row>
    <row r="83" spans="1:21" x14ac:dyDescent="0.2">
      <c r="B83" s="158">
        <f t="shared" si="10"/>
        <v>7.7615999999999996</v>
      </c>
      <c r="C83" s="158">
        <f t="shared" si="10"/>
        <v>0.64680000000000004</v>
      </c>
      <c r="D83" s="158">
        <f t="shared" si="10"/>
        <v>0</v>
      </c>
      <c r="E83" s="158">
        <f t="shared" si="10"/>
        <v>0</v>
      </c>
      <c r="F83" s="158"/>
      <c r="G83" s="158"/>
      <c r="H83" s="158"/>
      <c r="I83" s="158">
        <f t="shared" si="11"/>
        <v>2.5872000000000002</v>
      </c>
      <c r="J83" s="158">
        <f t="shared" si="11"/>
        <v>0</v>
      </c>
      <c r="K83" s="158">
        <f t="shared" si="11"/>
        <v>0</v>
      </c>
      <c r="L83" s="158">
        <f t="shared" si="11"/>
        <v>0</v>
      </c>
      <c r="M83" s="158"/>
      <c r="N83" s="158"/>
      <c r="O83" s="158"/>
      <c r="P83" s="158">
        <f t="shared" si="12"/>
        <v>7.7615999999999996</v>
      </c>
      <c r="Q83" s="158">
        <f t="shared" si="12"/>
        <v>0.64680000000000004</v>
      </c>
      <c r="R83" s="158">
        <f t="shared" si="12"/>
        <v>0</v>
      </c>
      <c r="S83" s="158">
        <f t="shared" si="12"/>
        <v>0</v>
      </c>
    </row>
    <row r="84" spans="1:21" x14ac:dyDescent="0.2">
      <c r="B84" s="158">
        <f t="shared" si="10"/>
        <v>9.0551999999999992</v>
      </c>
      <c r="C84" s="158">
        <f t="shared" si="10"/>
        <v>0</v>
      </c>
      <c r="D84" s="158">
        <f t="shared" si="10"/>
        <v>0</v>
      </c>
      <c r="E84" s="158">
        <f t="shared" si="10"/>
        <v>0</v>
      </c>
      <c r="F84" s="158"/>
      <c r="G84" s="158"/>
      <c r="H84" s="158"/>
      <c r="I84" s="158">
        <f t="shared" si="11"/>
        <v>3.234</v>
      </c>
      <c r="J84" s="158">
        <f t="shared" si="11"/>
        <v>0</v>
      </c>
      <c r="K84" s="158">
        <f t="shared" si="11"/>
        <v>0</v>
      </c>
      <c r="L84" s="158">
        <f t="shared" si="11"/>
        <v>0</v>
      </c>
      <c r="M84" s="158"/>
      <c r="N84" s="158"/>
      <c r="O84" s="158"/>
      <c r="P84" s="158">
        <f t="shared" si="12"/>
        <v>9.0551999999999992</v>
      </c>
      <c r="Q84" s="158">
        <f t="shared" si="12"/>
        <v>1.2936000000000001</v>
      </c>
      <c r="R84" s="158">
        <f t="shared" si="12"/>
        <v>0</v>
      </c>
      <c r="S84" s="158">
        <f t="shared" si="12"/>
        <v>0</v>
      </c>
    </row>
    <row r="85" spans="1:21" x14ac:dyDescent="0.2">
      <c r="B85" s="158">
        <f t="shared" si="10"/>
        <v>7.7615999999999996</v>
      </c>
      <c r="C85" s="158">
        <f t="shared" si="10"/>
        <v>1.2936000000000001</v>
      </c>
      <c r="D85" s="158">
        <f t="shared" si="10"/>
        <v>0</v>
      </c>
      <c r="E85" s="158">
        <f t="shared" si="10"/>
        <v>0.64680000000000004</v>
      </c>
      <c r="F85" s="158"/>
      <c r="G85" s="158"/>
      <c r="H85" s="158"/>
      <c r="I85" s="158">
        <f t="shared" si="11"/>
        <v>3.8807999999999998</v>
      </c>
      <c r="J85" s="158">
        <f t="shared" si="11"/>
        <v>0</v>
      </c>
      <c r="K85" s="158">
        <f t="shared" si="11"/>
        <v>0</v>
      </c>
      <c r="L85" s="158">
        <f t="shared" si="11"/>
        <v>0</v>
      </c>
      <c r="M85" s="158"/>
      <c r="N85" s="158"/>
      <c r="O85" s="158"/>
      <c r="P85" s="158">
        <f t="shared" si="12"/>
        <v>8.4084000000000003</v>
      </c>
      <c r="Q85" s="158">
        <f t="shared" si="12"/>
        <v>0</v>
      </c>
      <c r="R85" s="158">
        <f t="shared" si="12"/>
        <v>0</v>
      </c>
      <c r="S85" s="158">
        <f t="shared" si="12"/>
        <v>0</v>
      </c>
    </row>
    <row r="86" spans="1:21" x14ac:dyDescent="0.2">
      <c r="B86" s="158">
        <f t="shared" si="10"/>
        <v>12.289200000000001</v>
      </c>
      <c r="C86" s="158">
        <f t="shared" si="10"/>
        <v>2.5872000000000002</v>
      </c>
      <c r="D86" s="158">
        <f t="shared" si="10"/>
        <v>0</v>
      </c>
      <c r="E86" s="158">
        <f t="shared" si="10"/>
        <v>0</v>
      </c>
      <c r="F86" s="158"/>
      <c r="G86" s="158"/>
      <c r="H86" s="158"/>
      <c r="I86" s="158">
        <f t="shared" si="11"/>
        <v>1.9403999999999999</v>
      </c>
      <c r="J86" s="158">
        <f t="shared" si="11"/>
        <v>0</v>
      </c>
      <c r="K86" s="158">
        <f t="shared" si="11"/>
        <v>0</v>
      </c>
      <c r="L86" s="158">
        <f t="shared" si="11"/>
        <v>0</v>
      </c>
      <c r="M86" s="158"/>
      <c r="N86" s="158"/>
      <c r="O86" s="158"/>
      <c r="P86" s="158">
        <f t="shared" si="12"/>
        <v>6.468</v>
      </c>
      <c r="Q86" s="158">
        <f t="shared" si="12"/>
        <v>0.64680000000000004</v>
      </c>
      <c r="R86" s="158">
        <f t="shared" si="12"/>
        <v>0</v>
      </c>
      <c r="S86" s="158">
        <f t="shared" si="12"/>
        <v>0</v>
      </c>
    </row>
    <row r="87" spans="1:21" x14ac:dyDescent="0.2">
      <c r="B87" s="158">
        <f t="shared" si="10"/>
        <v>5.8211999999999993</v>
      </c>
      <c r="C87" s="158">
        <f t="shared" si="10"/>
        <v>2.5872000000000002</v>
      </c>
      <c r="D87" s="158">
        <f t="shared" si="10"/>
        <v>0</v>
      </c>
      <c r="E87" s="158">
        <f t="shared" si="10"/>
        <v>0</v>
      </c>
      <c r="F87" s="158"/>
      <c r="G87" s="158"/>
      <c r="H87" s="158"/>
      <c r="I87" s="158">
        <f t="shared" si="11"/>
        <v>5.1744000000000003</v>
      </c>
      <c r="J87" s="158">
        <f t="shared" si="11"/>
        <v>0</v>
      </c>
      <c r="K87" s="158">
        <f t="shared" si="11"/>
        <v>0</v>
      </c>
      <c r="L87" s="158">
        <f t="shared" si="11"/>
        <v>0</v>
      </c>
      <c r="M87" s="158"/>
      <c r="N87" s="158"/>
      <c r="O87" s="158"/>
      <c r="P87" s="158">
        <f t="shared" si="12"/>
        <v>5.8211999999999993</v>
      </c>
      <c r="Q87" s="158">
        <f t="shared" si="12"/>
        <v>0.64680000000000004</v>
      </c>
      <c r="R87" s="158">
        <f t="shared" si="12"/>
        <v>0</v>
      </c>
      <c r="S87" s="158">
        <f t="shared" si="12"/>
        <v>0</v>
      </c>
    </row>
    <row r="88" spans="1:21" x14ac:dyDescent="0.2">
      <c r="B88" s="158">
        <f t="shared" si="10"/>
        <v>4.5275999999999996</v>
      </c>
      <c r="C88" s="158">
        <f t="shared" si="10"/>
        <v>0.64680000000000004</v>
      </c>
      <c r="D88" s="158">
        <f t="shared" si="10"/>
        <v>0</v>
      </c>
      <c r="E88" s="158">
        <f t="shared" si="10"/>
        <v>0</v>
      </c>
      <c r="F88" s="158"/>
      <c r="G88" s="158"/>
      <c r="H88" s="158"/>
      <c r="I88" s="158">
        <f t="shared" si="11"/>
        <v>4.5275999999999996</v>
      </c>
      <c r="J88" s="158">
        <f t="shared" si="11"/>
        <v>0</v>
      </c>
      <c r="K88" s="158">
        <f t="shared" si="11"/>
        <v>0</v>
      </c>
      <c r="L88" s="158">
        <f t="shared" si="11"/>
        <v>0</v>
      </c>
      <c r="M88" s="158"/>
      <c r="N88" s="158"/>
      <c r="O88" s="158"/>
      <c r="P88" s="158">
        <f t="shared" si="12"/>
        <v>6.468</v>
      </c>
      <c r="Q88" s="158">
        <f t="shared" si="12"/>
        <v>0.64680000000000004</v>
      </c>
      <c r="R88" s="158">
        <f t="shared" si="12"/>
        <v>0</v>
      </c>
      <c r="S88" s="158">
        <f t="shared" si="12"/>
        <v>0</v>
      </c>
    </row>
    <row r="89" spans="1:21" x14ac:dyDescent="0.2">
      <c r="B89" s="158">
        <f t="shared" si="10"/>
        <v>7.1147999999999998</v>
      </c>
      <c r="C89" s="158">
        <f t="shared" si="10"/>
        <v>0.64680000000000004</v>
      </c>
      <c r="D89" s="158">
        <f t="shared" si="10"/>
        <v>0</v>
      </c>
      <c r="E89" s="158">
        <f t="shared" si="10"/>
        <v>0</v>
      </c>
      <c r="F89" s="158"/>
      <c r="G89" s="158"/>
      <c r="H89" s="158"/>
      <c r="I89" s="158">
        <f t="shared" si="11"/>
        <v>5.8211999999999993</v>
      </c>
      <c r="J89" s="158">
        <f t="shared" si="11"/>
        <v>0.64680000000000004</v>
      </c>
      <c r="K89" s="158">
        <f t="shared" si="11"/>
        <v>0</v>
      </c>
      <c r="L89" s="158">
        <f t="shared" si="11"/>
        <v>0</v>
      </c>
      <c r="M89" s="158"/>
      <c r="N89" s="158"/>
      <c r="O89" s="158"/>
      <c r="P89" s="158">
        <f t="shared" si="12"/>
        <v>7.1147999999999998</v>
      </c>
      <c r="Q89" s="158">
        <f t="shared" si="12"/>
        <v>0.64680000000000004</v>
      </c>
      <c r="R89" s="158">
        <f t="shared" si="12"/>
        <v>0</v>
      </c>
      <c r="S89" s="158">
        <f t="shared" si="12"/>
        <v>0</v>
      </c>
    </row>
    <row r="90" spans="1:21" x14ac:dyDescent="0.2">
      <c r="B90" s="158">
        <f t="shared" si="10"/>
        <v>4.5275999999999996</v>
      </c>
      <c r="C90" s="158">
        <f t="shared" si="10"/>
        <v>1.2936000000000001</v>
      </c>
      <c r="D90" s="158">
        <f t="shared" si="10"/>
        <v>0</v>
      </c>
      <c r="E90" s="158">
        <f t="shared" si="10"/>
        <v>0</v>
      </c>
      <c r="F90" s="158"/>
      <c r="G90" s="158"/>
      <c r="H90" s="158"/>
      <c r="I90" s="158">
        <f t="shared" si="11"/>
        <v>5.8211999999999993</v>
      </c>
      <c r="J90" s="158">
        <f t="shared" si="11"/>
        <v>0</v>
      </c>
      <c r="K90" s="158">
        <f t="shared" si="11"/>
        <v>0</v>
      </c>
      <c r="L90" s="158">
        <f t="shared" si="11"/>
        <v>0</v>
      </c>
      <c r="M90" s="158"/>
      <c r="N90" s="158"/>
      <c r="O90" s="158"/>
      <c r="P90" s="158">
        <f t="shared" si="12"/>
        <v>8.4084000000000003</v>
      </c>
      <c r="Q90" s="158">
        <f t="shared" si="12"/>
        <v>0.64680000000000004</v>
      </c>
      <c r="R90" s="158">
        <f t="shared" si="12"/>
        <v>0</v>
      </c>
      <c r="S90" s="158">
        <f t="shared" si="12"/>
        <v>0</v>
      </c>
    </row>
    <row r="91" spans="1:21" x14ac:dyDescent="0.2">
      <c r="B91" s="158">
        <f>B22-B76</f>
        <v>5.1744000000000003</v>
      </c>
      <c r="C91" s="158">
        <f t="shared" si="10"/>
        <v>0.64680000000000004</v>
      </c>
      <c r="D91" s="158">
        <f t="shared" si="10"/>
        <v>0</v>
      </c>
      <c r="E91" s="158">
        <f t="shared" si="10"/>
        <v>0</v>
      </c>
      <c r="F91" s="158"/>
      <c r="G91" s="158"/>
      <c r="H91" s="158"/>
      <c r="I91" s="158">
        <f t="shared" si="11"/>
        <v>7.7615999999999996</v>
      </c>
      <c r="J91" s="158">
        <f t="shared" si="11"/>
        <v>0</v>
      </c>
      <c r="K91" s="158">
        <f t="shared" si="11"/>
        <v>0</v>
      </c>
      <c r="L91" s="158">
        <f t="shared" si="11"/>
        <v>0</v>
      </c>
      <c r="M91" s="158"/>
      <c r="N91" s="158"/>
      <c r="O91" s="158"/>
      <c r="P91" s="158"/>
      <c r="Q91" s="158"/>
      <c r="R91" s="158"/>
      <c r="S91" s="158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7" zoomScaleNormal="100" workbookViewId="0">
      <selection activeCell="Q26" sqref="Q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7" t="s">
        <v>62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5" t="s">
        <v>54</v>
      </c>
      <c r="B5" s="175"/>
      <c r="C5" s="175"/>
      <c r="D5" s="26"/>
      <c r="E5" s="179" t="str">
        <f>'G-1'!E4:H4</f>
        <v>DE OBRA</v>
      </c>
      <c r="F5" s="179"/>
      <c r="G5" s="179"/>
      <c r="H5" s="17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9" t="s">
        <v>56</v>
      </c>
      <c r="B6" s="169"/>
      <c r="C6" s="169"/>
      <c r="D6" s="179" t="str">
        <f>'G-1'!D5:H5</f>
        <v>CALLE 30 X CARRERA 40</v>
      </c>
      <c r="E6" s="179"/>
      <c r="F6" s="179"/>
      <c r="G6" s="179"/>
      <c r="H6" s="179"/>
      <c r="I6" s="169" t="s">
        <v>53</v>
      </c>
      <c r="J6" s="169"/>
      <c r="K6" s="169"/>
      <c r="L6" s="180">
        <f>'G-1'!L5:N5</f>
        <v>1126</v>
      </c>
      <c r="M6" s="180"/>
      <c r="N6" s="180"/>
      <c r="O6" s="12"/>
      <c r="P6" s="169" t="s">
        <v>58</v>
      </c>
      <c r="Q6" s="169"/>
      <c r="R6" s="169"/>
      <c r="S6" s="220">
        <f>'G-1'!S6:U6</f>
        <v>42996</v>
      </c>
      <c r="T6" s="220"/>
      <c r="U6" s="220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f>'G-1'!B10+'G-2'!B10+'G-3'!B10+'G-4'!B10</f>
        <v>542</v>
      </c>
      <c r="C10" s="46">
        <f>'G-1'!C10+'G-2'!C10+'G-3'!C10+'G-4'!C10</f>
        <v>251</v>
      </c>
      <c r="D10" s="46">
        <f>'G-1'!D10+'G-2'!D10+'G-3'!D10+'G-4'!D10</f>
        <v>96</v>
      </c>
      <c r="E10" s="46">
        <f>'G-1'!E10+'G-2'!E10+'G-3'!E10+'G-4'!E10</f>
        <v>26</v>
      </c>
      <c r="F10" s="6">
        <f t="shared" ref="F10:F22" si="0">B10*0.5+C10*1+D10*2+E10*2.5</f>
        <v>779</v>
      </c>
      <c r="G10" s="2"/>
      <c r="H10" s="19" t="s">
        <v>4</v>
      </c>
      <c r="I10" s="46">
        <f>'G-1'!I10+'G-2'!I10+'G-3'!I10+'G-4'!I10</f>
        <v>217</v>
      </c>
      <c r="J10" s="46">
        <f>'G-1'!J10+'G-2'!J10+'G-3'!J10+'G-4'!J10</f>
        <v>251</v>
      </c>
      <c r="K10" s="46">
        <f>'G-1'!K10+'G-2'!K10+'G-3'!K10+'G-4'!K10</f>
        <v>81</v>
      </c>
      <c r="L10" s="46">
        <f>'G-1'!L10+'G-2'!L10+'G-3'!L10+'G-4'!L10</f>
        <v>27</v>
      </c>
      <c r="M10" s="6">
        <f t="shared" ref="M10:M22" si="1">I10*0.5+J10*1+K10*2+L10*2.5</f>
        <v>589</v>
      </c>
      <c r="N10" s="9">
        <f>F20+F21+F22+M10</f>
        <v>2496.5</v>
      </c>
      <c r="O10" s="19" t="s">
        <v>43</v>
      </c>
      <c r="P10" s="46">
        <f>'G-1'!P10+'G-2'!P10+'G-3'!P10+'G-4'!P10</f>
        <v>254</v>
      </c>
      <c r="Q10" s="46">
        <f>'G-1'!Q10+'G-2'!Q10+'G-3'!Q10+'G-4'!Q10</f>
        <v>290</v>
      </c>
      <c r="R10" s="46">
        <f>'G-1'!R10+'G-2'!R10+'G-3'!R10+'G-4'!R10</f>
        <v>85</v>
      </c>
      <c r="S10" s="46">
        <f>'G-1'!S10+'G-2'!S10+'G-3'!S10+'G-4'!S10</f>
        <v>19</v>
      </c>
      <c r="T10" s="6">
        <f t="shared" ref="T10:T21" si="2">P10*0.5+Q10*1+R10*2+S10*2.5</f>
        <v>634.5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584</v>
      </c>
      <c r="C11" s="46">
        <f>'G-1'!C11+'G-2'!C11+'G-3'!C11+'G-4'!C11</f>
        <v>289</v>
      </c>
      <c r="D11" s="46">
        <f>'G-1'!D11+'G-2'!D11+'G-3'!D11+'G-4'!D11</f>
        <v>114</v>
      </c>
      <c r="E11" s="46">
        <f>'G-1'!E11+'G-2'!E11+'G-3'!E11+'G-4'!E11</f>
        <v>7</v>
      </c>
      <c r="F11" s="6">
        <f t="shared" si="0"/>
        <v>826.5</v>
      </c>
      <c r="G11" s="2"/>
      <c r="H11" s="19" t="s">
        <v>5</v>
      </c>
      <c r="I11" s="46">
        <f>'G-1'!I11+'G-2'!I11+'G-3'!I11+'G-4'!I11</f>
        <v>251</v>
      </c>
      <c r="J11" s="46">
        <f>'G-1'!J11+'G-2'!J11+'G-3'!J11+'G-4'!J11</f>
        <v>231</v>
      </c>
      <c r="K11" s="46">
        <f>'G-1'!K11+'G-2'!K11+'G-3'!K11+'G-4'!K11</f>
        <v>89</v>
      </c>
      <c r="L11" s="46">
        <f>'G-1'!L11+'G-2'!L11+'G-3'!L11+'G-4'!L11</f>
        <v>25</v>
      </c>
      <c r="M11" s="6">
        <f t="shared" si="1"/>
        <v>597</v>
      </c>
      <c r="N11" s="9">
        <f>F21+F22+M10+M11</f>
        <v>2470</v>
      </c>
      <c r="O11" s="19" t="s">
        <v>44</v>
      </c>
      <c r="P11" s="46">
        <f>'G-1'!P11+'G-2'!P11+'G-3'!P11+'G-4'!P11</f>
        <v>264</v>
      </c>
      <c r="Q11" s="46">
        <f>'G-1'!Q11+'G-2'!Q11+'G-3'!Q11+'G-4'!Q11</f>
        <v>299</v>
      </c>
      <c r="R11" s="46">
        <f>'G-1'!R11+'G-2'!R11+'G-3'!R11+'G-4'!R11</f>
        <v>96</v>
      </c>
      <c r="S11" s="46">
        <f>'G-1'!S11+'G-2'!S11+'G-3'!S11+'G-4'!S11</f>
        <v>19</v>
      </c>
      <c r="T11" s="6">
        <f t="shared" si="2"/>
        <v>670.5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439</v>
      </c>
      <c r="C12" s="46">
        <f>'G-1'!C12+'G-2'!C12+'G-3'!C12+'G-4'!C12</f>
        <v>289</v>
      </c>
      <c r="D12" s="46">
        <f>'G-1'!D12+'G-2'!D12+'G-3'!D12+'G-4'!D12</f>
        <v>108</v>
      </c>
      <c r="E12" s="46">
        <f>'G-1'!E12+'G-2'!E12+'G-3'!E12+'G-4'!E12</f>
        <v>23</v>
      </c>
      <c r="F12" s="6">
        <f t="shared" si="0"/>
        <v>782</v>
      </c>
      <c r="G12" s="2"/>
      <c r="H12" s="19" t="s">
        <v>6</v>
      </c>
      <c r="I12" s="46">
        <f>'G-1'!I12+'G-2'!I12+'G-3'!I12+'G-4'!I12</f>
        <v>266</v>
      </c>
      <c r="J12" s="46">
        <f>'G-1'!J12+'G-2'!J12+'G-3'!J12+'G-4'!J12</f>
        <v>261</v>
      </c>
      <c r="K12" s="46">
        <f>'G-1'!K12+'G-2'!K12+'G-3'!K12+'G-4'!K12</f>
        <v>72</v>
      </c>
      <c r="L12" s="46">
        <f>'G-1'!L12+'G-2'!L12+'G-3'!L12+'G-4'!L12</f>
        <v>21</v>
      </c>
      <c r="M12" s="6">
        <f t="shared" si="1"/>
        <v>590.5</v>
      </c>
      <c r="N12" s="2">
        <f>F22+M10+M11+M12</f>
        <v>2392.5</v>
      </c>
      <c r="O12" s="19" t="s">
        <v>32</v>
      </c>
      <c r="P12" s="46">
        <f>'G-1'!P12+'G-2'!P12+'G-3'!P12+'G-4'!P12</f>
        <v>281</v>
      </c>
      <c r="Q12" s="46">
        <f>'G-1'!Q12+'G-2'!Q12+'G-3'!Q12+'G-4'!Q12</f>
        <v>306</v>
      </c>
      <c r="R12" s="46">
        <f>'G-1'!R12+'G-2'!R12+'G-3'!R12+'G-4'!R12</f>
        <v>58</v>
      </c>
      <c r="S12" s="46">
        <f>'G-1'!S12+'G-2'!S12+'G-3'!S12+'G-4'!S12</f>
        <v>16</v>
      </c>
      <c r="T12" s="6">
        <f t="shared" si="2"/>
        <v>602.5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306</v>
      </c>
      <c r="C13" s="46">
        <f>'G-1'!C13+'G-2'!C13+'G-3'!C13+'G-4'!C13</f>
        <v>262</v>
      </c>
      <c r="D13" s="46">
        <f>'G-1'!D13+'G-2'!D13+'G-3'!D13+'G-4'!D13</f>
        <v>117</v>
      </c>
      <c r="E13" s="46">
        <f>'G-1'!E13+'G-2'!E13+'G-3'!E13+'G-4'!E13</f>
        <v>20</v>
      </c>
      <c r="F13" s="6">
        <f t="shared" si="0"/>
        <v>699</v>
      </c>
      <c r="G13" s="2">
        <f t="shared" ref="G13:G19" si="3">F10+F11+F12+F13</f>
        <v>3086.5</v>
      </c>
      <c r="H13" s="19" t="s">
        <v>7</v>
      </c>
      <c r="I13" s="46">
        <f>'G-1'!I13+'G-2'!I13+'G-3'!I13+'G-4'!I13</f>
        <v>205</v>
      </c>
      <c r="J13" s="46">
        <f>'G-1'!J13+'G-2'!J13+'G-3'!J13+'G-4'!J13</f>
        <v>281</v>
      </c>
      <c r="K13" s="46">
        <f>'G-1'!K13+'G-2'!K13+'G-3'!K13+'G-4'!K13</f>
        <v>85</v>
      </c>
      <c r="L13" s="46">
        <f>'G-1'!L13+'G-2'!L13+'G-3'!L13+'G-4'!L13</f>
        <v>19</v>
      </c>
      <c r="M13" s="6">
        <f t="shared" si="1"/>
        <v>601</v>
      </c>
      <c r="N13" s="2">
        <f t="shared" ref="N13:N18" si="4">M10+M11+M12+M13</f>
        <v>2377.5</v>
      </c>
      <c r="O13" s="19" t="s">
        <v>33</v>
      </c>
      <c r="P13" s="46">
        <f>'G-1'!P13+'G-2'!P13+'G-3'!P13+'G-4'!P13</f>
        <v>303</v>
      </c>
      <c r="Q13" s="46">
        <f>'G-1'!Q13+'G-2'!Q13+'G-3'!Q13+'G-4'!Q13</f>
        <v>286</v>
      </c>
      <c r="R13" s="46">
        <f>'G-1'!R13+'G-2'!R13+'G-3'!R13+'G-4'!R13</f>
        <v>69</v>
      </c>
      <c r="S13" s="46">
        <f>'G-1'!S13+'G-2'!S13+'G-3'!S13+'G-4'!S13</f>
        <v>19</v>
      </c>
      <c r="T13" s="6">
        <f t="shared" si="2"/>
        <v>623</v>
      </c>
      <c r="U13" s="2">
        <f t="shared" ref="U13:U21" si="5">T10+T11+T12+T13</f>
        <v>2530.5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261</v>
      </c>
      <c r="C14" s="46">
        <f>'G-1'!C14+'G-2'!C14+'G-3'!C14+'G-4'!C14</f>
        <v>252</v>
      </c>
      <c r="D14" s="46">
        <f>'G-1'!D14+'G-2'!D14+'G-3'!D14+'G-4'!D14</f>
        <v>100</v>
      </c>
      <c r="E14" s="46">
        <f>'G-1'!E14+'G-2'!E14+'G-3'!E14+'G-4'!E14</f>
        <v>21</v>
      </c>
      <c r="F14" s="6">
        <f t="shared" si="0"/>
        <v>635</v>
      </c>
      <c r="G14" s="2">
        <f t="shared" si="3"/>
        <v>2942.5</v>
      </c>
      <c r="H14" s="19" t="s">
        <v>9</v>
      </c>
      <c r="I14" s="46">
        <f>'G-1'!I14+'G-2'!I14+'G-3'!I14+'G-4'!I14</f>
        <v>206</v>
      </c>
      <c r="J14" s="46">
        <f>'G-1'!J14+'G-2'!J14+'G-3'!J14+'G-4'!J14</f>
        <v>262</v>
      </c>
      <c r="K14" s="46">
        <f>'G-1'!K14+'G-2'!K14+'G-3'!K14+'G-4'!K14</f>
        <v>74</v>
      </c>
      <c r="L14" s="46">
        <f>'G-1'!L14+'G-2'!L14+'G-3'!L14+'G-4'!L14</f>
        <v>18</v>
      </c>
      <c r="M14" s="6">
        <f t="shared" si="1"/>
        <v>558</v>
      </c>
      <c r="N14" s="2">
        <f t="shared" si="4"/>
        <v>2346.5</v>
      </c>
      <c r="O14" s="19" t="s">
        <v>29</v>
      </c>
      <c r="P14" s="46">
        <f>'G-1'!P14+'G-2'!P14+'G-3'!P14+'G-4'!P14</f>
        <v>298</v>
      </c>
      <c r="Q14" s="46">
        <f>'G-1'!Q14+'G-2'!Q14+'G-3'!Q14+'G-4'!Q14</f>
        <v>239</v>
      </c>
      <c r="R14" s="46">
        <f>'G-1'!R14+'G-2'!R14+'G-3'!R14+'G-4'!R14</f>
        <v>90</v>
      </c>
      <c r="S14" s="46">
        <f>'G-1'!S14+'G-2'!S14+'G-3'!S14+'G-4'!S14</f>
        <v>19</v>
      </c>
      <c r="T14" s="6">
        <f t="shared" si="2"/>
        <v>615.5</v>
      </c>
      <c r="U14" s="2">
        <f t="shared" si="5"/>
        <v>2511.5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241</v>
      </c>
      <c r="C15" s="46">
        <f>'G-1'!C15+'G-2'!C15+'G-3'!C15+'G-4'!C15</f>
        <v>260</v>
      </c>
      <c r="D15" s="46">
        <f>'G-1'!D15+'G-2'!D15+'G-3'!D15+'G-4'!D15</f>
        <v>99</v>
      </c>
      <c r="E15" s="46">
        <f>'G-1'!E15+'G-2'!E15+'G-3'!E15+'G-4'!E15</f>
        <v>23</v>
      </c>
      <c r="F15" s="6">
        <f t="shared" si="0"/>
        <v>636</v>
      </c>
      <c r="G15" s="2">
        <f t="shared" si="3"/>
        <v>2752</v>
      </c>
      <c r="H15" s="19" t="s">
        <v>12</v>
      </c>
      <c r="I15" s="46">
        <f>'G-1'!I15+'G-2'!I15+'G-3'!I15+'G-4'!I15</f>
        <v>205</v>
      </c>
      <c r="J15" s="46">
        <f>'G-1'!J15+'G-2'!J15+'G-3'!J15+'G-4'!J15</f>
        <v>263</v>
      </c>
      <c r="K15" s="46">
        <f>'G-1'!K15+'G-2'!K15+'G-3'!K15+'G-4'!K15</f>
        <v>85</v>
      </c>
      <c r="L15" s="46">
        <f>'G-1'!L15+'G-2'!L15+'G-3'!L15+'G-4'!L15</f>
        <v>18</v>
      </c>
      <c r="M15" s="6">
        <f t="shared" si="1"/>
        <v>580.5</v>
      </c>
      <c r="N15" s="2">
        <f t="shared" si="4"/>
        <v>2330</v>
      </c>
      <c r="O15" s="18" t="s">
        <v>30</v>
      </c>
      <c r="P15" s="46">
        <f>'G-1'!P15+'G-2'!P15+'G-3'!P15+'G-4'!P15</f>
        <v>337</v>
      </c>
      <c r="Q15" s="46">
        <f>'G-1'!Q15+'G-2'!Q15+'G-3'!Q15+'G-4'!Q15</f>
        <v>288</v>
      </c>
      <c r="R15" s="46">
        <f>'G-1'!R15+'G-2'!R15+'G-3'!R15+'G-4'!R15</f>
        <v>83</v>
      </c>
      <c r="S15" s="46">
        <f>'G-1'!S15+'G-2'!S15+'G-3'!S15+'G-4'!S15</f>
        <v>12</v>
      </c>
      <c r="T15" s="6">
        <f t="shared" si="2"/>
        <v>652.5</v>
      </c>
      <c r="U15" s="2">
        <f t="shared" si="5"/>
        <v>2493.5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207</v>
      </c>
      <c r="C16" s="46">
        <f>'G-1'!C16+'G-2'!C16+'G-3'!C16+'G-4'!C16</f>
        <v>281</v>
      </c>
      <c r="D16" s="46">
        <f>'G-1'!D16+'G-2'!D16+'G-3'!D16+'G-4'!D16</f>
        <v>91</v>
      </c>
      <c r="E16" s="46">
        <f>'G-1'!E16+'G-2'!E16+'G-3'!E16+'G-4'!E16</f>
        <v>16</v>
      </c>
      <c r="F16" s="6">
        <f t="shared" si="0"/>
        <v>606.5</v>
      </c>
      <c r="G16" s="2">
        <f t="shared" si="3"/>
        <v>2576.5</v>
      </c>
      <c r="H16" s="19" t="s">
        <v>15</v>
      </c>
      <c r="I16" s="46">
        <f>'G-1'!I16+'G-2'!I16+'G-3'!I16+'G-4'!I16</f>
        <v>175</v>
      </c>
      <c r="J16" s="46">
        <f>'G-1'!J16+'G-2'!J16+'G-3'!J16+'G-4'!J16</f>
        <v>265</v>
      </c>
      <c r="K16" s="46">
        <f>'G-1'!K16+'G-2'!K16+'G-3'!K16+'G-4'!K16</f>
        <v>84</v>
      </c>
      <c r="L16" s="46">
        <f>'G-1'!L16+'G-2'!L16+'G-3'!L16+'G-4'!L16</f>
        <v>16</v>
      </c>
      <c r="M16" s="6">
        <f t="shared" si="1"/>
        <v>560.5</v>
      </c>
      <c r="N16" s="2">
        <f t="shared" si="4"/>
        <v>2300</v>
      </c>
      <c r="O16" s="19" t="s">
        <v>8</v>
      </c>
      <c r="P16" s="46">
        <f>'G-1'!P16+'G-2'!P16+'G-3'!P16+'G-4'!P16</f>
        <v>375</v>
      </c>
      <c r="Q16" s="46">
        <f>'G-1'!Q16+'G-2'!Q16+'G-3'!Q16+'G-4'!Q16</f>
        <v>309</v>
      </c>
      <c r="R16" s="46">
        <f>'G-1'!R16+'G-2'!R16+'G-3'!R16+'G-4'!R16</f>
        <v>105</v>
      </c>
      <c r="S16" s="46">
        <f>'G-1'!S16+'G-2'!S16+'G-3'!S16+'G-4'!S16</f>
        <v>12</v>
      </c>
      <c r="T16" s="6">
        <f t="shared" si="2"/>
        <v>736.5</v>
      </c>
      <c r="U16" s="2">
        <f t="shared" si="5"/>
        <v>2627.5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202</v>
      </c>
      <c r="C17" s="46">
        <f>'G-1'!C17+'G-2'!C17+'G-3'!C17+'G-4'!C17</f>
        <v>282</v>
      </c>
      <c r="D17" s="46">
        <f>'G-1'!D17+'G-2'!D17+'G-3'!D17+'G-4'!D17</f>
        <v>85</v>
      </c>
      <c r="E17" s="46">
        <f>'G-1'!E17+'G-2'!E17+'G-3'!E17+'G-4'!E17</f>
        <v>19</v>
      </c>
      <c r="F17" s="6">
        <f t="shared" si="0"/>
        <v>600.5</v>
      </c>
      <c r="G17" s="2">
        <f t="shared" si="3"/>
        <v>2478</v>
      </c>
      <c r="H17" s="19" t="s">
        <v>18</v>
      </c>
      <c r="I17" s="46">
        <f>'G-1'!I17+'G-2'!I17+'G-3'!I17+'G-4'!I17</f>
        <v>184</v>
      </c>
      <c r="J17" s="46">
        <f>'G-1'!J17+'G-2'!J17+'G-3'!J17+'G-4'!J17</f>
        <v>245</v>
      </c>
      <c r="K17" s="46">
        <f>'G-1'!K17+'G-2'!K17+'G-3'!K17+'G-4'!K17</f>
        <v>81</v>
      </c>
      <c r="L17" s="46">
        <f>'G-1'!L17+'G-2'!L17+'G-3'!L17+'G-4'!L17</f>
        <v>12</v>
      </c>
      <c r="M17" s="6">
        <f t="shared" si="1"/>
        <v>529</v>
      </c>
      <c r="N17" s="2">
        <f t="shared" si="4"/>
        <v>2228</v>
      </c>
      <c r="O17" s="19" t="s">
        <v>10</v>
      </c>
      <c r="P17" s="46">
        <f>'G-1'!P17+'G-2'!P17+'G-3'!P17+'G-4'!P17</f>
        <v>392</v>
      </c>
      <c r="Q17" s="46">
        <f>'G-1'!Q17+'G-2'!Q17+'G-3'!Q17+'G-4'!Q17</f>
        <v>331</v>
      </c>
      <c r="R17" s="46">
        <f>'G-1'!R17+'G-2'!R17+'G-3'!R17+'G-4'!R17</f>
        <v>108</v>
      </c>
      <c r="S17" s="46">
        <f>'G-1'!S17+'G-2'!S17+'G-3'!S17+'G-4'!S17</f>
        <v>11</v>
      </c>
      <c r="T17" s="6">
        <f t="shared" si="2"/>
        <v>770.5</v>
      </c>
      <c r="U17" s="2">
        <f t="shared" si="5"/>
        <v>2775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226</v>
      </c>
      <c r="C18" s="46">
        <f>'G-1'!C18+'G-2'!C18+'G-3'!C18+'G-4'!C18</f>
        <v>330</v>
      </c>
      <c r="D18" s="46">
        <f>'G-1'!D18+'G-2'!D18+'G-3'!D18+'G-4'!D18</f>
        <v>97</v>
      </c>
      <c r="E18" s="46">
        <f>'G-1'!E18+'G-2'!E18+'G-3'!E18+'G-4'!E18</f>
        <v>27</v>
      </c>
      <c r="F18" s="6">
        <f t="shared" si="0"/>
        <v>704.5</v>
      </c>
      <c r="G18" s="2">
        <f t="shared" si="3"/>
        <v>2547.5</v>
      </c>
      <c r="H18" s="19" t="s">
        <v>20</v>
      </c>
      <c r="I18" s="46">
        <f>'G-1'!I18+'G-2'!I18+'G-3'!I18+'G-4'!I18</f>
        <v>194</v>
      </c>
      <c r="J18" s="46">
        <f>'G-1'!J18+'G-2'!J18+'G-3'!J18+'G-4'!J18</f>
        <v>250</v>
      </c>
      <c r="K18" s="46">
        <f>'G-1'!K18+'G-2'!K18+'G-3'!K18+'G-4'!K18</f>
        <v>82</v>
      </c>
      <c r="L18" s="46">
        <f>'G-1'!L18+'G-2'!L18+'G-3'!L18+'G-4'!L18</f>
        <v>22</v>
      </c>
      <c r="M18" s="6">
        <f t="shared" si="1"/>
        <v>566</v>
      </c>
      <c r="N18" s="2">
        <f t="shared" si="4"/>
        <v>2236</v>
      </c>
      <c r="O18" s="19" t="s">
        <v>13</v>
      </c>
      <c r="P18" s="46">
        <f>'G-1'!P18+'G-2'!P18+'G-3'!P18+'G-4'!P18</f>
        <v>384</v>
      </c>
      <c r="Q18" s="46">
        <f>'G-1'!Q18+'G-2'!Q18+'G-3'!Q18+'G-4'!Q18</f>
        <v>324</v>
      </c>
      <c r="R18" s="46">
        <f>'G-1'!R18+'G-2'!R18+'G-3'!R18+'G-4'!R18</f>
        <v>93</v>
      </c>
      <c r="S18" s="46">
        <f>'G-1'!S18+'G-2'!S18+'G-3'!S18+'G-4'!S18</f>
        <v>14</v>
      </c>
      <c r="T18" s="6">
        <f t="shared" si="2"/>
        <v>737</v>
      </c>
      <c r="U18" s="2">
        <f t="shared" si="5"/>
        <v>2896.5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242</v>
      </c>
      <c r="C19" s="47">
        <f>'G-1'!C19+'G-2'!C19+'G-3'!C19+'G-4'!C19</f>
        <v>307</v>
      </c>
      <c r="D19" s="47">
        <f>'G-1'!D19+'G-2'!D19+'G-3'!D19+'G-4'!D19</f>
        <v>99</v>
      </c>
      <c r="E19" s="47">
        <f>'G-1'!E19+'G-2'!E19+'G-3'!E19+'G-4'!E19</f>
        <v>19</v>
      </c>
      <c r="F19" s="7">
        <f t="shared" si="0"/>
        <v>673.5</v>
      </c>
      <c r="G19" s="3">
        <f t="shared" si="3"/>
        <v>2585</v>
      </c>
      <c r="H19" s="20" t="s">
        <v>22</v>
      </c>
      <c r="I19" s="46">
        <f>'G-1'!I19+'G-2'!I19+'G-3'!I19+'G-4'!I19</f>
        <v>166</v>
      </c>
      <c r="J19" s="46">
        <f>'G-1'!J19+'G-2'!J19+'G-3'!J19+'G-4'!J19</f>
        <v>201</v>
      </c>
      <c r="K19" s="46">
        <f>'G-1'!K19+'G-2'!K19+'G-3'!K19+'G-4'!K19</f>
        <v>68</v>
      </c>
      <c r="L19" s="46">
        <f>'G-1'!L19+'G-2'!L19+'G-3'!L19+'G-4'!L19</f>
        <v>24</v>
      </c>
      <c r="M19" s="6">
        <f t="shared" si="1"/>
        <v>480</v>
      </c>
      <c r="N19" s="2">
        <f>M16+M17+M18+M19</f>
        <v>2135.5</v>
      </c>
      <c r="O19" s="19" t="s">
        <v>16</v>
      </c>
      <c r="P19" s="46">
        <f>'G-1'!P19+'G-2'!P19+'G-3'!P19+'G-4'!P19</f>
        <v>381</v>
      </c>
      <c r="Q19" s="46">
        <f>'G-1'!Q19+'G-2'!Q19+'G-3'!Q19+'G-4'!Q19</f>
        <v>330</v>
      </c>
      <c r="R19" s="46">
        <f>'G-1'!R19+'G-2'!R19+'G-3'!R19+'G-4'!R19</f>
        <v>83</v>
      </c>
      <c r="S19" s="46">
        <f>'G-1'!S19+'G-2'!S19+'G-3'!S19+'G-4'!S19</f>
        <v>13</v>
      </c>
      <c r="T19" s="6">
        <f t="shared" si="2"/>
        <v>719</v>
      </c>
      <c r="U19" s="2">
        <f t="shared" si="5"/>
        <v>2963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212</v>
      </c>
      <c r="C20" s="45">
        <f>'G-1'!C20+'G-2'!C20+'G-3'!C20+'G-4'!C20</f>
        <v>291</v>
      </c>
      <c r="D20" s="45">
        <f>'G-1'!D20+'G-2'!D20+'G-3'!D20+'G-4'!D20</f>
        <v>87</v>
      </c>
      <c r="E20" s="45">
        <f>'G-1'!E20+'G-2'!E20+'G-3'!E20+'G-4'!E20</f>
        <v>21</v>
      </c>
      <c r="F20" s="8">
        <f t="shared" si="0"/>
        <v>623.5</v>
      </c>
      <c r="G20" s="35"/>
      <c r="H20" s="19" t="s">
        <v>24</v>
      </c>
      <c r="I20" s="46">
        <f>'G-1'!I20+'G-2'!I20+'G-3'!I20+'G-4'!I20</f>
        <v>196</v>
      </c>
      <c r="J20" s="46">
        <f>'G-1'!J20+'G-2'!J20+'G-3'!J20+'G-4'!J20</f>
        <v>205</v>
      </c>
      <c r="K20" s="46">
        <f>'G-1'!K20+'G-2'!K20+'G-3'!K20+'G-4'!K20</f>
        <v>52</v>
      </c>
      <c r="L20" s="46">
        <f>'G-1'!L20+'G-2'!L20+'G-3'!L20+'G-4'!L20</f>
        <v>20</v>
      </c>
      <c r="M20" s="8">
        <f t="shared" si="1"/>
        <v>457</v>
      </c>
      <c r="N20" s="2">
        <f>M17+M18+M19+M20</f>
        <v>2032</v>
      </c>
      <c r="O20" s="19" t="s">
        <v>45</v>
      </c>
      <c r="P20" s="46">
        <f>'G-1'!P20+'G-2'!P20+'G-3'!P20+'G-4'!P20</f>
        <v>384</v>
      </c>
      <c r="Q20" s="46">
        <f>'G-1'!Q20+'G-2'!Q20+'G-3'!Q20+'G-4'!Q20</f>
        <v>339</v>
      </c>
      <c r="R20" s="46">
        <f>'G-1'!R20+'G-2'!R20+'G-3'!R20+'G-4'!R20</f>
        <v>68</v>
      </c>
      <c r="S20" s="46">
        <f>'G-1'!S20+'G-2'!S20+'G-3'!S20+'G-4'!S20</f>
        <v>14</v>
      </c>
      <c r="T20" s="8">
        <f t="shared" si="2"/>
        <v>702</v>
      </c>
      <c r="U20" s="2">
        <f t="shared" si="5"/>
        <v>2928.5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220</v>
      </c>
      <c r="C21" s="46">
        <f>'G-1'!C21+'G-2'!C21+'G-3'!C21+'G-4'!C21</f>
        <v>324</v>
      </c>
      <c r="D21" s="46">
        <f>'G-1'!D21+'G-2'!D21+'G-3'!D21+'G-4'!D21</f>
        <v>87</v>
      </c>
      <c r="E21" s="46">
        <f>'G-1'!E21+'G-2'!E21+'G-3'!E21+'G-4'!E21</f>
        <v>24</v>
      </c>
      <c r="F21" s="6">
        <f t="shared" si="0"/>
        <v>668</v>
      </c>
      <c r="G21" s="36"/>
      <c r="H21" s="20" t="s">
        <v>25</v>
      </c>
      <c r="I21" s="46">
        <f>'G-1'!I21+'G-2'!I21+'G-3'!I21+'G-4'!I21</f>
        <v>236</v>
      </c>
      <c r="J21" s="46">
        <f>'G-1'!J21+'G-2'!J21+'G-3'!J21+'G-4'!J21</f>
        <v>219</v>
      </c>
      <c r="K21" s="46">
        <f>'G-1'!K21+'G-2'!K21+'G-3'!K21+'G-4'!K21</f>
        <v>66</v>
      </c>
      <c r="L21" s="46">
        <f>'G-1'!L21+'G-2'!L21+'G-3'!L21+'G-4'!L21</f>
        <v>25</v>
      </c>
      <c r="M21" s="6">
        <f t="shared" si="1"/>
        <v>531.5</v>
      </c>
      <c r="N21" s="2">
        <f>M18+M19+M20+M21</f>
        <v>2034.5</v>
      </c>
      <c r="O21" s="21" t="s">
        <v>46</v>
      </c>
      <c r="P21" s="47">
        <f>'G-1'!P21+'G-2'!P21+'G-3'!P21+'G-4'!P21</f>
        <v>386</v>
      </c>
      <c r="Q21" s="47">
        <f>'G-1'!Q21+'G-2'!Q21+'G-3'!Q21+'G-4'!Q21</f>
        <v>311</v>
      </c>
      <c r="R21" s="47">
        <f>'G-1'!R21+'G-2'!R21+'G-3'!R21+'G-4'!R21</f>
        <v>67</v>
      </c>
      <c r="S21" s="47">
        <f>'G-1'!S21+'G-2'!S21+'G-3'!S21+'G-4'!S21</f>
        <v>15</v>
      </c>
      <c r="T21" s="7">
        <f t="shared" si="2"/>
        <v>675.5</v>
      </c>
      <c r="U21" s="3">
        <f t="shared" si="5"/>
        <v>2833.5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236</v>
      </c>
      <c r="C22" s="46">
        <f>'G-1'!C22+'G-2'!C22+'G-3'!C22+'G-4'!C22</f>
        <v>268</v>
      </c>
      <c r="D22" s="46">
        <f>'G-1'!D22+'G-2'!D22+'G-3'!D22+'G-4'!D22</f>
        <v>90</v>
      </c>
      <c r="E22" s="46">
        <f>'G-1'!E22+'G-2'!E22+'G-3'!E22+'G-4'!E22</f>
        <v>20</v>
      </c>
      <c r="F22" s="6">
        <f t="shared" si="0"/>
        <v>616</v>
      </c>
      <c r="G22" s="2"/>
      <c r="H22" s="21" t="s">
        <v>26</v>
      </c>
      <c r="I22" s="46">
        <f>'G-1'!I22+'G-2'!I22+'G-3'!I22+'G-4'!I22</f>
        <v>241</v>
      </c>
      <c r="J22" s="46">
        <f>'G-1'!J22+'G-2'!J22+'G-3'!J22+'G-4'!J22</f>
        <v>239</v>
      </c>
      <c r="K22" s="46">
        <f>'G-1'!K22+'G-2'!K22+'G-3'!K22+'G-4'!K22</f>
        <v>62</v>
      </c>
      <c r="L22" s="46">
        <f>'G-1'!L22+'G-2'!L22+'G-3'!L22+'G-4'!L22</f>
        <v>25</v>
      </c>
      <c r="M22" s="6">
        <f t="shared" si="1"/>
        <v>546</v>
      </c>
      <c r="N22" s="3">
        <f>M19+M20+M21+M22</f>
        <v>2014.5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5" t="s">
        <v>47</v>
      </c>
      <c r="B23" s="186"/>
      <c r="C23" s="191" t="s">
        <v>50</v>
      </c>
      <c r="D23" s="192"/>
      <c r="E23" s="192"/>
      <c r="F23" s="193"/>
      <c r="G23" s="84">
        <f>MAX(G13:G19)</f>
        <v>3086.5</v>
      </c>
      <c r="H23" s="189" t="s">
        <v>48</v>
      </c>
      <c r="I23" s="190"/>
      <c r="J23" s="182" t="s">
        <v>50</v>
      </c>
      <c r="K23" s="183"/>
      <c r="L23" s="183"/>
      <c r="M23" s="184"/>
      <c r="N23" s="85">
        <f>MAX(N10:N22)</f>
        <v>2496.5</v>
      </c>
      <c r="O23" s="185" t="s">
        <v>49</v>
      </c>
      <c r="P23" s="186"/>
      <c r="Q23" s="191" t="s">
        <v>50</v>
      </c>
      <c r="R23" s="192"/>
      <c r="S23" s="192"/>
      <c r="T23" s="193"/>
      <c r="U23" s="84">
        <f>MAX(U13:U21)</f>
        <v>2963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7"/>
      <c r="B24" s="188"/>
      <c r="C24" s="82" t="s">
        <v>73</v>
      </c>
      <c r="D24" s="86"/>
      <c r="E24" s="86"/>
      <c r="F24" s="87" t="s">
        <v>65</v>
      </c>
      <c r="G24" s="88"/>
      <c r="H24" s="187"/>
      <c r="I24" s="188"/>
      <c r="J24" s="82" t="s">
        <v>73</v>
      </c>
      <c r="K24" s="86"/>
      <c r="L24" s="86"/>
      <c r="M24" s="87" t="s">
        <v>74</v>
      </c>
      <c r="N24" s="88"/>
      <c r="O24" s="187"/>
      <c r="P24" s="188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4" t="s">
        <v>51</v>
      </c>
      <c r="B26" s="194"/>
      <c r="C26" s="194"/>
      <c r="D26" s="194"/>
      <c r="E26" s="19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E49" sqref="E49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8" t="s">
        <v>111</v>
      </c>
      <c r="B2" s="238"/>
      <c r="C2" s="238"/>
      <c r="D2" s="238"/>
      <c r="E2" s="238"/>
      <c r="F2" s="238"/>
      <c r="G2" s="238"/>
      <c r="H2" s="238"/>
      <c r="I2" s="238"/>
      <c r="J2" s="238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9" t="s">
        <v>112</v>
      </c>
      <c r="B4" s="239"/>
      <c r="C4" s="240" t="s">
        <v>60</v>
      </c>
      <c r="D4" s="240"/>
      <c r="E4" s="240"/>
      <c r="F4" s="110"/>
      <c r="G4" s="106"/>
      <c r="H4" s="106"/>
      <c r="I4" s="106"/>
      <c r="J4" s="106"/>
    </row>
    <row r="5" spans="1:10" x14ac:dyDescent="0.2">
      <c r="A5" s="169" t="s">
        <v>56</v>
      </c>
      <c r="B5" s="169"/>
      <c r="C5" s="241" t="str">
        <f>'G-1'!D5</f>
        <v>CALLE 30 X CARRERA 40</v>
      </c>
      <c r="D5" s="241"/>
      <c r="E5" s="241"/>
      <c r="F5" s="111"/>
      <c r="G5" s="112"/>
      <c r="H5" s="103" t="s">
        <v>53</v>
      </c>
      <c r="I5" s="242">
        <f>'G-1'!L5</f>
        <v>1126</v>
      </c>
      <c r="J5" s="242"/>
    </row>
    <row r="6" spans="1:10" x14ac:dyDescent="0.2">
      <c r="A6" s="169" t="s">
        <v>113</v>
      </c>
      <c r="B6" s="169"/>
      <c r="C6" s="227" t="s">
        <v>149</v>
      </c>
      <c r="D6" s="227"/>
      <c r="E6" s="227"/>
      <c r="F6" s="111"/>
      <c r="G6" s="112"/>
      <c r="H6" s="103" t="s">
        <v>58</v>
      </c>
      <c r="I6" s="228">
        <f>'G-1'!S6</f>
        <v>42996</v>
      </c>
      <c r="J6" s="228"/>
    </row>
    <row r="7" spans="1:10" x14ac:dyDescent="0.2">
      <c r="A7" s="113"/>
      <c r="B7" s="113"/>
      <c r="C7" s="229"/>
      <c r="D7" s="229"/>
      <c r="E7" s="229"/>
      <c r="F7" s="229"/>
      <c r="G7" s="110"/>
      <c r="H7" s="114"/>
      <c r="I7" s="115"/>
      <c r="J7" s="106"/>
    </row>
    <row r="8" spans="1:10" x14ac:dyDescent="0.2">
      <c r="A8" s="230" t="s">
        <v>114</v>
      </c>
      <c r="B8" s="232" t="s">
        <v>115</v>
      </c>
      <c r="C8" s="230" t="s">
        <v>116</v>
      </c>
      <c r="D8" s="232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4" t="s">
        <v>122</v>
      </c>
      <c r="J8" s="236" t="s">
        <v>123</v>
      </c>
    </row>
    <row r="9" spans="1:10" x14ac:dyDescent="0.2">
      <c r="A9" s="231"/>
      <c r="B9" s="233"/>
      <c r="C9" s="231"/>
      <c r="D9" s="233"/>
      <c r="E9" s="119" t="s">
        <v>52</v>
      </c>
      <c r="F9" s="120" t="s">
        <v>0</v>
      </c>
      <c r="G9" s="121" t="s">
        <v>2</v>
      </c>
      <c r="H9" s="120" t="s">
        <v>3</v>
      </c>
      <c r="I9" s="235"/>
      <c r="J9" s="237"/>
    </row>
    <row r="10" spans="1:10" x14ac:dyDescent="0.2">
      <c r="A10" s="221" t="s">
        <v>124</v>
      </c>
      <c r="B10" s="224">
        <v>3</v>
      </c>
      <c r="C10" s="122"/>
      <c r="D10" s="123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2"/>
      <c r="B11" s="225"/>
      <c r="C11" s="122" t="s">
        <v>126</v>
      </c>
      <c r="D11" s="125" t="s">
        <v>127</v>
      </c>
      <c r="E11" s="126">
        <v>182</v>
      </c>
      <c r="F11" s="126">
        <v>257</v>
      </c>
      <c r="G11" s="126">
        <v>76</v>
      </c>
      <c r="H11" s="126">
        <v>14</v>
      </c>
      <c r="I11" s="126">
        <f t="shared" ref="I11:I45" si="0">E11*0.5+F11+G11*2+H11*2.5</f>
        <v>535</v>
      </c>
      <c r="J11" s="127">
        <f>IF(I11=0,"0,00",I11/SUM(I10:I12)*100)</f>
        <v>94.273127753303967</v>
      </c>
    </row>
    <row r="12" spans="1:10" x14ac:dyDescent="0.2">
      <c r="A12" s="222"/>
      <c r="B12" s="225"/>
      <c r="C12" s="128" t="s">
        <v>137</v>
      </c>
      <c r="D12" s="129" t="s">
        <v>128</v>
      </c>
      <c r="E12" s="74">
        <v>2</v>
      </c>
      <c r="F12" s="74">
        <v>29</v>
      </c>
      <c r="G12" s="74">
        <v>0</v>
      </c>
      <c r="H12" s="74">
        <v>1</v>
      </c>
      <c r="I12" s="130">
        <f t="shared" si="0"/>
        <v>32.5</v>
      </c>
      <c r="J12" s="131">
        <f>IF(I12=0,"0,00",I12/SUM(I10:I12)*100)</f>
        <v>5.7268722466960353</v>
      </c>
    </row>
    <row r="13" spans="1:10" x14ac:dyDescent="0.2">
      <c r="A13" s="222"/>
      <c r="B13" s="225"/>
      <c r="C13" s="132"/>
      <c r="D13" s="123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2"/>
      <c r="B14" s="225"/>
      <c r="C14" s="122" t="s">
        <v>129</v>
      </c>
      <c r="D14" s="125" t="s">
        <v>127</v>
      </c>
      <c r="E14" s="126">
        <v>176</v>
      </c>
      <c r="F14" s="126">
        <v>188</v>
      </c>
      <c r="G14" s="126">
        <v>51</v>
      </c>
      <c r="H14" s="126">
        <v>26</v>
      </c>
      <c r="I14" s="126">
        <f t="shared" si="0"/>
        <v>443</v>
      </c>
      <c r="J14" s="127">
        <f>IF(I14=0,"0,00",I14/SUM(I13:I15)*100)</f>
        <v>92.099792099792097</v>
      </c>
    </row>
    <row r="15" spans="1:10" x14ac:dyDescent="0.2">
      <c r="A15" s="222"/>
      <c r="B15" s="225"/>
      <c r="C15" s="128" t="s">
        <v>138</v>
      </c>
      <c r="D15" s="129" t="s">
        <v>128</v>
      </c>
      <c r="E15" s="74">
        <v>7</v>
      </c>
      <c r="F15" s="74">
        <v>8</v>
      </c>
      <c r="G15" s="74">
        <v>12</v>
      </c>
      <c r="H15" s="74">
        <v>1</v>
      </c>
      <c r="I15" s="130">
        <f t="shared" si="0"/>
        <v>38</v>
      </c>
      <c r="J15" s="131">
        <f>IF(I15=0,"0,00",I15/SUM(I13:I15)*100)</f>
        <v>7.9002079002079011</v>
      </c>
    </row>
    <row r="16" spans="1:10" x14ac:dyDescent="0.2">
      <c r="A16" s="222"/>
      <c r="B16" s="225"/>
      <c r="C16" s="132"/>
      <c r="D16" s="123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2"/>
      <c r="B17" s="225"/>
      <c r="C17" s="122" t="s">
        <v>130</v>
      </c>
      <c r="D17" s="125" t="s">
        <v>127</v>
      </c>
      <c r="E17" s="126">
        <v>375</v>
      </c>
      <c r="F17" s="126">
        <v>255</v>
      </c>
      <c r="G17" s="126">
        <v>102</v>
      </c>
      <c r="H17" s="126">
        <v>7</v>
      </c>
      <c r="I17" s="126">
        <f t="shared" si="0"/>
        <v>664</v>
      </c>
      <c r="J17" s="127">
        <f>IF(I17=0,"0,00",I17/SUM(I16:I18)*100)</f>
        <v>94.857142857142861</v>
      </c>
    </row>
    <row r="18" spans="1:10" x14ac:dyDescent="0.2">
      <c r="A18" s="223"/>
      <c r="B18" s="226"/>
      <c r="C18" s="133" t="s">
        <v>139</v>
      </c>
      <c r="D18" s="129" t="s">
        <v>128</v>
      </c>
      <c r="E18" s="74">
        <v>7</v>
      </c>
      <c r="F18" s="74">
        <v>12</v>
      </c>
      <c r="G18" s="74">
        <v>9</v>
      </c>
      <c r="H18" s="74">
        <v>1</v>
      </c>
      <c r="I18" s="130">
        <f t="shared" si="0"/>
        <v>36</v>
      </c>
      <c r="J18" s="131">
        <f>IF(I18=0,"0,00",I18/SUM(I16:I18)*100)</f>
        <v>5.1428571428571423</v>
      </c>
    </row>
    <row r="19" spans="1:10" x14ac:dyDescent="0.2">
      <c r="A19" s="221" t="s">
        <v>131</v>
      </c>
      <c r="B19" s="224">
        <v>3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2"/>
      <c r="B20" s="225"/>
      <c r="C20" s="122" t="s">
        <v>126</v>
      </c>
      <c r="D20" s="125" t="s">
        <v>127</v>
      </c>
      <c r="E20" s="126">
        <v>241</v>
      </c>
      <c r="F20" s="126">
        <v>231</v>
      </c>
      <c r="G20" s="126">
        <v>66</v>
      </c>
      <c r="H20" s="126">
        <v>23</v>
      </c>
      <c r="I20" s="126">
        <f t="shared" si="0"/>
        <v>541</v>
      </c>
      <c r="J20" s="127">
        <f>IF(I20=0,"0,00",I20/SUM(I19:I21)*100)</f>
        <v>99.540018399264028</v>
      </c>
    </row>
    <row r="21" spans="1:10" x14ac:dyDescent="0.2">
      <c r="A21" s="222"/>
      <c r="B21" s="225"/>
      <c r="C21" s="128" t="s">
        <v>140</v>
      </c>
      <c r="D21" s="129" t="s">
        <v>128</v>
      </c>
      <c r="E21" s="74">
        <v>5</v>
      </c>
      <c r="F21" s="74">
        <v>0</v>
      </c>
      <c r="G21" s="74">
        <v>0</v>
      </c>
      <c r="H21" s="74">
        <v>0</v>
      </c>
      <c r="I21" s="130">
        <f t="shared" si="0"/>
        <v>2.5</v>
      </c>
      <c r="J21" s="131">
        <f>IF(I21=0,"0,00",I21/SUM(I19:I21)*100)</f>
        <v>0.45998160073597055</v>
      </c>
    </row>
    <row r="22" spans="1:10" x14ac:dyDescent="0.2">
      <c r="A22" s="222"/>
      <c r="B22" s="225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2"/>
      <c r="B23" s="225"/>
      <c r="C23" s="122" t="s">
        <v>129</v>
      </c>
      <c r="D23" s="125" t="s">
        <v>127</v>
      </c>
      <c r="E23" s="126">
        <v>264</v>
      </c>
      <c r="F23" s="126">
        <v>236</v>
      </c>
      <c r="G23" s="126">
        <v>54</v>
      </c>
      <c r="H23" s="126">
        <v>22</v>
      </c>
      <c r="I23" s="126">
        <f t="shared" si="0"/>
        <v>531</v>
      </c>
      <c r="J23" s="127">
        <f>IF(I23=0,"0,00",I23/SUM(I22:I24)*100)</f>
        <v>99.62476547842401</v>
      </c>
    </row>
    <row r="24" spans="1:10" x14ac:dyDescent="0.2">
      <c r="A24" s="222"/>
      <c r="B24" s="225"/>
      <c r="C24" s="128" t="s">
        <v>141</v>
      </c>
      <c r="D24" s="129" t="s">
        <v>128</v>
      </c>
      <c r="E24" s="74">
        <v>4</v>
      </c>
      <c r="F24" s="74">
        <v>0</v>
      </c>
      <c r="G24" s="74">
        <v>0</v>
      </c>
      <c r="H24" s="74">
        <v>0</v>
      </c>
      <c r="I24" s="130">
        <f t="shared" si="0"/>
        <v>2</v>
      </c>
      <c r="J24" s="131">
        <f>IF(I24=0,"0,00",I24/SUM(I22:I24)*100)</f>
        <v>0.37523452157598497</v>
      </c>
    </row>
    <row r="25" spans="1:10" x14ac:dyDescent="0.2">
      <c r="A25" s="222"/>
      <c r="B25" s="225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2"/>
      <c r="B26" s="225"/>
      <c r="C26" s="122" t="s">
        <v>130</v>
      </c>
      <c r="D26" s="125" t="s">
        <v>127</v>
      </c>
      <c r="E26" s="126">
        <v>347</v>
      </c>
      <c r="F26" s="126">
        <v>334</v>
      </c>
      <c r="G26" s="126">
        <v>84</v>
      </c>
      <c r="H26" s="126">
        <v>13</v>
      </c>
      <c r="I26" s="126">
        <f t="shared" si="0"/>
        <v>708</v>
      </c>
      <c r="J26" s="127">
        <f>IF(I26=0,"0,00",I26/SUM(I25:I27)*100)</f>
        <v>99.718309859154928</v>
      </c>
    </row>
    <row r="27" spans="1:10" x14ac:dyDescent="0.2">
      <c r="A27" s="223"/>
      <c r="B27" s="226"/>
      <c r="C27" s="133" t="s">
        <v>142</v>
      </c>
      <c r="D27" s="129" t="s">
        <v>128</v>
      </c>
      <c r="E27" s="74">
        <v>4</v>
      </c>
      <c r="F27" s="74">
        <v>0</v>
      </c>
      <c r="G27" s="74">
        <v>0</v>
      </c>
      <c r="H27" s="74">
        <v>0</v>
      </c>
      <c r="I27" s="130">
        <f t="shared" si="0"/>
        <v>2</v>
      </c>
      <c r="J27" s="131">
        <f>IF(I27=0,"0,00",I27/SUM(I25:I27)*100)</f>
        <v>0.28169014084507044</v>
      </c>
    </row>
    <row r="28" spans="1:10" x14ac:dyDescent="0.2">
      <c r="A28" s="221" t="s">
        <v>132</v>
      </c>
      <c r="B28" s="224">
        <v>1</v>
      </c>
      <c r="C28" s="134"/>
      <c r="D28" s="123" t="s">
        <v>125</v>
      </c>
      <c r="E28" s="75">
        <v>1</v>
      </c>
      <c r="F28" s="75">
        <v>5</v>
      </c>
      <c r="G28" s="75">
        <v>0</v>
      </c>
      <c r="H28" s="75">
        <v>1</v>
      </c>
      <c r="I28" s="75">
        <f t="shared" si="0"/>
        <v>8</v>
      </c>
      <c r="J28" s="124">
        <f>IF(I28=0,"0,00",I28/SUM(I28:I30)*100)</f>
        <v>8.2474226804123703</v>
      </c>
    </row>
    <row r="29" spans="1:10" x14ac:dyDescent="0.2">
      <c r="A29" s="222"/>
      <c r="B29" s="225"/>
      <c r="C29" s="122" t="s">
        <v>126</v>
      </c>
      <c r="D29" s="125" t="s">
        <v>127</v>
      </c>
      <c r="E29" s="126">
        <v>0</v>
      </c>
      <c r="F29" s="126">
        <v>0</v>
      </c>
      <c r="G29" s="126">
        <v>0</v>
      </c>
      <c r="H29" s="126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22"/>
      <c r="B30" s="225"/>
      <c r="C30" s="128" t="s">
        <v>143</v>
      </c>
      <c r="D30" s="129" t="s">
        <v>128</v>
      </c>
      <c r="E30" s="74">
        <v>3</v>
      </c>
      <c r="F30" s="74">
        <v>37</v>
      </c>
      <c r="G30" s="74">
        <v>24</v>
      </c>
      <c r="H30" s="74">
        <v>1</v>
      </c>
      <c r="I30" s="130">
        <f t="shared" si="0"/>
        <v>89</v>
      </c>
      <c r="J30" s="131">
        <f>IF(I30=0,"0,00",I30/SUM(I28:I30)*100)</f>
        <v>91.75257731958763</v>
      </c>
    </row>
    <row r="31" spans="1:10" x14ac:dyDescent="0.2">
      <c r="A31" s="222"/>
      <c r="B31" s="225"/>
      <c r="C31" s="132"/>
      <c r="D31" s="123" t="s">
        <v>125</v>
      </c>
      <c r="E31" s="75">
        <v>1</v>
      </c>
      <c r="F31" s="75">
        <v>3</v>
      </c>
      <c r="G31" s="75">
        <v>0</v>
      </c>
      <c r="H31" s="75">
        <v>1</v>
      </c>
      <c r="I31" s="75">
        <f t="shared" si="0"/>
        <v>6</v>
      </c>
      <c r="J31" s="124">
        <f>IF(I31=0,"0,00",I31/SUM(I31:I33)*100)</f>
        <v>11.320754716981133</v>
      </c>
    </row>
    <row r="32" spans="1:10" x14ac:dyDescent="0.2">
      <c r="A32" s="222"/>
      <c r="B32" s="225"/>
      <c r="C32" s="122" t="s">
        <v>129</v>
      </c>
      <c r="D32" s="125" t="s">
        <v>127</v>
      </c>
      <c r="E32" s="126">
        <v>1</v>
      </c>
      <c r="F32" s="126">
        <v>0</v>
      </c>
      <c r="G32" s="126">
        <v>0</v>
      </c>
      <c r="H32" s="126">
        <v>0</v>
      </c>
      <c r="I32" s="126">
        <f t="shared" si="0"/>
        <v>0.5</v>
      </c>
      <c r="J32" s="127">
        <f>IF(I32=0,"0,00",I32/SUM(I31:I33)*100)</f>
        <v>0.94339622641509435</v>
      </c>
    </row>
    <row r="33" spans="1:10" x14ac:dyDescent="0.2">
      <c r="A33" s="222"/>
      <c r="B33" s="225"/>
      <c r="C33" s="128" t="s">
        <v>144</v>
      </c>
      <c r="D33" s="129" t="s">
        <v>128</v>
      </c>
      <c r="E33" s="74">
        <v>3</v>
      </c>
      <c r="F33" s="74">
        <v>23</v>
      </c>
      <c r="G33" s="74">
        <v>11</v>
      </c>
      <c r="H33" s="74">
        <v>0</v>
      </c>
      <c r="I33" s="130">
        <f t="shared" si="0"/>
        <v>46.5</v>
      </c>
      <c r="J33" s="131">
        <f>IF(I33=0,"0,00",I33/SUM(I31:I33)*100)</f>
        <v>87.735849056603783</v>
      </c>
    </row>
    <row r="34" spans="1:10" x14ac:dyDescent="0.2">
      <c r="A34" s="222"/>
      <c r="B34" s="225"/>
      <c r="C34" s="132"/>
      <c r="D34" s="123" t="s">
        <v>125</v>
      </c>
      <c r="E34" s="75">
        <v>2</v>
      </c>
      <c r="F34" s="75">
        <v>7</v>
      </c>
      <c r="G34" s="75">
        <v>0</v>
      </c>
      <c r="H34" s="75">
        <v>0</v>
      </c>
      <c r="I34" s="75">
        <f t="shared" si="0"/>
        <v>8</v>
      </c>
      <c r="J34" s="124">
        <f>IF(I34=0,"0,00",I34/SUM(I34:I36)*100)</f>
        <v>9.7560975609756095</v>
      </c>
    </row>
    <row r="35" spans="1:10" x14ac:dyDescent="0.2">
      <c r="A35" s="222"/>
      <c r="B35" s="225"/>
      <c r="C35" s="122" t="s">
        <v>130</v>
      </c>
      <c r="D35" s="125" t="s">
        <v>127</v>
      </c>
      <c r="E35" s="126">
        <v>2</v>
      </c>
      <c r="F35" s="126">
        <v>0</v>
      </c>
      <c r="G35" s="126">
        <v>0</v>
      </c>
      <c r="H35" s="126">
        <v>0</v>
      </c>
      <c r="I35" s="126">
        <f t="shared" si="0"/>
        <v>1</v>
      </c>
      <c r="J35" s="127">
        <f>IF(I35=0,"0,00",I35/SUM(I34:I36)*100)</f>
        <v>1.2195121951219512</v>
      </c>
    </row>
    <row r="36" spans="1:10" x14ac:dyDescent="0.2">
      <c r="A36" s="223"/>
      <c r="B36" s="226"/>
      <c r="C36" s="133" t="s">
        <v>145</v>
      </c>
      <c r="D36" s="129" t="s">
        <v>128</v>
      </c>
      <c r="E36" s="74">
        <v>7</v>
      </c>
      <c r="F36" s="74">
        <v>31</v>
      </c>
      <c r="G36" s="74">
        <v>18</v>
      </c>
      <c r="H36" s="74">
        <v>1</v>
      </c>
      <c r="I36" s="130">
        <f t="shared" si="0"/>
        <v>73</v>
      </c>
      <c r="J36" s="131">
        <f>IF(I36=0,"0,00",I36/SUM(I34:I36)*100)</f>
        <v>89.024390243902445</v>
      </c>
    </row>
    <row r="37" spans="1:10" x14ac:dyDescent="0.2">
      <c r="A37" s="221" t="s">
        <v>133</v>
      </c>
      <c r="B37" s="224">
        <v>1</v>
      </c>
      <c r="C37" s="134"/>
      <c r="D37" s="123" t="s">
        <v>125</v>
      </c>
      <c r="E37" s="75">
        <v>11</v>
      </c>
      <c r="F37" s="75">
        <v>2</v>
      </c>
      <c r="G37" s="75">
        <v>0</v>
      </c>
      <c r="H37" s="75">
        <v>0</v>
      </c>
      <c r="I37" s="75">
        <f t="shared" si="0"/>
        <v>7.5</v>
      </c>
      <c r="J37" s="124">
        <f>IF(I37=0,"0,00",I37/SUM(I37:I39)*100)</f>
        <v>55.555555555555557</v>
      </c>
    </row>
    <row r="38" spans="1:10" x14ac:dyDescent="0.2">
      <c r="A38" s="222"/>
      <c r="B38" s="225"/>
      <c r="C38" s="122" t="s">
        <v>126</v>
      </c>
      <c r="D38" s="125" t="s">
        <v>127</v>
      </c>
      <c r="E38" s="126">
        <v>3</v>
      </c>
      <c r="F38" s="126">
        <v>0</v>
      </c>
      <c r="G38" s="126">
        <v>0</v>
      </c>
      <c r="H38" s="126">
        <v>0</v>
      </c>
      <c r="I38" s="126">
        <f t="shared" si="0"/>
        <v>1.5</v>
      </c>
      <c r="J38" s="127">
        <f>IF(I38=0,"0,00",I38/SUM(I37:I39)*100)</f>
        <v>11.111111111111111</v>
      </c>
    </row>
    <row r="39" spans="1:10" x14ac:dyDescent="0.2">
      <c r="A39" s="222"/>
      <c r="B39" s="225"/>
      <c r="C39" s="128" t="s">
        <v>146</v>
      </c>
      <c r="D39" s="129" t="s">
        <v>128</v>
      </c>
      <c r="E39" s="74">
        <v>7</v>
      </c>
      <c r="F39" s="74">
        <v>1</v>
      </c>
      <c r="G39" s="74">
        <v>0</v>
      </c>
      <c r="H39" s="74">
        <v>0</v>
      </c>
      <c r="I39" s="130">
        <f t="shared" si="0"/>
        <v>4.5</v>
      </c>
      <c r="J39" s="131">
        <f>IF(I39=0,"0,00",I39/SUM(I37:I39)*100)</f>
        <v>33.333333333333329</v>
      </c>
    </row>
    <row r="40" spans="1:10" x14ac:dyDescent="0.2">
      <c r="A40" s="222"/>
      <c r="B40" s="225"/>
      <c r="C40" s="132"/>
      <c r="D40" s="123" t="s">
        <v>125</v>
      </c>
      <c r="E40" s="75">
        <v>4</v>
      </c>
      <c r="F40" s="75">
        <v>0</v>
      </c>
      <c r="G40" s="75">
        <v>0</v>
      </c>
      <c r="H40" s="75">
        <v>0</v>
      </c>
      <c r="I40" s="75">
        <f t="shared" si="0"/>
        <v>2</v>
      </c>
      <c r="J40" s="124">
        <f>IF(I40=0,"0,00",I40/SUM(I40:I42)*100)</f>
        <v>19.047619047619047</v>
      </c>
    </row>
    <row r="41" spans="1:10" x14ac:dyDescent="0.2">
      <c r="A41" s="222"/>
      <c r="B41" s="225"/>
      <c r="C41" s="122" t="s">
        <v>129</v>
      </c>
      <c r="D41" s="125" t="s">
        <v>127</v>
      </c>
      <c r="E41" s="126">
        <v>3</v>
      </c>
      <c r="F41" s="126">
        <v>0</v>
      </c>
      <c r="G41" s="126">
        <v>0</v>
      </c>
      <c r="H41" s="126">
        <v>0</v>
      </c>
      <c r="I41" s="126">
        <f t="shared" si="0"/>
        <v>1.5</v>
      </c>
      <c r="J41" s="127">
        <f>IF(I41=0,"0,00",I41/SUM(I40:I42)*100)</f>
        <v>14.285714285714285</v>
      </c>
    </row>
    <row r="42" spans="1:10" x14ac:dyDescent="0.2">
      <c r="A42" s="222"/>
      <c r="B42" s="225"/>
      <c r="C42" s="128" t="s">
        <v>147</v>
      </c>
      <c r="D42" s="129" t="s">
        <v>128</v>
      </c>
      <c r="E42" s="74">
        <v>14</v>
      </c>
      <c r="F42" s="74">
        <v>0</v>
      </c>
      <c r="G42" s="74">
        <v>0</v>
      </c>
      <c r="H42" s="74">
        <v>0</v>
      </c>
      <c r="I42" s="130">
        <f t="shared" si="0"/>
        <v>7</v>
      </c>
      <c r="J42" s="131">
        <f>IF(I42=0,"0,00",I42/SUM(I40:I42)*100)</f>
        <v>66.666666666666657</v>
      </c>
    </row>
    <row r="43" spans="1:10" x14ac:dyDescent="0.2">
      <c r="A43" s="222"/>
      <c r="B43" s="225"/>
      <c r="C43" s="132"/>
      <c r="D43" s="123" t="s">
        <v>125</v>
      </c>
      <c r="E43" s="75">
        <v>19</v>
      </c>
      <c r="F43" s="75">
        <v>0</v>
      </c>
      <c r="G43" s="75">
        <v>0</v>
      </c>
      <c r="H43" s="75">
        <v>0</v>
      </c>
      <c r="I43" s="75">
        <f t="shared" si="0"/>
        <v>9.5</v>
      </c>
      <c r="J43" s="124">
        <f>IF(I43=0,"0,00",I43/SUM(I43:I45)*100)</f>
        <v>76</v>
      </c>
    </row>
    <row r="44" spans="1:10" x14ac:dyDescent="0.2">
      <c r="A44" s="222"/>
      <c r="B44" s="225"/>
      <c r="C44" s="122" t="s">
        <v>130</v>
      </c>
      <c r="D44" s="125" t="s">
        <v>127</v>
      </c>
      <c r="E44" s="126">
        <v>2</v>
      </c>
      <c r="F44" s="126">
        <v>1</v>
      </c>
      <c r="G44" s="126">
        <v>0</v>
      </c>
      <c r="H44" s="126">
        <v>0</v>
      </c>
      <c r="I44" s="126">
        <f t="shared" si="0"/>
        <v>2</v>
      </c>
      <c r="J44" s="127">
        <f>IF(I44=0,"0,00",I44/SUM(I43:I45)*100)</f>
        <v>16</v>
      </c>
    </row>
    <row r="45" spans="1:10" x14ac:dyDescent="0.2">
      <c r="A45" s="223"/>
      <c r="B45" s="226"/>
      <c r="C45" s="133" t="s">
        <v>148</v>
      </c>
      <c r="D45" s="129" t="s">
        <v>128</v>
      </c>
      <c r="E45" s="74">
        <v>2</v>
      </c>
      <c r="F45" s="74">
        <v>0</v>
      </c>
      <c r="G45" s="74">
        <v>0</v>
      </c>
      <c r="H45" s="74">
        <v>0</v>
      </c>
      <c r="I45" s="135">
        <f t="shared" si="0"/>
        <v>1</v>
      </c>
      <c r="J45" s="131">
        <f>IF(I45=0,"0,00",I45/SUM(I43:I45)*100)</f>
        <v>8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A32" sqref="A32:XFD32"/>
    </sheetView>
  </sheetViews>
  <sheetFormatPr baseColWidth="10" defaultRowHeight="12.75" x14ac:dyDescent="0.2"/>
  <cols>
    <col min="2" max="2" width="5.5703125" customWidth="1"/>
    <col min="3" max="4" width="5.85546875" customWidth="1"/>
    <col min="5" max="8" width="5.140625" customWidth="1"/>
    <col min="9" max="11" width="5.5703125" customWidth="1"/>
    <col min="12" max="12" width="3.140625" customWidth="1"/>
    <col min="13" max="20" width="4.7109375" customWidth="1"/>
    <col min="21" max="21" width="6.42578125" customWidth="1"/>
    <col min="22" max="25" width="4.7109375" customWidth="1"/>
    <col min="26" max="26" width="5.14062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50" t="s">
        <v>95</v>
      </c>
      <c r="N2" s="250"/>
      <c r="O2" s="250"/>
      <c r="P2" s="250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50" t="s">
        <v>96</v>
      </c>
      <c r="N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50"/>
      <c r="AB3" s="250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50" t="s">
        <v>97</v>
      </c>
      <c r="N4" s="250"/>
      <c r="O4" s="250"/>
      <c r="P4" s="250"/>
      <c r="Q4" s="250"/>
      <c r="R4" s="250"/>
      <c r="S4" s="250"/>
      <c r="T4" s="250"/>
      <c r="U4" s="250"/>
      <c r="V4" s="250"/>
      <c r="W4" s="250"/>
      <c r="X4" s="250"/>
      <c r="Y4" s="250"/>
      <c r="Z4" s="250"/>
      <c r="AA4" s="250"/>
      <c r="AB4" s="250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98</v>
      </c>
      <c r="B8" s="245"/>
      <c r="C8" s="244" t="s">
        <v>99</v>
      </c>
      <c r="D8" s="244"/>
      <c r="E8" s="244"/>
      <c r="F8" s="244"/>
      <c r="G8" s="244"/>
      <c r="H8" s="244"/>
      <c r="I8" s="92"/>
      <c r="J8" s="92"/>
      <c r="K8" s="92"/>
      <c r="L8" s="245" t="s">
        <v>100</v>
      </c>
      <c r="M8" s="245"/>
      <c r="N8" s="245"/>
      <c r="O8" s="244" t="str">
        <f>'G-1'!D5</f>
        <v>CALLE 30 X CARRERA 40</v>
      </c>
      <c r="P8" s="244"/>
      <c r="Q8" s="244"/>
      <c r="R8" s="244"/>
      <c r="S8" s="244"/>
      <c r="T8" s="92"/>
      <c r="U8" s="92"/>
      <c r="V8" s="245" t="s">
        <v>101</v>
      </c>
      <c r="W8" s="245"/>
      <c r="X8" s="245"/>
      <c r="Y8" s="244">
        <f>'G-1'!L5</f>
        <v>1126</v>
      </c>
      <c r="Z8" s="244"/>
      <c r="AA8" s="244"/>
      <c r="AB8" s="92"/>
      <c r="AC8" s="92"/>
      <c r="AD8" s="92"/>
      <c r="AE8" s="92"/>
      <c r="AF8" s="92"/>
      <c r="AG8" s="92"/>
      <c r="AH8" s="245" t="s">
        <v>102</v>
      </c>
      <c r="AI8" s="245"/>
      <c r="AJ8" s="246">
        <f>'G-1'!S6</f>
        <v>42996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9" t="s">
        <v>135</v>
      </c>
      <c r="E10" s="249"/>
      <c r="F10" s="249"/>
      <c r="G10" s="249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9" t="s">
        <v>136</v>
      </c>
      <c r="T10" s="249"/>
      <c r="U10" s="249"/>
      <c r="V10" s="249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9" t="s">
        <v>49</v>
      </c>
      <c r="AI10" s="249"/>
      <c r="AJ10" s="249"/>
      <c r="AK10" s="249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104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1230.5</v>
      </c>
      <c r="AV12" s="97">
        <f t="shared" si="0"/>
        <v>1193</v>
      </c>
      <c r="AW12" s="97">
        <f t="shared" si="0"/>
        <v>1157.5</v>
      </c>
      <c r="AX12" s="97">
        <f t="shared" si="0"/>
        <v>1096</v>
      </c>
      <c r="AY12" s="97">
        <f t="shared" si="0"/>
        <v>1058</v>
      </c>
      <c r="AZ12" s="97">
        <f t="shared" si="0"/>
        <v>1134</v>
      </c>
      <c r="BA12" s="97">
        <f t="shared" si="0"/>
        <v>1147.5</v>
      </c>
      <c r="BB12" s="97"/>
      <c r="BC12" s="97"/>
      <c r="BD12" s="97"/>
      <c r="BE12" s="97">
        <f t="shared" ref="BE12:BQ12" si="1">P14</f>
        <v>1200.5</v>
      </c>
      <c r="BF12" s="97">
        <f t="shared" si="1"/>
        <v>1173</v>
      </c>
      <c r="BG12" s="97">
        <f t="shared" si="1"/>
        <v>1097</v>
      </c>
      <c r="BH12" s="97">
        <f t="shared" si="1"/>
        <v>1095.5</v>
      </c>
      <c r="BI12" s="97">
        <f t="shared" si="1"/>
        <v>1052.5</v>
      </c>
      <c r="BJ12" s="97">
        <f t="shared" si="1"/>
        <v>1066.5</v>
      </c>
      <c r="BK12" s="97">
        <f t="shared" si="1"/>
        <v>1072</v>
      </c>
      <c r="BL12" s="97">
        <f t="shared" si="1"/>
        <v>1008.5</v>
      </c>
      <c r="BM12" s="97">
        <f t="shared" si="1"/>
        <v>1060.5</v>
      </c>
      <c r="BN12" s="97">
        <f t="shared" si="1"/>
        <v>1031</v>
      </c>
      <c r="BO12" s="97">
        <f t="shared" si="1"/>
        <v>984</v>
      </c>
      <c r="BP12" s="97">
        <f t="shared" si="1"/>
        <v>983.5</v>
      </c>
      <c r="BQ12" s="97">
        <f t="shared" si="1"/>
        <v>940.5</v>
      </c>
      <c r="BR12" s="97"/>
      <c r="BS12" s="97"/>
      <c r="BT12" s="97"/>
      <c r="BU12" s="97">
        <f t="shared" ref="BU12:CC12" si="2">AG14</f>
        <v>1153</v>
      </c>
      <c r="BV12" s="97">
        <f t="shared" si="2"/>
        <v>1171</v>
      </c>
      <c r="BW12" s="97">
        <f t="shared" si="2"/>
        <v>1131.5</v>
      </c>
      <c r="BX12" s="97">
        <f t="shared" si="2"/>
        <v>1198.5</v>
      </c>
      <c r="BY12" s="97">
        <f t="shared" si="2"/>
        <v>1278</v>
      </c>
      <c r="BZ12" s="97">
        <f t="shared" si="2"/>
        <v>1354</v>
      </c>
      <c r="CA12" s="97">
        <f t="shared" si="2"/>
        <v>1456</v>
      </c>
      <c r="CB12" s="97">
        <f t="shared" si="2"/>
        <v>1496</v>
      </c>
      <c r="CC12" s="97">
        <f t="shared" si="2"/>
        <v>1499</v>
      </c>
    </row>
    <row r="13" spans="1:81" ht="16.5" customHeight="1" x14ac:dyDescent="0.2">
      <c r="A13" s="100" t="s">
        <v>105</v>
      </c>
      <c r="B13" s="148">
        <f>'G-1'!F10</f>
        <v>287</v>
      </c>
      <c r="C13" s="148">
        <f>'G-1'!F11</f>
        <v>318</v>
      </c>
      <c r="D13" s="148">
        <f>'G-1'!F12</f>
        <v>328.5</v>
      </c>
      <c r="E13" s="148">
        <f>'G-1'!F13</f>
        <v>297</v>
      </c>
      <c r="F13" s="148">
        <f>'G-1'!F14</f>
        <v>249.5</v>
      </c>
      <c r="G13" s="148">
        <f>'G-1'!F15</f>
        <v>282.5</v>
      </c>
      <c r="H13" s="148">
        <f>'G-1'!F16</f>
        <v>267</v>
      </c>
      <c r="I13" s="148">
        <f>'G-1'!F17</f>
        <v>259</v>
      </c>
      <c r="J13" s="148">
        <f>'G-1'!F18</f>
        <v>325.5</v>
      </c>
      <c r="K13" s="148">
        <f>'G-1'!F19</f>
        <v>296</v>
      </c>
      <c r="L13" s="149"/>
      <c r="M13" s="148">
        <f>'G-1'!F20</f>
        <v>287.5</v>
      </c>
      <c r="N13" s="148">
        <f>'G-1'!F21</f>
        <v>332.5</v>
      </c>
      <c r="O13" s="148">
        <f>'G-1'!F22</f>
        <v>298.5</v>
      </c>
      <c r="P13" s="148">
        <f>'G-1'!M10</f>
        <v>282</v>
      </c>
      <c r="Q13" s="148">
        <f>'G-1'!M11</f>
        <v>260</v>
      </c>
      <c r="R13" s="148">
        <f>'G-1'!M12</f>
        <v>256.5</v>
      </c>
      <c r="S13" s="148">
        <f>'G-1'!M13</f>
        <v>297</v>
      </c>
      <c r="T13" s="148">
        <f>'G-1'!M14</f>
        <v>239</v>
      </c>
      <c r="U13" s="148">
        <f>'G-1'!M15</f>
        <v>274</v>
      </c>
      <c r="V13" s="148">
        <f>'G-1'!M16</f>
        <v>262</v>
      </c>
      <c r="W13" s="148">
        <f>'G-1'!M17</f>
        <v>233.5</v>
      </c>
      <c r="X13" s="148">
        <f>'G-1'!M18</f>
        <v>291</v>
      </c>
      <c r="Y13" s="148">
        <f>'G-1'!M19</f>
        <v>244.5</v>
      </c>
      <c r="Z13" s="148">
        <f>'G-1'!M20</f>
        <v>215</v>
      </c>
      <c r="AA13" s="148">
        <f>'G-1'!M21</f>
        <v>233</v>
      </c>
      <c r="AB13" s="148">
        <f>'G-1'!M22</f>
        <v>248</v>
      </c>
      <c r="AC13" s="149"/>
      <c r="AD13" s="148">
        <f>'G-1'!T10</f>
        <v>276</v>
      </c>
      <c r="AE13" s="148">
        <f>'G-1'!T11</f>
        <v>323.5</v>
      </c>
      <c r="AF13" s="148">
        <f>'G-1'!T12</f>
        <v>270</v>
      </c>
      <c r="AG13" s="148">
        <f>'G-1'!T13</f>
        <v>283.5</v>
      </c>
      <c r="AH13" s="148">
        <f>'G-1'!T14</f>
        <v>294</v>
      </c>
      <c r="AI13" s="148">
        <f>'G-1'!T15</f>
        <v>284</v>
      </c>
      <c r="AJ13" s="148">
        <f>'G-1'!T16</f>
        <v>337</v>
      </c>
      <c r="AK13" s="148">
        <f>'G-1'!T17</f>
        <v>363</v>
      </c>
      <c r="AL13" s="148">
        <f>'G-1'!T18</f>
        <v>370</v>
      </c>
      <c r="AM13" s="148">
        <f>'G-1'!T19</f>
        <v>386</v>
      </c>
      <c r="AN13" s="148">
        <f>'G-1'!T20</f>
        <v>377</v>
      </c>
      <c r="AO13" s="148">
        <f>'G-1'!T21</f>
        <v>366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8"/>
      <c r="C14" s="148"/>
      <c r="D14" s="148"/>
      <c r="E14" s="148">
        <f>B13+C13+D13+E13</f>
        <v>1230.5</v>
      </c>
      <c r="F14" s="148">
        <f t="shared" ref="F14:K14" si="3">C13+D13+E13+F13</f>
        <v>1193</v>
      </c>
      <c r="G14" s="148">
        <f t="shared" si="3"/>
        <v>1157.5</v>
      </c>
      <c r="H14" s="148">
        <f t="shared" si="3"/>
        <v>1096</v>
      </c>
      <c r="I14" s="148">
        <f t="shared" si="3"/>
        <v>1058</v>
      </c>
      <c r="J14" s="148">
        <f t="shared" si="3"/>
        <v>1134</v>
      </c>
      <c r="K14" s="148">
        <f t="shared" si="3"/>
        <v>1147.5</v>
      </c>
      <c r="L14" s="149"/>
      <c r="M14" s="148"/>
      <c r="N14" s="148"/>
      <c r="O14" s="148"/>
      <c r="P14" s="148">
        <f>M13+N13+O13+P13</f>
        <v>1200.5</v>
      </c>
      <c r="Q14" s="148">
        <f t="shared" ref="Q14:AB14" si="4">N13+O13+P13+Q13</f>
        <v>1173</v>
      </c>
      <c r="R14" s="148">
        <f t="shared" si="4"/>
        <v>1097</v>
      </c>
      <c r="S14" s="148">
        <f t="shared" si="4"/>
        <v>1095.5</v>
      </c>
      <c r="T14" s="148">
        <f t="shared" si="4"/>
        <v>1052.5</v>
      </c>
      <c r="U14" s="148">
        <f t="shared" si="4"/>
        <v>1066.5</v>
      </c>
      <c r="V14" s="148">
        <f t="shared" si="4"/>
        <v>1072</v>
      </c>
      <c r="W14" s="148">
        <f t="shared" si="4"/>
        <v>1008.5</v>
      </c>
      <c r="X14" s="148">
        <f t="shared" si="4"/>
        <v>1060.5</v>
      </c>
      <c r="Y14" s="148">
        <f t="shared" si="4"/>
        <v>1031</v>
      </c>
      <c r="Z14" s="148">
        <f t="shared" si="4"/>
        <v>984</v>
      </c>
      <c r="AA14" s="148">
        <f t="shared" si="4"/>
        <v>983.5</v>
      </c>
      <c r="AB14" s="148">
        <f t="shared" si="4"/>
        <v>940.5</v>
      </c>
      <c r="AC14" s="149"/>
      <c r="AD14" s="148"/>
      <c r="AE14" s="148"/>
      <c r="AF14" s="148"/>
      <c r="AG14" s="148">
        <f>AD13+AE13+AF13+AG13</f>
        <v>1153</v>
      </c>
      <c r="AH14" s="148">
        <f t="shared" ref="AH14:AO14" si="5">AE13+AF13+AG13+AH13</f>
        <v>1171</v>
      </c>
      <c r="AI14" s="148">
        <f t="shared" si="5"/>
        <v>1131.5</v>
      </c>
      <c r="AJ14" s="148">
        <f t="shared" si="5"/>
        <v>1198.5</v>
      </c>
      <c r="AK14" s="148">
        <f t="shared" si="5"/>
        <v>1278</v>
      </c>
      <c r="AL14" s="148">
        <f t="shared" si="5"/>
        <v>1354</v>
      </c>
      <c r="AM14" s="148">
        <f t="shared" si="5"/>
        <v>1456</v>
      </c>
      <c r="AN14" s="148">
        <f t="shared" si="5"/>
        <v>1496</v>
      </c>
      <c r="AO14" s="148">
        <f t="shared" si="5"/>
        <v>1499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0"/>
      <c r="C15" s="151" t="s">
        <v>108</v>
      </c>
      <c r="D15" s="152">
        <f>DIRECCIONALIDAD!J10/100</f>
        <v>0</v>
      </c>
      <c r="E15" s="151"/>
      <c r="F15" s="151" t="s">
        <v>109</v>
      </c>
      <c r="G15" s="152">
        <f>DIRECCIONALIDAD!J11/100</f>
        <v>0.94273127753303965</v>
      </c>
      <c r="H15" s="151"/>
      <c r="I15" s="151" t="s">
        <v>110</v>
      </c>
      <c r="J15" s="152">
        <f>DIRECCIONALIDAD!J12/100</f>
        <v>5.7268722466960353E-2</v>
      </c>
      <c r="K15" s="153"/>
      <c r="L15" s="147"/>
      <c r="M15" s="150"/>
      <c r="N15" s="151"/>
      <c r="O15" s="151" t="s">
        <v>108</v>
      </c>
      <c r="P15" s="152">
        <f>DIRECCIONALIDAD!J13/100</f>
        <v>0</v>
      </c>
      <c r="Q15" s="151"/>
      <c r="R15" s="151"/>
      <c r="S15" s="151"/>
      <c r="T15" s="151" t="s">
        <v>109</v>
      </c>
      <c r="U15" s="152">
        <f>DIRECCIONALIDAD!J14/100</f>
        <v>0.92099792099792099</v>
      </c>
      <c r="V15" s="151"/>
      <c r="W15" s="151"/>
      <c r="X15" s="151"/>
      <c r="Y15" s="151" t="s">
        <v>110</v>
      </c>
      <c r="Z15" s="152">
        <f>DIRECCIONALIDAD!J15/100</f>
        <v>7.9002079002079006E-2</v>
      </c>
      <c r="AA15" s="151"/>
      <c r="AB15" s="153"/>
      <c r="AC15" s="147"/>
      <c r="AD15" s="150"/>
      <c r="AE15" s="151" t="s">
        <v>108</v>
      </c>
      <c r="AF15" s="152">
        <f>DIRECCIONALIDAD!J16/100</f>
        <v>0</v>
      </c>
      <c r="AG15" s="151"/>
      <c r="AH15" s="151"/>
      <c r="AI15" s="151"/>
      <c r="AJ15" s="151" t="s">
        <v>109</v>
      </c>
      <c r="AK15" s="152">
        <f>DIRECCIONALIDAD!J17/100</f>
        <v>0.94857142857142862</v>
      </c>
      <c r="AL15" s="151"/>
      <c r="AM15" s="151"/>
      <c r="AN15" s="151" t="s">
        <v>110</v>
      </c>
      <c r="AO15" s="154">
        <f>DIRECCIONALIDAD!J18/100</f>
        <v>5.1428571428571421E-2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2" t="s">
        <v>161</v>
      </c>
      <c r="B16" s="163">
        <f>MAX(B14:K14)</f>
        <v>1230.5</v>
      </c>
      <c r="C16" s="151" t="s">
        <v>108</v>
      </c>
      <c r="D16" s="164">
        <f>+B16*D15</f>
        <v>0</v>
      </c>
      <c r="E16" s="151"/>
      <c r="F16" s="151" t="s">
        <v>109</v>
      </c>
      <c r="G16" s="164">
        <f>+B16*G15</f>
        <v>1160.0308370044054</v>
      </c>
      <c r="H16" s="151"/>
      <c r="I16" s="151" t="s">
        <v>110</v>
      </c>
      <c r="J16" s="164">
        <f>+B16*J15</f>
        <v>70.469162995594715</v>
      </c>
      <c r="K16" s="153"/>
      <c r="L16" s="147"/>
      <c r="M16" s="163">
        <f>MAX(M14:AB14)</f>
        <v>1200.5</v>
      </c>
      <c r="N16" s="151"/>
      <c r="O16" s="151" t="s">
        <v>108</v>
      </c>
      <c r="P16" s="165">
        <f>+M16*P15</f>
        <v>0</v>
      </c>
      <c r="Q16" s="151"/>
      <c r="R16" s="151"/>
      <c r="S16" s="151"/>
      <c r="T16" s="151" t="s">
        <v>109</v>
      </c>
      <c r="U16" s="165">
        <f>+M16*U15</f>
        <v>1105.6580041580041</v>
      </c>
      <c r="V16" s="151"/>
      <c r="W16" s="151"/>
      <c r="X16" s="151"/>
      <c r="Y16" s="151" t="s">
        <v>110</v>
      </c>
      <c r="Z16" s="165">
        <f>+M16*Z15</f>
        <v>94.841995841995853</v>
      </c>
      <c r="AA16" s="151"/>
      <c r="AB16" s="153"/>
      <c r="AC16" s="147"/>
      <c r="AD16" s="163">
        <f>MAX(AD14:AO14)</f>
        <v>1499</v>
      </c>
      <c r="AE16" s="151" t="s">
        <v>108</v>
      </c>
      <c r="AF16" s="164">
        <f>+AD16*AF15</f>
        <v>0</v>
      </c>
      <c r="AG16" s="151"/>
      <c r="AH16" s="151"/>
      <c r="AI16" s="151"/>
      <c r="AJ16" s="151" t="s">
        <v>109</v>
      </c>
      <c r="AK16" s="164">
        <f>+AD16*AK15</f>
        <v>1421.9085714285716</v>
      </c>
      <c r="AL16" s="151"/>
      <c r="AM16" s="151"/>
      <c r="AN16" s="151" t="s">
        <v>110</v>
      </c>
      <c r="AO16" s="166">
        <f>+AD16*AO15</f>
        <v>77.091428571428565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248" t="s">
        <v>104</v>
      </c>
      <c r="U17" s="248"/>
      <c r="V17" s="155">
        <v>2</v>
      </c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8">
        <f>'G-2'!F10</f>
        <v>439</v>
      </c>
      <c r="C18" s="148">
        <f>'G-2'!F11</f>
        <v>470.5</v>
      </c>
      <c r="D18" s="148">
        <f>'G-2'!F12</f>
        <v>395.5</v>
      </c>
      <c r="E18" s="148">
        <f>'G-2'!F13</f>
        <v>347.5</v>
      </c>
      <c r="F18" s="148">
        <f>'G-2'!F14</f>
        <v>334</v>
      </c>
      <c r="G18" s="148">
        <f>'G-2'!F15</f>
        <v>310.5</v>
      </c>
      <c r="H18" s="148">
        <f>'G-2'!F16</f>
        <v>278</v>
      </c>
      <c r="I18" s="148">
        <f>'G-2'!F17</f>
        <v>287</v>
      </c>
      <c r="J18" s="148">
        <f>'G-2'!F18</f>
        <v>336.5</v>
      </c>
      <c r="K18" s="148">
        <f>'G-2'!F19</f>
        <v>314.5</v>
      </c>
      <c r="L18" s="149"/>
      <c r="M18" s="148">
        <f>'G-2'!F20</f>
        <v>293.5</v>
      </c>
      <c r="N18" s="148">
        <f>'G-2'!F21</f>
        <v>286.5</v>
      </c>
      <c r="O18" s="148">
        <f>'G-2'!F22</f>
        <v>275.5</v>
      </c>
      <c r="P18" s="148">
        <f>'G-2'!M10</f>
        <v>271.5</v>
      </c>
      <c r="Q18" s="148">
        <f>'G-2'!M11</f>
        <v>299.5</v>
      </c>
      <c r="R18" s="148">
        <f>'G-2'!M12</f>
        <v>302</v>
      </c>
      <c r="S18" s="148">
        <f>'G-2'!M13</f>
        <v>269.5</v>
      </c>
      <c r="T18" s="148">
        <f>'G-2'!M14</f>
        <v>282.5</v>
      </c>
      <c r="U18" s="148">
        <f>'G-2'!M15</f>
        <v>275</v>
      </c>
      <c r="V18" s="148">
        <f>'G-2'!M16</f>
        <v>267.5</v>
      </c>
      <c r="W18" s="148">
        <f>'G-2'!M17</f>
        <v>270</v>
      </c>
      <c r="X18" s="148">
        <f>'G-2'!M18</f>
        <v>254.5</v>
      </c>
      <c r="Y18" s="148">
        <f>'G-2'!M19</f>
        <v>205.5</v>
      </c>
      <c r="Z18" s="148">
        <f>'G-2'!M20</f>
        <v>220</v>
      </c>
      <c r="AA18" s="148">
        <f>'G-2'!M21</f>
        <v>269</v>
      </c>
      <c r="AB18" s="148">
        <f>'G-2'!M22</f>
        <v>264</v>
      </c>
      <c r="AC18" s="149"/>
      <c r="AD18" s="148">
        <f>'G-2'!T10</f>
        <v>318.5</v>
      </c>
      <c r="AE18" s="148">
        <f>'G-2'!T11</f>
        <v>307</v>
      </c>
      <c r="AF18" s="148">
        <f>'G-2'!T12</f>
        <v>296</v>
      </c>
      <c r="AG18" s="148">
        <f>'G-2'!T13</f>
        <v>280</v>
      </c>
      <c r="AH18" s="148">
        <f>'G-2'!T14</f>
        <v>276</v>
      </c>
      <c r="AI18" s="148">
        <f>'G-2'!T15</f>
        <v>320</v>
      </c>
      <c r="AJ18" s="148">
        <f>'G-2'!T16</f>
        <v>350.5</v>
      </c>
      <c r="AK18" s="148">
        <f>'G-2'!T17</f>
        <v>359.5</v>
      </c>
      <c r="AL18" s="148">
        <f>'G-2'!T18</f>
        <v>330</v>
      </c>
      <c r="AM18" s="148">
        <f>'G-2'!T19</f>
        <v>296</v>
      </c>
      <c r="AN18" s="148">
        <f>'G-2'!T20</f>
        <v>290</v>
      </c>
      <c r="AO18" s="148">
        <f>'G-2'!T21</f>
        <v>275.5</v>
      </c>
      <c r="AP18" s="101"/>
      <c r="AQ18" s="101"/>
      <c r="AR18" s="101"/>
      <c r="AS18" s="101"/>
      <c r="AT18" s="101"/>
      <c r="AU18" s="101">
        <f t="shared" ref="AU18:BA18" si="6">E19</f>
        <v>1652.5</v>
      </c>
      <c r="AV18" s="101">
        <f t="shared" si="6"/>
        <v>1547.5</v>
      </c>
      <c r="AW18" s="101">
        <f t="shared" si="6"/>
        <v>1387.5</v>
      </c>
      <c r="AX18" s="101">
        <f t="shared" si="6"/>
        <v>1270</v>
      </c>
      <c r="AY18" s="101">
        <f t="shared" si="6"/>
        <v>1209.5</v>
      </c>
      <c r="AZ18" s="101">
        <f t="shared" si="6"/>
        <v>1212</v>
      </c>
      <c r="BA18" s="101">
        <f t="shared" si="6"/>
        <v>1216</v>
      </c>
      <c r="BB18" s="101"/>
      <c r="BC18" s="101"/>
      <c r="BD18" s="101"/>
      <c r="BE18" s="101">
        <f t="shared" ref="BE18:BQ18" si="7">P19</f>
        <v>1127</v>
      </c>
      <c r="BF18" s="101">
        <f t="shared" si="7"/>
        <v>1133</v>
      </c>
      <c r="BG18" s="101">
        <f t="shared" si="7"/>
        <v>1148.5</v>
      </c>
      <c r="BH18" s="101">
        <f t="shared" si="7"/>
        <v>1142.5</v>
      </c>
      <c r="BI18" s="101">
        <f t="shared" si="7"/>
        <v>1153.5</v>
      </c>
      <c r="BJ18" s="101">
        <f t="shared" si="7"/>
        <v>1129</v>
      </c>
      <c r="BK18" s="101">
        <f t="shared" si="7"/>
        <v>1094.5</v>
      </c>
      <c r="BL18" s="101">
        <f t="shared" si="7"/>
        <v>1095</v>
      </c>
      <c r="BM18" s="101">
        <f t="shared" si="7"/>
        <v>1067</v>
      </c>
      <c r="BN18" s="101">
        <f t="shared" si="7"/>
        <v>997.5</v>
      </c>
      <c r="BO18" s="101">
        <f t="shared" si="7"/>
        <v>950</v>
      </c>
      <c r="BP18" s="101">
        <f t="shared" si="7"/>
        <v>949</v>
      </c>
      <c r="BQ18" s="101">
        <f t="shared" si="7"/>
        <v>958.5</v>
      </c>
      <c r="BR18" s="101"/>
      <c r="BS18" s="101"/>
      <c r="BT18" s="101"/>
      <c r="BU18" s="101">
        <f t="shared" ref="BU18:CC18" si="8">AG19</f>
        <v>1201.5</v>
      </c>
      <c r="BV18" s="101">
        <f t="shared" si="8"/>
        <v>1159</v>
      </c>
      <c r="BW18" s="101">
        <f t="shared" si="8"/>
        <v>1172</v>
      </c>
      <c r="BX18" s="101">
        <f t="shared" si="8"/>
        <v>1226.5</v>
      </c>
      <c r="BY18" s="101">
        <f t="shared" si="8"/>
        <v>1306</v>
      </c>
      <c r="BZ18" s="101">
        <f t="shared" si="8"/>
        <v>1360</v>
      </c>
      <c r="CA18" s="101">
        <f t="shared" si="8"/>
        <v>1336</v>
      </c>
      <c r="CB18" s="101">
        <f t="shared" si="8"/>
        <v>1275.5</v>
      </c>
      <c r="CC18" s="101">
        <f t="shared" si="8"/>
        <v>1191.5</v>
      </c>
    </row>
    <row r="19" spans="1:81" ht="16.5" customHeight="1" x14ac:dyDescent="0.2">
      <c r="A19" s="100" t="s">
        <v>106</v>
      </c>
      <c r="B19" s="148"/>
      <c r="C19" s="148"/>
      <c r="D19" s="148"/>
      <c r="E19" s="148">
        <f>B18+C18+D18+E18</f>
        <v>1652.5</v>
      </c>
      <c r="F19" s="148">
        <f t="shared" ref="F19:K19" si="9">C18+D18+E18+F18</f>
        <v>1547.5</v>
      </c>
      <c r="G19" s="148">
        <f t="shared" si="9"/>
        <v>1387.5</v>
      </c>
      <c r="H19" s="148">
        <f t="shared" si="9"/>
        <v>1270</v>
      </c>
      <c r="I19" s="148">
        <f t="shared" si="9"/>
        <v>1209.5</v>
      </c>
      <c r="J19" s="148">
        <f t="shared" si="9"/>
        <v>1212</v>
      </c>
      <c r="K19" s="148">
        <f t="shared" si="9"/>
        <v>1216</v>
      </c>
      <c r="L19" s="149"/>
      <c r="M19" s="148"/>
      <c r="N19" s="148"/>
      <c r="O19" s="148"/>
      <c r="P19" s="148">
        <f>M18+N18+O18+P18</f>
        <v>1127</v>
      </c>
      <c r="Q19" s="148">
        <f t="shared" ref="Q19:AB19" si="10">N18+O18+P18+Q18</f>
        <v>1133</v>
      </c>
      <c r="R19" s="148">
        <f t="shared" si="10"/>
        <v>1148.5</v>
      </c>
      <c r="S19" s="148">
        <f t="shared" si="10"/>
        <v>1142.5</v>
      </c>
      <c r="T19" s="148">
        <f t="shared" si="10"/>
        <v>1153.5</v>
      </c>
      <c r="U19" s="148">
        <f t="shared" si="10"/>
        <v>1129</v>
      </c>
      <c r="V19" s="148">
        <f t="shared" si="10"/>
        <v>1094.5</v>
      </c>
      <c r="W19" s="148">
        <f t="shared" si="10"/>
        <v>1095</v>
      </c>
      <c r="X19" s="148">
        <f t="shared" si="10"/>
        <v>1067</v>
      </c>
      <c r="Y19" s="148">
        <f t="shared" si="10"/>
        <v>997.5</v>
      </c>
      <c r="Z19" s="148">
        <f t="shared" si="10"/>
        <v>950</v>
      </c>
      <c r="AA19" s="148">
        <f t="shared" si="10"/>
        <v>949</v>
      </c>
      <c r="AB19" s="148">
        <f t="shared" si="10"/>
        <v>958.5</v>
      </c>
      <c r="AC19" s="149"/>
      <c r="AD19" s="148"/>
      <c r="AE19" s="148"/>
      <c r="AF19" s="148"/>
      <c r="AG19" s="148">
        <f>AD18+AE18+AF18+AG18</f>
        <v>1201.5</v>
      </c>
      <c r="AH19" s="148">
        <f t="shared" ref="AH19:AO19" si="11">AE18+AF18+AG18+AH18</f>
        <v>1159</v>
      </c>
      <c r="AI19" s="148">
        <f t="shared" si="11"/>
        <v>1172</v>
      </c>
      <c r="AJ19" s="148">
        <f t="shared" si="11"/>
        <v>1226.5</v>
      </c>
      <c r="AK19" s="148">
        <f t="shared" si="11"/>
        <v>1306</v>
      </c>
      <c r="AL19" s="148">
        <f t="shared" si="11"/>
        <v>1360</v>
      </c>
      <c r="AM19" s="148">
        <f t="shared" si="11"/>
        <v>1336</v>
      </c>
      <c r="AN19" s="148">
        <f t="shared" si="11"/>
        <v>1275.5</v>
      </c>
      <c r="AO19" s="148">
        <f t="shared" si="11"/>
        <v>1191.5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 t="str">
        <f t="shared" si="12"/>
        <v>DIR</v>
      </c>
      <c r="AW19" s="101">
        <f t="shared" si="12"/>
        <v>0</v>
      </c>
      <c r="AX19" s="101">
        <f t="shared" si="12"/>
        <v>0</v>
      </c>
      <c r="AY19" s="101" t="str">
        <f t="shared" si="12"/>
        <v>DER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18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 t="str">
        <f t="shared" si="13"/>
        <v>DIR</v>
      </c>
      <c r="BJ19" s="101">
        <f t="shared" si="13"/>
        <v>10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 t="str">
        <f t="shared" si="13"/>
        <v>DER</v>
      </c>
      <c r="BO19" s="101">
        <f t="shared" si="13"/>
        <v>22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 t="str">
        <f t="shared" si="14"/>
        <v>DIR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 t="str">
        <f t="shared" si="14"/>
        <v>DER</v>
      </c>
      <c r="CC19" s="101">
        <f t="shared" si="14"/>
        <v>0</v>
      </c>
    </row>
    <row r="20" spans="1:81" ht="16.5" customHeight="1" x14ac:dyDescent="0.2">
      <c r="A20" s="97" t="s">
        <v>107</v>
      </c>
      <c r="B20" s="150"/>
      <c r="C20" s="151" t="s">
        <v>108</v>
      </c>
      <c r="D20" s="152">
        <f>DIRECCIONALIDAD!J19/100</f>
        <v>0</v>
      </c>
      <c r="E20" s="151"/>
      <c r="F20" s="151" t="s">
        <v>109</v>
      </c>
      <c r="G20" s="152">
        <f>DIRECCIONALIDAD!J20/100</f>
        <v>0.9954001839926403</v>
      </c>
      <c r="H20" s="151"/>
      <c r="I20" s="151" t="s">
        <v>110</v>
      </c>
      <c r="J20" s="152">
        <f>DIRECCIONALIDAD!J21/100</f>
        <v>4.5998160073597054E-3</v>
      </c>
      <c r="K20" s="153"/>
      <c r="L20" s="147"/>
      <c r="M20" s="150"/>
      <c r="N20" s="151"/>
      <c r="O20" s="151" t="s">
        <v>108</v>
      </c>
      <c r="P20" s="152">
        <f>DIRECCIONALIDAD!J22/100</f>
        <v>0</v>
      </c>
      <c r="Q20" s="151"/>
      <c r="R20" s="151"/>
      <c r="S20" s="151"/>
      <c r="T20" s="151" t="s">
        <v>109</v>
      </c>
      <c r="U20" s="152">
        <f>DIRECCIONALIDAD!J23/100</f>
        <v>0.99624765478424004</v>
      </c>
      <c r="V20" s="151"/>
      <c r="W20" s="151"/>
      <c r="X20" s="151"/>
      <c r="Y20" s="151" t="s">
        <v>110</v>
      </c>
      <c r="Z20" s="152">
        <f>DIRECCIONALIDAD!J24/100</f>
        <v>3.7523452157598499E-3</v>
      </c>
      <c r="AA20" s="151"/>
      <c r="AB20" s="153"/>
      <c r="AC20" s="147"/>
      <c r="AD20" s="150"/>
      <c r="AE20" s="151" t="s">
        <v>108</v>
      </c>
      <c r="AF20" s="152">
        <f>DIRECCIONALIDAD!J25/100</f>
        <v>0</v>
      </c>
      <c r="AG20" s="151"/>
      <c r="AH20" s="151"/>
      <c r="AI20" s="151"/>
      <c r="AJ20" s="151" t="s">
        <v>109</v>
      </c>
      <c r="AK20" s="152">
        <f>DIRECCIONALIDAD!J26/100</f>
        <v>0.9971830985915493</v>
      </c>
      <c r="AL20" s="151"/>
      <c r="AM20" s="151"/>
      <c r="AN20" s="151" t="s">
        <v>110</v>
      </c>
      <c r="AO20" s="154">
        <f>DIRECCIONALIDAD!J27/100</f>
        <v>2.8169014084507044E-3</v>
      </c>
      <c r="AP20" s="92"/>
      <c r="AQ20" s="92"/>
      <c r="AR20" s="92"/>
      <c r="AS20" s="92"/>
      <c r="AT20" s="92"/>
      <c r="AU20" s="92">
        <f t="shared" ref="AU20:BA20" si="15">E24</f>
        <v>159.5</v>
      </c>
      <c r="AV20" s="92">
        <f t="shared" si="15"/>
        <v>159</v>
      </c>
      <c r="AW20" s="92">
        <f t="shared" si="15"/>
        <v>166.5</v>
      </c>
      <c r="AX20" s="92">
        <f t="shared" si="15"/>
        <v>173.5</v>
      </c>
      <c r="AY20" s="92">
        <f t="shared" si="15"/>
        <v>172.5</v>
      </c>
      <c r="AZ20" s="92">
        <f t="shared" si="15"/>
        <v>162</v>
      </c>
      <c r="BA20" s="92">
        <f t="shared" si="15"/>
        <v>184.5</v>
      </c>
      <c r="BB20" s="92"/>
      <c r="BC20" s="92"/>
      <c r="BD20" s="92"/>
      <c r="BE20" s="92">
        <f t="shared" ref="BE20:BQ20" si="16">P24</f>
        <v>147.5</v>
      </c>
      <c r="BF20" s="92">
        <f t="shared" si="16"/>
        <v>144.5</v>
      </c>
      <c r="BG20" s="92">
        <f t="shared" si="16"/>
        <v>129.5</v>
      </c>
      <c r="BH20" s="92">
        <f t="shared" si="16"/>
        <v>123.5</v>
      </c>
      <c r="BI20" s="92">
        <f t="shared" si="16"/>
        <v>127</v>
      </c>
      <c r="BJ20" s="92">
        <f t="shared" si="16"/>
        <v>123</v>
      </c>
      <c r="BK20" s="92">
        <f t="shared" si="16"/>
        <v>122.5</v>
      </c>
      <c r="BL20" s="92">
        <f t="shared" si="16"/>
        <v>115.5</v>
      </c>
      <c r="BM20" s="92">
        <f t="shared" si="16"/>
        <v>97.5</v>
      </c>
      <c r="BN20" s="92">
        <f t="shared" si="16"/>
        <v>95</v>
      </c>
      <c r="BO20" s="92">
        <f t="shared" si="16"/>
        <v>83.5</v>
      </c>
      <c r="BP20" s="92">
        <f t="shared" si="16"/>
        <v>84.5</v>
      </c>
      <c r="BQ20" s="92">
        <f t="shared" si="16"/>
        <v>96</v>
      </c>
      <c r="BR20" s="92"/>
      <c r="BS20" s="92"/>
      <c r="BT20" s="92"/>
      <c r="BU20" s="92">
        <f t="shared" ref="BU20:CC20" si="17">AG24</f>
        <v>141.5</v>
      </c>
      <c r="BV20" s="92">
        <f t="shared" si="17"/>
        <v>145</v>
      </c>
      <c r="BW20" s="92">
        <f t="shared" si="17"/>
        <v>152.5</v>
      </c>
      <c r="BX20" s="92">
        <f t="shared" si="17"/>
        <v>168.5</v>
      </c>
      <c r="BY20" s="92">
        <f t="shared" si="17"/>
        <v>162.5</v>
      </c>
      <c r="BZ20" s="92">
        <f t="shared" si="17"/>
        <v>155.5</v>
      </c>
      <c r="CA20" s="92">
        <f t="shared" si="17"/>
        <v>147</v>
      </c>
      <c r="CB20" s="92">
        <f t="shared" si="17"/>
        <v>133</v>
      </c>
      <c r="CC20" s="92">
        <f t="shared" si="17"/>
        <v>117.5</v>
      </c>
    </row>
    <row r="21" spans="1:81" ht="16.5" customHeight="1" x14ac:dyDescent="0.2">
      <c r="A21" s="162" t="s">
        <v>161</v>
      </c>
      <c r="B21" s="163">
        <f>MAX(B19:K19)</f>
        <v>1652.5</v>
      </c>
      <c r="C21" s="151" t="s">
        <v>108</v>
      </c>
      <c r="D21" s="164">
        <f>+B21*D20</f>
        <v>0</v>
      </c>
      <c r="E21" s="151"/>
      <c r="F21" s="151" t="s">
        <v>109</v>
      </c>
      <c r="G21" s="164">
        <f>+B21*G20</f>
        <v>1644.898804047838</v>
      </c>
      <c r="H21" s="151"/>
      <c r="I21" s="151" t="s">
        <v>110</v>
      </c>
      <c r="J21" s="164">
        <f>+B21*J20</f>
        <v>7.6011959521619135</v>
      </c>
      <c r="K21" s="153"/>
      <c r="L21" s="147"/>
      <c r="M21" s="163">
        <f>MAX(M19:AB19)</f>
        <v>1153.5</v>
      </c>
      <c r="N21" s="151"/>
      <c r="O21" s="151" t="s">
        <v>108</v>
      </c>
      <c r="P21" s="165">
        <f>+M21*P20</f>
        <v>0</v>
      </c>
      <c r="Q21" s="151"/>
      <c r="R21" s="151"/>
      <c r="S21" s="151"/>
      <c r="T21" s="151" t="s">
        <v>109</v>
      </c>
      <c r="U21" s="165">
        <f>+M21*U20</f>
        <v>1149.1716697936208</v>
      </c>
      <c r="V21" s="151"/>
      <c r="W21" s="151"/>
      <c r="X21" s="151"/>
      <c r="Y21" s="151" t="s">
        <v>110</v>
      </c>
      <c r="Z21" s="165">
        <f>+M21*Z20</f>
        <v>4.328330206378987</v>
      </c>
      <c r="AA21" s="151"/>
      <c r="AB21" s="153"/>
      <c r="AC21" s="147"/>
      <c r="AD21" s="163">
        <f>MAX(AD19:AO19)</f>
        <v>1360</v>
      </c>
      <c r="AE21" s="151" t="s">
        <v>108</v>
      </c>
      <c r="AF21" s="164">
        <f>+AD21*AF20</f>
        <v>0</v>
      </c>
      <c r="AG21" s="151"/>
      <c r="AH21" s="151"/>
      <c r="AI21" s="151"/>
      <c r="AJ21" s="151" t="s">
        <v>109</v>
      </c>
      <c r="AK21" s="164">
        <f>+AD21*AK20</f>
        <v>1356.1690140845071</v>
      </c>
      <c r="AL21" s="151"/>
      <c r="AM21" s="151"/>
      <c r="AN21" s="151" t="s">
        <v>110</v>
      </c>
      <c r="AO21" s="166">
        <f>+AD21*AO20</f>
        <v>3.830985915492958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248" t="s">
        <v>104</v>
      </c>
      <c r="U22" s="248"/>
      <c r="V22" s="155">
        <v>3</v>
      </c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92"/>
      <c r="AQ22" s="92"/>
      <c r="AR22" s="92"/>
      <c r="AS22" s="92"/>
      <c r="AT22" s="92"/>
      <c r="AU22" s="92">
        <f t="shared" ref="AU22:BA22" si="18">E34</f>
        <v>3086.5</v>
      </c>
      <c r="AV22" s="92">
        <f t="shared" si="18"/>
        <v>2942.5</v>
      </c>
      <c r="AW22" s="92">
        <f t="shared" si="18"/>
        <v>2752</v>
      </c>
      <c r="AX22" s="92">
        <f t="shared" si="18"/>
        <v>2576.5</v>
      </c>
      <c r="AY22" s="92">
        <f t="shared" si="18"/>
        <v>2478</v>
      </c>
      <c r="AZ22" s="92">
        <f t="shared" si="18"/>
        <v>2547.5</v>
      </c>
      <c r="BA22" s="92">
        <f t="shared" si="18"/>
        <v>2585</v>
      </c>
      <c r="BB22" s="92"/>
      <c r="BC22" s="92"/>
      <c r="BD22" s="92"/>
      <c r="BE22" s="92">
        <f t="shared" ref="BE22:BQ22" si="19">P34</f>
        <v>2496.5</v>
      </c>
      <c r="BF22" s="92">
        <f t="shared" si="19"/>
        <v>2470</v>
      </c>
      <c r="BG22" s="92">
        <f t="shared" si="19"/>
        <v>2392.5</v>
      </c>
      <c r="BH22" s="92">
        <f t="shared" si="19"/>
        <v>2377.5</v>
      </c>
      <c r="BI22" s="92">
        <f t="shared" si="19"/>
        <v>2346.5</v>
      </c>
      <c r="BJ22" s="92">
        <f t="shared" si="19"/>
        <v>2330</v>
      </c>
      <c r="BK22" s="92">
        <f t="shared" si="19"/>
        <v>2300</v>
      </c>
      <c r="BL22" s="92">
        <f t="shared" si="19"/>
        <v>2228</v>
      </c>
      <c r="BM22" s="92">
        <f t="shared" si="19"/>
        <v>2236</v>
      </c>
      <c r="BN22" s="92">
        <f t="shared" si="19"/>
        <v>2135.5</v>
      </c>
      <c r="BO22" s="92">
        <f t="shared" si="19"/>
        <v>2032</v>
      </c>
      <c r="BP22" s="92">
        <f t="shared" si="19"/>
        <v>2034.5</v>
      </c>
      <c r="BQ22" s="92">
        <f t="shared" si="19"/>
        <v>2014.5</v>
      </c>
      <c r="BR22" s="92"/>
      <c r="BS22" s="92"/>
      <c r="BT22" s="92"/>
      <c r="BU22" s="92">
        <f t="shared" ref="BU22:CC22" si="20">AG34</f>
        <v>2530.5</v>
      </c>
      <c r="BV22" s="92">
        <f t="shared" si="20"/>
        <v>2511.5</v>
      </c>
      <c r="BW22" s="92">
        <f t="shared" si="20"/>
        <v>2493.5</v>
      </c>
      <c r="BX22" s="92">
        <f t="shared" si="20"/>
        <v>2627.5</v>
      </c>
      <c r="BY22" s="92">
        <f t="shared" si="20"/>
        <v>2775</v>
      </c>
      <c r="BZ22" s="92">
        <f t="shared" si="20"/>
        <v>2896.5</v>
      </c>
      <c r="CA22" s="92">
        <f t="shared" si="20"/>
        <v>2963</v>
      </c>
      <c r="CB22" s="92">
        <f t="shared" si="20"/>
        <v>2928.5</v>
      </c>
      <c r="CC22" s="92">
        <f t="shared" si="20"/>
        <v>2833.5</v>
      </c>
    </row>
    <row r="23" spans="1:81" ht="16.5" customHeight="1" x14ac:dyDescent="0.2">
      <c r="A23" s="100" t="s">
        <v>105</v>
      </c>
      <c r="B23" s="148">
        <f>'G-3'!F10</f>
        <v>45</v>
      </c>
      <c r="C23" s="148">
        <f>'G-3'!F11</f>
        <v>28.5</v>
      </c>
      <c r="D23" s="148">
        <f>'G-3'!F12</f>
        <v>44</v>
      </c>
      <c r="E23" s="148">
        <f>'G-3'!F13</f>
        <v>42</v>
      </c>
      <c r="F23" s="148">
        <f>'G-3'!F14</f>
        <v>44.5</v>
      </c>
      <c r="G23" s="148">
        <f>'G-3'!F15</f>
        <v>36</v>
      </c>
      <c r="H23" s="148">
        <f>'G-3'!F16</f>
        <v>51</v>
      </c>
      <c r="I23" s="148">
        <f>'G-3'!F17</f>
        <v>41</v>
      </c>
      <c r="J23" s="148">
        <f>'G-3'!F18</f>
        <v>34</v>
      </c>
      <c r="K23" s="148">
        <f>'G-3'!F19</f>
        <v>58.5</v>
      </c>
      <c r="L23" s="149"/>
      <c r="M23" s="148">
        <f>'G-3'!F20</f>
        <v>36</v>
      </c>
      <c r="N23" s="148">
        <f>'G-3'!F21</f>
        <v>43.5</v>
      </c>
      <c r="O23" s="148">
        <f>'G-3'!F22</f>
        <v>37</v>
      </c>
      <c r="P23" s="148">
        <f>'G-3'!M10</f>
        <v>31</v>
      </c>
      <c r="Q23" s="148">
        <f>'G-3'!M11</f>
        <v>33</v>
      </c>
      <c r="R23" s="148">
        <f>'G-3'!M12</f>
        <v>28.5</v>
      </c>
      <c r="S23" s="148">
        <f>'G-3'!M13</f>
        <v>31</v>
      </c>
      <c r="T23" s="148">
        <f>'G-3'!M14</f>
        <v>34.5</v>
      </c>
      <c r="U23" s="148">
        <f>'G-3'!M15</f>
        <v>29</v>
      </c>
      <c r="V23" s="148">
        <f>'G-3'!M16</f>
        <v>28</v>
      </c>
      <c r="W23" s="148">
        <f>'G-3'!M17</f>
        <v>24</v>
      </c>
      <c r="X23" s="148">
        <f>'G-3'!M18</f>
        <v>16.5</v>
      </c>
      <c r="Y23" s="148">
        <f>'G-3'!M19</f>
        <v>26.5</v>
      </c>
      <c r="Z23" s="148">
        <f>'G-3'!M20</f>
        <v>16.5</v>
      </c>
      <c r="AA23" s="148">
        <f>'G-3'!M21</f>
        <v>25</v>
      </c>
      <c r="AB23" s="148">
        <f>'G-3'!M22</f>
        <v>28</v>
      </c>
      <c r="AC23" s="149"/>
      <c r="AD23" s="148">
        <f>'G-3'!T10</f>
        <v>35</v>
      </c>
      <c r="AE23" s="148">
        <f>'G-3'!T11</f>
        <v>32</v>
      </c>
      <c r="AF23" s="148">
        <f>'G-3'!T12</f>
        <v>26.5</v>
      </c>
      <c r="AG23" s="148">
        <f>'G-3'!T13</f>
        <v>48</v>
      </c>
      <c r="AH23" s="148">
        <f>'G-3'!T14</f>
        <v>38.5</v>
      </c>
      <c r="AI23" s="148">
        <f>'G-3'!T15</f>
        <v>39.5</v>
      </c>
      <c r="AJ23" s="148">
        <f>'G-3'!T16</f>
        <v>42.5</v>
      </c>
      <c r="AK23" s="148">
        <f>'G-3'!T17</f>
        <v>42</v>
      </c>
      <c r="AL23" s="148">
        <f>'G-3'!T18</f>
        <v>31.5</v>
      </c>
      <c r="AM23" s="148">
        <f>'G-3'!T19</f>
        <v>31</v>
      </c>
      <c r="AN23" s="148">
        <f>'G-3'!T20</f>
        <v>28.5</v>
      </c>
      <c r="AO23" s="148">
        <f>'G-3'!T21</f>
        <v>26.5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8"/>
      <c r="C24" s="148"/>
      <c r="D24" s="148"/>
      <c r="E24" s="148">
        <f>B23+C23+D23+E23</f>
        <v>159.5</v>
      </c>
      <c r="F24" s="148">
        <f t="shared" ref="F24:K24" si="21">C23+D23+E23+F23</f>
        <v>159</v>
      </c>
      <c r="G24" s="148">
        <f t="shared" si="21"/>
        <v>166.5</v>
      </c>
      <c r="H24" s="148">
        <f t="shared" si="21"/>
        <v>173.5</v>
      </c>
      <c r="I24" s="148">
        <f t="shared" si="21"/>
        <v>172.5</v>
      </c>
      <c r="J24" s="148">
        <f t="shared" si="21"/>
        <v>162</v>
      </c>
      <c r="K24" s="148">
        <f t="shared" si="21"/>
        <v>184.5</v>
      </c>
      <c r="L24" s="149"/>
      <c r="M24" s="148"/>
      <c r="N24" s="148"/>
      <c r="O24" s="148"/>
      <c r="P24" s="148">
        <f>M23+N23+O23+P23</f>
        <v>147.5</v>
      </c>
      <c r="Q24" s="148">
        <f t="shared" ref="Q24:AB24" si="22">N23+O23+P23+Q23</f>
        <v>144.5</v>
      </c>
      <c r="R24" s="148">
        <f t="shared" si="22"/>
        <v>129.5</v>
      </c>
      <c r="S24" s="148">
        <f t="shared" si="22"/>
        <v>123.5</v>
      </c>
      <c r="T24" s="148">
        <f t="shared" si="22"/>
        <v>127</v>
      </c>
      <c r="U24" s="148">
        <f t="shared" si="22"/>
        <v>123</v>
      </c>
      <c r="V24" s="148">
        <f t="shared" si="22"/>
        <v>122.5</v>
      </c>
      <c r="W24" s="148">
        <f t="shared" si="22"/>
        <v>115.5</v>
      </c>
      <c r="X24" s="148">
        <f t="shared" si="22"/>
        <v>97.5</v>
      </c>
      <c r="Y24" s="148">
        <f t="shared" si="22"/>
        <v>95</v>
      </c>
      <c r="Z24" s="148">
        <f t="shared" si="22"/>
        <v>83.5</v>
      </c>
      <c r="AA24" s="148">
        <f t="shared" si="22"/>
        <v>84.5</v>
      </c>
      <c r="AB24" s="148">
        <f t="shared" si="22"/>
        <v>96</v>
      </c>
      <c r="AC24" s="149"/>
      <c r="AD24" s="148"/>
      <c r="AE24" s="148"/>
      <c r="AF24" s="148"/>
      <c r="AG24" s="148">
        <f>AD23+AE23+AF23+AG23</f>
        <v>141.5</v>
      </c>
      <c r="AH24" s="148">
        <f t="shared" ref="AH24:AO24" si="23">AE23+AF23+AG23+AH23</f>
        <v>145</v>
      </c>
      <c r="AI24" s="148">
        <f t="shared" si="23"/>
        <v>152.5</v>
      </c>
      <c r="AJ24" s="148">
        <f t="shared" si="23"/>
        <v>168.5</v>
      </c>
      <c r="AK24" s="148">
        <f t="shared" si="23"/>
        <v>162.5</v>
      </c>
      <c r="AL24" s="148">
        <f t="shared" si="23"/>
        <v>155.5</v>
      </c>
      <c r="AM24" s="148">
        <f t="shared" si="23"/>
        <v>147</v>
      </c>
      <c r="AN24" s="148">
        <f t="shared" si="23"/>
        <v>133</v>
      </c>
      <c r="AO24" s="148">
        <f t="shared" si="23"/>
        <v>117.5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0"/>
      <c r="C25" s="151" t="s">
        <v>108</v>
      </c>
      <c r="D25" s="152">
        <f>DIRECCIONALIDAD!J28/100</f>
        <v>8.2474226804123696E-2</v>
      </c>
      <c r="E25" s="151"/>
      <c r="F25" s="151" t="s">
        <v>109</v>
      </c>
      <c r="G25" s="152">
        <f>DIRECCIONALIDAD!J29/100</f>
        <v>0</v>
      </c>
      <c r="H25" s="151"/>
      <c r="I25" s="151" t="s">
        <v>110</v>
      </c>
      <c r="J25" s="152">
        <f>DIRECCIONALIDAD!J30/100</f>
        <v>0.91752577319587625</v>
      </c>
      <c r="K25" s="153"/>
      <c r="L25" s="147"/>
      <c r="M25" s="150"/>
      <c r="N25" s="151"/>
      <c r="O25" s="151" t="s">
        <v>108</v>
      </c>
      <c r="P25" s="152">
        <f>DIRECCIONALIDAD!J31/100</f>
        <v>0.11320754716981134</v>
      </c>
      <c r="Q25" s="151"/>
      <c r="R25" s="151"/>
      <c r="S25" s="151"/>
      <c r="T25" s="151" t="s">
        <v>109</v>
      </c>
      <c r="U25" s="152">
        <f>DIRECCIONALIDAD!J32/100</f>
        <v>9.433962264150943E-3</v>
      </c>
      <c r="V25" s="151"/>
      <c r="W25" s="151"/>
      <c r="X25" s="151"/>
      <c r="Y25" s="151" t="s">
        <v>110</v>
      </c>
      <c r="Z25" s="152">
        <f>DIRECCIONALIDAD!J33/100</f>
        <v>0.87735849056603787</v>
      </c>
      <c r="AA25" s="151"/>
      <c r="AB25" s="151"/>
      <c r="AC25" s="147"/>
      <c r="AD25" s="150"/>
      <c r="AE25" s="151" t="s">
        <v>108</v>
      </c>
      <c r="AF25" s="152">
        <f>DIRECCIONALIDAD!J34/100</f>
        <v>9.7560975609756101E-2</v>
      </c>
      <c r="AG25" s="151"/>
      <c r="AH25" s="151"/>
      <c r="AI25" s="151"/>
      <c r="AJ25" s="151" t="s">
        <v>109</v>
      </c>
      <c r="AK25" s="152">
        <f>DIRECCIONALIDAD!J35/100</f>
        <v>1.2195121951219513E-2</v>
      </c>
      <c r="AL25" s="151"/>
      <c r="AM25" s="151"/>
      <c r="AN25" s="151" t="s">
        <v>110</v>
      </c>
      <c r="AO25" s="152">
        <f>DIRECCIONALIDAD!J36/100</f>
        <v>0.8902439024390244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2" t="s">
        <v>161</v>
      </c>
      <c r="B26" s="163">
        <f>MAX(B24:K24)</f>
        <v>184.5</v>
      </c>
      <c r="C26" s="151" t="s">
        <v>108</v>
      </c>
      <c r="D26" s="164">
        <f>+B26*D25</f>
        <v>15.216494845360822</v>
      </c>
      <c r="E26" s="151"/>
      <c r="F26" s="151" t="s">
        <v>109</v>
      </c>
      <c r="G26" s="164">
        <f>+B26*G25</f>
        <v>0</v>
      </c>
      <c r="H26" s="151"/>
      <c r="I26" s="151" t="s">
        <v>110</v>
      </c>
      <c r="J26" s="164">
        <f>+B26*J25</f>
        <v>169.28350515463916</v>
      </c>
      <c r="K26" s="153"/>
      <c r="L26" s="147"/>
      <c r="M26" s="163">
        <f>MAX(M24:AB24)</f>
        <v>147.5</v>
      </c>
      <c r="N26" s="151"/>
      <c r="O26" s="151" t="s">
        <v>108</v>
      </c>
      <c r="P26" s="165">
        <f>+M26*P25</f>
        <v>16.698113207547173</v>
      </c>
      <c r="Q26" s="151"/>
      <c r="R26" s="151"/>
      <c r="S26" s="151"/>
      <c r="T26" s="151" t="s">
        <v>109</v>
      </c>
      <c r="U26" s="165">
        <f>+M26*U25</f>
        <v>1.391509433962264</v>
      </c>
      <c r="V26" s="151"/>
      <c r="W26" s="151"/>
      <c r="X26" s="151"/>
      <c r="Y26" s="151" t="s">
        <v>110</v>
      </c>
      <c r="Z26" s="165">
        <f>+M26*Z25</f>
        <v>129.41037735849059</v>
      </c>
      <c r="AA26" s="151"/>
      <c r="AB26" s="153"/>
      <c r="AC26" s="147"/>
      <c r="AD26" s="163">
        <f>MAX(AD24:AO24)</f>
        <v>168.5</v>
      </c>
      <c r="AE26" s="151" t="s">
        <v>108</v>
      </c>
      <c r="AF26" s="164">
        <f>+AD26*AF25</f>
        <v>16.439024390243905</v>
      </c>
      <c r="AG26" s="151"/>
      <c r="AH26" s="151"/>
      <c r="AI26" s="151"/>
      <c r="AJ26" s="151" t="s">
        <v>109</v>
      </c>
      <c r="AK26" s="164">
        <f>+AD26*AK25</f>
        <v>2.0548780487804881</v>
      </c>
      <c r="AL26" s="151"/>
      <c r="AM26" s="151"/>
      <c r="AN26" s="151" t="s">
        <v>110</v>
      </c>
      <c r="AO26" s="166">
        <f>+AD26*AO25</f>
        <v>150.0060975609756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7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248" t="s">
        <v>104</v>
      </c>
      <c r="U27" s="248"/>
      <c r="V27" s="155">
        <v>4</v>
      </c>
      <c r="W27" s="147"/>
      <c r="X27" s="147"/>
      <c r="Y27" s="147"/>
      <c r="Z27" s="147"/>
      <c r="AA27" s="147"/>
      <c r="AB27" s="147"/>
      <c r="AC27" s="147"/>
      <c r="AD27" s="147"/>
      <c r="AE27" s="147"/>
      <c r="AF27" s="147"/>
      <c r="AG27" s="147"/>
      <c r="AH27" s="147"/>
      <c r="AI27" s="147"/>
      <c r="AJ27" s="147"/>
      <c r="AK27" s="147"/>
      <c r="AL27" s="147"/>
      <c r="AM27" s="147"/>
      <c r="AN27" s="147"/>
      <c r="AO27" s="147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8">
        <f>'G-4'!F10</f>
        <v>8</v>
      </c>
      <c r="C28" s="148">
        <f>'G-4'!F11</f>
        <v>9.5</v>
      </c>
      <c r="D28" s="148">
        <f>'G-4'!F12</f>
        <v>14</v>
      </c>
      <c r="E28" s="148">
        <f>'G-4'!F13</f>
        <v>12.5</v>
      </c>
      <c r="F28" s="148">
        <f>'G-4'!F14</f>
        <v>7</v>
      </c>
      <c r="G28" s="148">
        <f>'G-4'!F15</f>
        <v>7</v>
      </c>
      <c r="H28" s="148">
        <f>'G-4'!F16</f>
        <v>10.5</v>
      </c>
      <c r="I28" s="148">
        <f>'G-4'!F17</f>
        <v>13.5</v>
      </c>
      <c r="J28" s="148">
        <f>'G-4'!F18</f>
        <v>8.5</v>
      </c>
      <c r="K28" s="148">
        <f>'G-4'!F19</f>
        <v>4.5</v>
      </c>
      <c r="L28" s="149"/>
      <c r="M28" s="148">
        <f>'G-4'!F20</f>
        <v>6.5</v>
      </c>
      <c r="N28" s="148">
        <f>'G-4'!F21</f>
        <v>5.5</v>
      </c>
      <c r="O28" s="148">
        <f>'G-4'!F22</f>
        <v>5</v>
      </c>
      <c r="P28" s="148">
        <f>'G-4'!M10</f>
        <v>4.5</v>
      </c>
      <c r="Q28" s="148">
        <f>'G-4'!M11</f>
        <v>4.5</v>
      </c>
      <c r="R28" s="148">
        <f>'G-4'!M12</f>
        <v>3.5</v>
      </c>
      <c r="S28" s="148">
        <f>'G-4'!M13</f>
        <v>3.5</v>
      </c>
      <c r="T28" s="148">
        <f>'G-4'!M14</f>
        <v>2</v>
      </c>
      <c r="U28" s="148">
        <f>'G-4'!M15</f>
        <v>2.5</v>
      </c>
      <c r="V28" s="148">
        <f>'G-4'!M16</f>
        <v>3</v>
      </c>
      <c r="W28" s="148">
        <f>'G-4'!M17</f>
        <v>1.5</v>
      </c>
      <c r="X28" s="148">
        <f>'G-4'!M18</f>
        <v>4</v>
      </c>
      <c r="Y28" s="148">
        <f>'G-4'!M19</f>
        <v>3.5</v>
      </c>
      <c r="Z28" s="148">
        <f>'G-4'!M20</f>
        <v>5.5</v>
      </c>
      <c r="AA28" s="148">
        <f>'G-4'!M21</f>
        <v>4.5</v>
      </c>
      <c r="AB28" s="148">
        <f>'G-4'!M22</f>
        <v>6</v>
      </c>
      <c r="AC28" s="149"/>
      <c r="AD28" s="148">
        <f>'G-4'!T10</f>
        <v>5</v>
      </c>
      <c r="AE28" s="148">
        <f>'G-4'!T11</f>
        <v>8</v>
      </c>
      <c r="AF28" s="148">
        <f>'G-4'!T12</f>
        <v>10</v>
      </c>
      <c r="AG28" s="148">
        <f>'G-4'!T13</f>
        <v>11.5</v>
      </c>
      <c r="AH28" s="148">
        <f>'G-4'!T14</f>
        <v>7</v>
      </c>
      <c r="AI28" s="148">
        <f>'G-4'!T15</f>
        <v>9</v>
      </c>
      <c r="AJ28" s="148">
        <f>'G-4'!T16</f>
        <v>6.5</v>
      </c>
      <c r="AK28" s="148">
        <f>'G-4'!T17</f>
        <v>6</v>
      </c>
      <c r="AL28" s="148">
        <f>'G-4'!T18</f>
        <v>5.5</v>
      </c>
      <c r="AM28" s="148">
        <f>'G-4'!T19</f>
        <v>6</v>
      </c>
      <c r="AN28" s="148">
        <f>'G-4'!T20</f>
        <v>6.5</v>
      </c>
      <c r="AO28" s="148">
        <f>'G-4'!T21</f>
        <v>7.5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62" t="s">
        <v>161</v>
      </c>
      <c r="B29" s="163">
        <f>MAX(B27:K27)</f>
        <v>0</v>
      </c>
      <c r="C29" s="151" t="s">
        <v>108</v>
      </c>
      <c r="D29" s="164">
        <f>+B29*D28</f>
        <v>0</v>
      </c>
      <c r="E29" s="151"/>
      <c r="F29" s="151" t="s">
        <v>109</v>
      </c>
      <c r="G29" s="164">
        <f>+B29*G28</f>
        <v>0</v>
      </c>
      <c r="H29" s="151"/>
      <c r="I29" s="151" t="s">
        <v>110</v>
      </c>
      <c r="J29" s="164">
        <f>+B29*J28</f>
        <v>0</v>
      </c>
      <c r="K29" s="153"/>
      <c r="L29" s="147"/>
      <c r="M29" s="163">
        <f>MAX(M27:AB27)</f>
        <v>4</v>
      </c>
      <c r="N29" s="151"/>
      <c r="O29" s="151" t="s">
        <v>108</v>
      </c>
      <c r="P29" s="165">
        <f>+M29*P28</f>
        <v>18</v>
      </c>
      <c r="Q29" s="151"/>
      <c r="R29" s="151"/>
      <c r="S29" s="151"/>
      <c r="T29" s="151" t="s">
        <v>109</v>
      </c>
      <c r="U29" s="165">
        <f>+M29*U28</f>
        <v>10</v>
      </c>
      <c r="V29" s="151"/>
      <c r="W29" s="151"/>
      <c r="X29" s="151"/>
      <c r="Y29" s="151" t="s">
        <v>110</v>
      </c>
      <c r="Z29" s="165">
        <f>+M29*Z28</f>
        <v>22</v>
      </c>
      <c r="AA29" s="151"/>
      <c r="AB29" s="153"/>
      <c r="AC29" s="147"/>
      <c r="AD29" s="163">
        <f>MAX(AD27:AO27)</f>
        <v>0</v>
      </c>
      <c r="AE29" s="151" t="s">
        <v>108</v>
      </c>
      <c r="AF29" s="164">
        <f>+AD29*AF28</f>
        <v>0</v>
      </c>
      <c r="AG29" s="151"/>
      <c r="AH29" s="151"/>
      <c r="AI29" s="151"/>
      <c r="AJ29" s="151" t="s">
        <v>109</v>
      </c>
      <c r="AK29" s="164">
        <f>+AD29*AK28</f>
        <v>0</v>
      </c>
      <c r="AL29" s="151"/>
      <c r="AM29" s="151"/>
      <c r="AN29" s="151" t="s">
        <v>110</v>
      </c>
      <c r="AO29" s="166">
        <f>+AD29*AO28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00"/>
      <c r="B30" s="159"/>
      <c r="C30" s="160"/>
      <c r="D30" s="160"/>
      <c r="E30" s="160"/>
      <c r="F30" s="160"/>
      <c r="G30" s="160"/>
      <c r="H30" s="160"/>
      <c r="I30" s="160"/>
      <c r="J30" s="160"/>
      <c r="K30" s="161"/>
      <c r="L30" s="149"/>
      <c r="M30" s="159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60"/>
      <c r="Z30" s="160"/>
      <c r="AA30" s="160"/>
      <c r="AB30" s="161"/>
      <c r="AC30" s="149"/>
      <c r="AD30" s="159"/>
      <c r="AE30" s="160"/>
      <c r="AF30" s="160"/>
      <c r="AG30" s="160"/>
      <c r="AH30" s="160"/>
      <c r="AI30" s="160"/>
      <c r="AJ30" s="160"/>
      <c r="AK30" s="160"/>
      <c r="AL30" s="160"/>
      <c r="AM30" s="160"/>
      <c r="AN30" s="160"/>
      <c r="AO30" s="161"/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ht="16.5" customHeight="1" x14ac:dyDescent="0.2">
      <c r="A31" s="97" t="s">
        <v>107</v>
      </c>
      <c r="B31" s="150"/>
      <c r="C31" s="151" t="s">
        <v>108</v>
      </c>
      <c r="D31" s="152">
        <f>DIRECCIONALIDAD!J37/100</f>
        <v>0.55555555555555558</v>
      </c>
      <c r="E31" s="151"/>
      <c r="F31" s="151" t="s">
        <v>109</v>
      </c>
      <c r="G31" s="152">
        <f>DIRECCIONALIDAD!J38/100</f>
        <v>0.1111111111111111</v>
      </c>
      <c r="H31" s="151"/>
      <c r="I31" s="151" t="s">
        <v>110</v>
      </c>
      <c r="J31" s="152">
        <f>DIRECCIONALIDAD!J39/100</f>
        <v>0.33333333333333326</v>
      </c>
      <c r="K31" s="153"/>
      <c r="L31" s="147"/>
      <c r="M31" s="150"/>
      <c r="N31" s="151"/>
      <c r="O31" s="151" t="s">
        <v>108</v>
      </c>
      <c r="P31" s="152">
        <f>DIRECCIONALIDAD!J40/100</f>
        <v>0.19047619047619047</v>
      </c>
      <c r="Q31" s="151"/>
      <c r="R31" s="151"/>
      <c r="S31" s="151"/>
      <c r="T31" s="151" t="s">
        <v>109</v>
      </c>
      <c r="U31" s="152">
        <f>DIRECCIONALIDAD!J41/100</f>
        <v>0.14285714285714285</v>
      </c>
      <c r="V31" s="151"/>
      <c r="W31" s="151"/>
      <c r="X31" s="151"/>
      <c r="Y31" s="151" t="s">
        <v>110</v>
      </c>
      <c r="Z31" s="152">
        <f>DIRECCIONALIDAD!J42/100</f>
        <v>0.66666666666666652</v>
      </c>
      <c r="AA31" s="151"/>
      <c r="AB31" s="153"/>
      <c r="AC31" s="147"/>
      <c r="AD31" s="150"/>
      <c r="AE31" s="151" t="s">
        <v>108</v>
      </c>
      <c r="AF31" s="152">
        <f>DIRECCIONALIDAD!J43/100</f>
        <v>0.76</v>
      </c>
      <c r="AG31" s="151"/>
      <c r="AH31" s="151"/>
      <c r="AI31" s="151"/>
      <c r="AJ31" s="151" t="s">
        <v>109</v>
      </c>
      <c r="AK31" s="152">
        <f>DIRECCIONALIDAD!J44/100</f>
        <v>0.16</v>
      </c>
      <c r="AL31" s="151"/>
      <c r="AM31" s="151"/>
      <c r="AN31" s="151" t="s">
        <v>110</v>
      </c>
      <c r="AO31" s="154">
        <f>DIRECCIONALIDAD!J45/100</f>
        <v>0.08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62" t="s">
        <v>161</v>
      </c>
      <c r="B32" s="163">
        <f>MAX(B30:K30)</f>
        <v>0</v>
      </c>
      <c r="C32" s="151" t="s">
        <v>108</v>
      </c>
      <c r="D32" s="164">
        <f>+B32*D31</f>
        <v>0</v>
      </c>
      <c r="E32" s="151"/>
      <c r="F32" s="151" t="s">
        <v>109</v>
      </c>
      <c r="G32" s="164">
        <f>+B32*G31</f>
        <v>0</v>
      </c>
      <c r="H32" s="151"/>
      <c r="I32" s="151" t="s">
        <v>110</v>
      </c>
      <c r="J32" s="164">
        <f>+B32*J31</f>
        <v>0</v>
      </c>
      <c r="K32" s="153"/>
      <c r="L32" s="147"/>
      <c r="M32" s="163">
        <f>MAX(M30:AB30)</f>
        <v>0</v>
      </c>
      <c r="N32" s="151"/>
      <c r="O32" s="151" t="s">
        <v>108</v>
      </c>
      <c r="P32" s="165">
        <f>+M32*P31</f>
        <v>0</v>
      </c>
      <c r="Q32" s="151"/>
      <c r="R32" s="151"/>
      <c r="S32" s="151"/>
      <c r="T32" s="151" t="s">
        <v>109</v>
      </c>
      <c r="U32" s="165">
        <f>+M32*U31</f>
        <v>0</v>
      </c>
      <c r="V32" s="151"/>
      <c r="W32" s="151"/>
      <c r="X32" s="151"/>
      <c r="Y32" s="151" t="s">
        <v>110</v>
      </c>
      <c r="Z32" s="165">
        <f>+M32*Z31</f>
        <v>0</v>
      </c>
      <c r="AA32" s="151"/>
      <c r="AB32" s="153"/>
      <c r="AC32" s="147"/>
      <c r="AD32" s="163">
        <f>MAX(AD30:AO30)</f>
        <v>0</v>
      </c>
      <c r="AE32" s="151" t="s">
        <v>108</v>
      </c>
      <c r="AF32" s="164">
        <f>+AD32*AF31</f>
        <v>0</v>
      </c>
      <c r="AG32" s="151"/>
      <c r="AH32" s="151"/>
      <c r="AI32" s="151"/>
      <c r="AJ32" s="151" t="s">
        <v>109</v>
      </c>
      <c r="AK32" s="164">
        <f>+AD32*AK31</f>
        <v>0</v>
      </c>
      <c r="AL32" s="151"/>
      <c r="AM32" s="151"/>
      <c r="AN32" s="151" t="s">
        <v>110</v>
      </c>
      <c r="AO32" s="166">
        <f>+AD32*AO31</f>
        <v>0</v>
      </c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8">
        <f>B13+B18+B23+B28</f>
        <v>779</v>
      </c>
      <c r="C33" s="148">
        <f t="shared" ref="C33:K33" si="24">C13+C18+C23+C28</f>
        <v>826.5</v>
      </c>
      <c r="D33" s="148">
        <f t="shared" si="24"/>
        <v>782</v>
      </c>
      <c r="E33" s="148">
        <f t="shared" si="24"/>
        <v>699</v>
      </c>
      <c r="F33" s="148">
        <f t="shared" si="24"/>
        <v>635</v>
      </c>
      <c r="G33" s="148">
        <f t="shared" si="24"/>
        <v>636</v>
      </c>
      <c r="H33" s="148">
        <f t="shared" si="24"/>
        <v>606.5</v>
      </c>
      <c r="I33" s="148">
        <f t="shared" si="24"/>
        <v>600.5</v>
      </c>
      <c r="J33" s="148">
        <f t="shared" si="24"/>
        <v>704.5</v>
      </c>
      <c r="K33" s="148">
        <f t="shared" si="24"/>
        <v>673.5</v>
      </c>
      <c r="L33" s="149"/>
      <c r="M33" s="148">
        <f>M13+M18+M23+M28</f>
        <v>623.5</v>
      </c>
      <c r="N33" s="148">
        <f t="shared" ref="N33:AB33" si="25">N13+N18+N23+N28</f>
        <v>668</v>
      </c>
      <c r="O33" s="148">
        <f t="shared" si="25"/>
        <v>616</v>
      </c>
      <c r="P33" s="148">
        <f t="shared" si="25"/>
        <v>589</v>
      </c>
      <c r="Q33" s="148">
        <f t="shared" si="25"/>
        <v>597</v>
      </c>
      <c r="R33" s="148">
        <f t="shared" si="25"/>
        <v>590.5</v>
      </c>
      <c r="S33" s="148">
        <f t="shared" si="25"/>
        <v>601</v>
      </c>
      <c r="T33" s="148">
        <f t="shared" si="25"/>
        <v>558</v>
      </c>
      <c r="U33" s="148">
        <f t="shared" si="25"/>
        <v>580.5</v>
      </c>
      <c r="V33" s="148">
        <f t="shared" si="25"/>
        <v>560.5</v>
      </c>
      <c r="W33" s="148">
        <f t="shared" si="25"/>
        <v>529</v>
      </c>
      <c r="X33" s="148">
        <f t="shared" si="25"/>
        <v>566</v>
      </c>
      <c r="Y33" s="148">
        <f t="shared" si="25"/>
        <v>480</v>
      </c>
      <c r="Z33" s="148">
        <f t="shared" si="25"/>
        <v>457</v>
      </c>
      <c r="AA33" s="148">
        <f t="shared" si="25"/>
        <v>531.5</v>
      </c>
      <c r="AB33" s="148">
        <f t="shared" si="25"/>
        <v>546</v>
      </c>
      <c r="AC33" s="149"/>
      <c r="AD33" s="148">
        <f>AD13+AD18+AD23+AD28</f>
        <v>634.5</v>
      </c>
      <c r="AE33" s="148">
        <f t="shared" ref="AE33:AO33" si="26">AE13+AE18+AE23+AE28</f>
        <v>670.5</v>
      </c>
      <c r="AF33" s="148">
        <f t="shared" si="26"/>
        <v>602.5</v>
      </c>
      <c r="AG33" s="148">
        <f t="shared" si="26"/>
        <v>623</v>
      </c>
      <c r="AH33" s="148">
        <f t="shared" si="26"/>
        <v>615.5</v>
      </c>
      <c r="AI33" s="148">
        <f t="shared" si="26"/>
        <v>652.5</v>
      </c>
      <c r="AJ33" s="148">
        <f t="shared" si="26"/>
        <v>736.5</v>
      </c>
      <c r="AK33" s="148">
        <f t="shared" si="26"/>
        <v>770.5</v>
      </c>
      <c r="AL33" s="148">
        <f t="shared" si="26"/>
        <v>737</v>
      </c>
      <c r="AM33" s="148">
        <f t="shared" si="26"/>
        <v>719</v>
      </c>
      <c r="AN33" s="148">
        <f t="shared" si="26"/>
        <v>702</v>
      </c>
      <c r="AO33" s="148">
        <f t="shared" si="26"/>
        <v>675.5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8"/>
      <c r="C34" s="148"/>
      <c r="D34" s="148"/>
      <c r="E34" s="148">
        <f>B33+C33+D33+E33</f>
        <v>3086.5</v>
      </c>
      <c r="F34" s="148">
        <f t="shared" ref="F34:K34" si="27">C33+D33+E33+F33</f>
        <v>2942.5</v>
      </c>
      <c r="G34" s="148">
        <f t="shared" si="27"/>
        <v>2752</v>
      </c>
      <c r="H34" s="148">
        <f t="shared" si="27"/>
        <v>2576.5</v>
      </c>
      <c r="I34" s="148">
        <f t="shared" si="27"/>
        <v>2478</v>
      </c>
      <c r="J34" s="148">
        <f t="shared" si="27"/>
        <v>2547.5</v>
      </c>
      <c r="K34" s="148">
        <f t="shared" si="27"/>
        <v>2585</v>
      </c>
      <c r="L34" s="149"/>
      <c r="M34" s="148"/>
      <c r="N34" s="148"/>
      <c r="O34" s="148"/>
      <c r="P34" s="148">
        <f>M33+N33+O33+P33</f>
        <v>2496.5</v>
      </c>
      <c r="Q34" s="148">
        <f t="shared" ref="Q34:AB34" si="28">N33+O33+P33+Q33</f>
        <v>2470</v>
      </c>
      <c r="R34" s="148">
        <f t="shared" si="28"/>
        <v>2392.5</v>
      </c>
      <c r="S34" s="148">
        <f t="shared" si="28"/>
        <v>2377.5</v>
      </c>
      <c r="T34" s="148">
        <f t="shared" si="28"/>
        <v>2346.5</v>
      </c>
      <c r="U34" s="148">
        <f t="shared" si="28"/>
        <v>2330</v>
      </c>
      <c r="V34" s="148">
        <f t="shared" si="28"/>
        <v>2300</v>
      </c>
      <c r="W34" s="148">
        <f t="shared" si="28"/>
        <v>2228</v>
      </c>
      <c r="X34" s="148">
        <f t="shared" si="28"/>
        <v>2236</v>
      </c>
      <c r="Y34" s="148">
        <f t="shared" si="28"/>
        <v>2135.5</v>
      </c>
      <c r="Z34" s="148">
        <f t="shared" si="28"/>
        <v>2032</v>
      </c>
      <c r="AA34" s="148">
        <f t="shared" si="28"/>
        <v>2034.5</v>
      </c>
      <c r="AB34" s="148">
        <f t="shared" si="28"/>
        <v>2014.5</v>
      </c>
      <c r="AC34" s="149"/>
      <c r="AD34" s="148"/>
      <c r="AE34" s="148"/>
      <c r="AF34" s="148"/>
      <c r="AG34" s="148">
        <f>AD33+AE33+AF33+AG33</f>
        <v>2530.5</v>
      </c>
      <c r="AH34" s="148">
        <f t="shared" ref="AH34:AO34" si="29">AE33+AF33+AG33+AH33</f>
        <v>2511.5</v>
      </c>
      <c r="AI34" s="148">
        <f t="shared" si="29"/>
        <v>2493.5</v>
      </c>
      <c r="AJ34" s="148">
        <f t="shared" si="29"/>
        <v>2627.5</v>
      </c>
      <c r="AK34" s="148">
        <f t="shared" si="29"/>
        <v>2775</v>
      </c>
      <c r="AL34" s="148">
        <f t="shared" si="29"/>
        <v>2896.5</v>
      </c>
      <c r="AM34" s="148">
        <f t="shared" si="29"/>
        <v>2963</v>
      </c>
      <c r="AN34" s="148">
        <f t="shared" si="29"/>
        <v>2928.5</v>
      </c>
      <c r="AO34" s="148">
        <f t="shared" si="29"/>
        <v>2833.5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3"/>
      <c r="R36" s="243"/>
      <c r="S36" s="243"/>
      <c r="T36" s="243"/>
      <c r="U36" s="243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19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6692913385826772" right="0.51181102362204722" top="0.31496062992125984" bottom="0.31496062992125984" header="0.31496062992125984" footer="0.31496062992125984"/>
  <pageSetup scale="58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2016-10-10T19:42:35Z</cp:lastPrinted>
  <dcterms:created xsi:type="dcterms:W3CDTF">1998-04-02T13:38:56Z</dcterms:created>
  <dcterms:modified xsi:type="dcterms:W3CDTF">2017-10-03T21:59:09Z</dcterms:modified>
</cp:coreProperties>
</file>