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5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653\08-09-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'G-1'!$A$1:$U$63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'G-TOTAL'!$A$1:$U$63</definedName>
  </definedNames>
  <calcPr calcId="152511"/>
</workbook>
</file>

<file path=xl/calcChain.xml><?xml version="1.0" encoding="utf-8"?>
<calcChain xmlns="http://schemas.openxmlformats.org/spreadsheetml/2006/main">
  <c r="N29" i="4696" l="1"/>
  <c r="M29" i="4696"/>
  <c r="F29" i="4696"/>
  <c r="M28" i="4696"/>
  <c r="F28" i="4696"/>
  <c r="M27" i="4696"/>
  <c r="F27" i="4696"/>
  <c r="M26" i="4696"/>
  <c r="F26" i="4696"/>
  <c r="G29" i="4696" s="1"/>
  <c r="U25" i="4696"/>
  <c r="T25" i="4696"/>
  <c r="M25" i="4696"/>
  <c r="F25" i="4696"/>
  <c r="U24" i="4696"/>
  <c r="T24" i="4696"/>
  <c r="M24" i="4696"/>
  <c r="N27" i="4696" s="1"/>
  <c r="F24" i="4696"/>
  <c r="U23" i="4696"/>
  <c r="T23" i="4696"/>
  <c r="M23" i="4696"/>
  <c r="F23" i="4696"/>
  <c r="U22" i="4696"/>
  <c r="T22" i="4696"/>
  <c r="M22" i="4696"/>
  <c r="N25" i="4696" s="1"/>
  <c r="F22" i="4696"/>
  <c r="U21" i="4696"/>
  <c r="T21" i="4696"/>
  <c r="M21" i="4696"/>
  <c r="F21" i="4696"/>
  <c r="T20" i="4696"/>
  <c r="M20" i="4696"/>
  <c r="N23" i="4696" s="1"/>
  <c r="F20" i="4696"/>
  <c r="T19" i="4696"/>
  <c r="M19" i="4696"/>
  <c r="F19" i="4696"/>
  <c r="T18" i="4696"/>
  <c r="M18" i="4696"/>
  <c r="N21" i="4696" s="1"/>
  <c r="F18" i="4696"/>
  <c r="T17" i="4696"/>
  <c r="U20" i="4696" s="1"/>
  <c r="M17" i="4696"/>
  <c r="F17" i="4696"/>
  <c r="T16" i="4696"/>
  <c r="M16" i="4696"/>
  <c r="N19" i="4696" s="1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U10" i="4696"/>
  <c r="T10" i="4696"/>
  <c r="M10" i="4696"/>
  <c r="N10" i="4696" s="1"/>
  <c r="F10" i="4696"/>
  <c r="N29" i="4695"/>
  <c r="M29" i="4695"/>
  <c r="F29" i="4695"/>
  <c r="N28" i="4695"/>
  <c r="M28" i="4695"/>
  <c r="F28" i="4695"/>
  <c r="M27" i="4695"/>
  <c r="F27" i="4695"/>
  <c r="M26" i="4695"/>
  <c r="F26" i="4695"/>
  <c r="U25" i="4695"/>
  <c r="T25" i="4695"/>
  <c r="M25" i="4695"/>
  <c r="F25" i="4695"/>
  <c r="U24" i="4695"/>
  <c r="T24" i="4695"/>
  <c r="M24" i="4695"/>
  <c r="N27" i="4695" s="1"/>
  <c r="F24" i="4695"/>
  <c r="U23" i="4695"/>
  <c r="T23" i="4695"/>
  <c r="M23" i="4695"/>
  <c r="F23" i="4695"/>
  <c r="U22" i="4695"/>
  <c r="T22" i="4695"/>
  <c r="M22" i="4695"/>
  <c r="N25" i="4695" s="1"/>
  <c r="F22" i="4695"/>
  <c r="G25" i="4695" s="1"/>
  <c r="U21" i="4695"/>
  <c r="T21" i="4695"/>
  <c r="M21" i="4695"/>
  <c r="F21" i="4695"/>
  <c r="T20" i="4695"/>
  <c r="M20" i="4695"/>
  <c r="N23" i="4695" s="1"/>
  <c r="F20" i="4695"/>
  <c r="G23" i="4695" s="1"/>
  <c r="T19" i="4695"/>
  <c r="M19" i="4695"/>
  <c r="N22" i="4695" s="1"/>
  <c r="F19" i="4695"/>
  <c r="T18" i="4695"/>
  <c r="M18" i="4695"/>
  <c r="N21" i="4695" s="1"/>
  <c r="F18" i="4695"/>
  <c r="G21" i="4695" s="1"/>
  <c r="T17" i="4695"/>
  <c r="U20" i="4695" s="1"/>
  <c r="M17" i="4695"/>
  <c r="F17" i="4695"/>
  <c r="T16" i="4695"/>
  <c r="M16" i="4695"/>
  <c r="N19" i="4695" s="1"/>
  <c r="F16" i="4695"/>
  <c r="G19" i="4695" s="1"/>
  <c r="T15" i="4695"/>
  <c r="U18" i="4695" s="1"/>
  <c r="M15" i="4695"/>
  <c r="F15" i="4695"/>
  <c r="T14" i="4695"/>
  <c r="M14" i="4695"/>
  <c r="F14" i="4695"/>
  <c r="G17" i="4695" s="1"/>
  <c r="T13" i="4695"/>
  <c r="U16" i="4695" s="1"/>
  <c r="M13" i="4695"/>
  <c r="F13" i="4695"/>
  <c r="T12" i="4695"/>
  <c r="M12" i="4695"/>
  <c r="F12" i="4695"/>
  <c r="G15" i="4695" s="1"/>
  <c r="T11" i="4695"/>
  <c r="M11" i="4695"/>
  <c r="F11" i="4695"/>
  <c r="T10" i="4695"/>
  <c r="U10" i="4695" s="1"/>
  <c r="M10" i="4695"/>
  <c r="F10" i="4695"/>
  <c r="N29" i="4694"/>
  <c r="M29" i="4694"/>
  <c r="F29" i="4694"/>
  <c r="M28" i="4694"/>
  <c r="F28" i="4694"/>
  <c r="M27" i="4694"/>
  <c r="F27" i="4694"/>
  <c r="M26" i="4694"/>
  <c r="F26" i="4694"/>
  <c r="U25" i="4694"/>
  <c r="T25" i="4694"/>
  <c r="M25" i="4694"/>
  <c r="N28" i="4694" s="1"/>
  <c r="F25" i="4694"/>
  <c r="U24" i="4694"/>
  <c r="T24" i="4694"/>
  <c r="M24" i="4694"/>
  <c r="F24" i="4694"/>
  <c r="G27" i="4694" s="1"/>
  <c r="U23" i="4694"/>
  <c r="T23" i="4694"/>
  <c r="M23" i="4694"/>
  <c r="F23" i="4694"/>
  <c r="U22" i="4694"/>
  <c r="T22" i="4694"/>
  <c r="M22" i="4694"/>
  <c r="N25" i="4694" s="1"/>
  <c r="F22" i="4694"/>
  <c r="G25" i="4694" s="1"/>
  <c r="U21" i="4694"/>
  <c r="T21" i="4694"/>
  <c r="M21" i="4694"/>
  <c r="F21" i="4694"/>
  <c r="T20" i="4694"/>
  <c r="M20" i="4694"/>
  <c r="N23" i="4694" s="1"/>
  <c r="F20" i="4694"/>
  <c r="G23" i="4694" s="1"/>
  <c r="T19" i="4694"/>
  <c r="M19" i="4694"/>
  <c r="F19" i="4694"/>
  <c r="T18" i="4694"/>
  <c r="M18" i="4694"/>
  <c r="N21" i="4694" s="1"/>
  <c r="F18" i="4694"/>
  <c r="T17" i="4694"/>
  <c r="U20" i="4694" s="1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U10" i="4694" s="1"/>
  <c r="M10" i="4694"/>
  <c r="N10" i="4694" s="1"/>
  <c r="F10" i="4694"/>
  <c r="U19" i="4696" l="1"/>
  <c r="U18" i="4696"/>
  <c r="U17" i="4696"/>
  <c r="U16" i="4696"/>
  <c r="U15" i="4696"/>
  <c r="U11" i="4696"/>
  <c r="N26" i="4696"/>
  <c r="N22" i="4696"/>
  <c r="N18" i="4696"/>
  <c r="N15" i="4696"/>
  <c r="N11" i="4696"/>
  <c r="N28" i="4696"/>
  <c r="N24" i="4696"/>
  <c r="N20" i="4696"/>
  <c r="N17" i="4696"/>
  <c r="N16" i="4696"/>
  <c r="G20" i="4696"/>
  <c r="G18" i="4696"/>
  <c r="G16" i="4696"/>
  <c r="G28" i="4696"/>
  <c r="G26" i="4696"/>
  <c r="G22" i="4696"/>
  <c r="G24" i="4696"/>
  <c r="G27" i="4696"/>
  <c r="G25" i="4696"/>
  <c r="G23" i="4696"/>
  <c r="G21" i="4696"/>
  <c r="G19" i="4696"/>
  <c r="G17" i="4696"/>
  <c r="G15" i="4696"/>
  <c r="U19" i="4695"/>
  <c r="U17" i="4695"/>
  <c r="U15" i="4695"/>
  <c r="U11" i="4695"/>
  <c r="N15" i="4695"/>
  <c r="N24" i="4695"/>
  <c r="N18" i="4695"/>
  <c r="N26" i="4695"/>
  <c r="N20" i="4695"/>
  <c r="N17" i="4695"/>
  <c r="N16" i="4695"/>
  <c r="N11" i="4695"/>
  <c r="N10" i="4695"/>
  <c r="G28" i="4695"/>
  <c r="G26" i="4695"/>
  <c r="G24" i="4695"/>
  <c r="G20" i="4695"/>
  <c r="G22" i="4695"/>
  <c r="G18" i="4695"/>
  <c r="G16" i="4695"/>
  <c r="G27" i="4695"/>
  <c r="G29" i="4695"/>
  <c r="U19" i="4694"/>
  <c r="U18" i="4694"/>
  <c r="U17" i="4694"/>
  <c r="U16" i="4694"/>
  <c r="U15" i="4694"/>
  <c r="U11" i="4694"/>
  <c r="N26" i="4694"/>
  <c r="N22" i="4694"/>
  <c r="N18" i="4694"/>
  <c r="N15" i="4694"/>
  <c r="N11" i="4694"/>
  <c r="N27" i="4694"/>
  <c r="N24" i="4694"/>
  <c r="N20" i="4694"/>
  <c r="N19" i="4694"/>
  <c r="N17" i="4694"/>
  <c r="N16" i="4694"/>
  <c r="G19" i="4694"/>
  <c r="G26" i="4694"/>
  <c r="G24" i="4694"/>
  <c r="G22" i="4694"/>
  <c r="G20" i="4694"/>
  <c r="G18" i="4694"/>
  <c r="G29" i="4694"/>
  <c r="G28" i="4694"/>
  <c r="G21" i="4694"/>
  <c r="G15" i="4694"/>
  <c r="G17" i="4694"/>
  <c r="G16" i="4694"/>
  <c r="N12" i="4696"/>
  <c r="U12" i="4696"/>
  <c r="G13" i="4696"/>
  <c r="N13" i="4696"/>
  <c r="U13" i="4696"/>
  <c r="G14" i="4696"/>
  <c r="N14" i="4696"/>
  <c r="U14" i="4696"/>
  <c r="N12" i="4695"/>
  <c r="U12" i="4695"/>
  <c r="G13" i="4695"/>
  <c r="N13" i="4695"/>
  <c r="U13" i="4695"/>
  <c r="G14" i="4695"/>
  <c r="N14" i="4695"/>
  <c r="U14" i="4695"/>
  <c r="N12" i="4694"/>
  <c r="U12" i="4694"/>
  <c r="G13" i="4694"/>
  <c r="N13" i="4694"/>
  <c r="U13" i="4694"/>
  <c r="G14" i="4694"/>
  <c r="N14" i="4694"/>
  <c r="U14" i="4694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J29" i="4697"/>
  <c r="K29" i="4697"/>
  <c r="L29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B18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C10" i="4697"/>
  <c r="D10" i="4697"/>
  <c r="E10" i="4697"/>
  <c r="B10" i="4697"/>
  <c r="S6" i="4697"/>
  <c r="L5" i="4697"/>
  <c r="D5" i="4697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11" i="4678"/>
  <c r="F23" i="4678"/>
  <c r="F24" i="4678"/>
  <c r="F25" i="4678"/>
  <c r="F26" i="4678"/>
  <c r="F27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U30" i="4696" l="1"/>
  <c r="N30" i="4696"/>
  <c r="U30" i="4695"/>
  <c r="N30" i="4695"/>
  <c r="U30" i="4694"/>
  <c r="N30" i="4694"/>
  <c r="U16" i="4678"/>
  <c r="G20" i="4678"/>
  <c r="F15" i="4697"/>
  <c r="G26" i="4678"/>
  <c r="G22" i="4678"/>
  <c r="G18" i="4678"/>
  <c r="G16" i="4678"/>
  <c r="F10" i="4697"/>
  <c r="F25" i="4697"/>
  <c r="M10" i="4697"/>
  <c r="T10" i="4697"/>
  <c r="T28" i="4697"/>
  <c r="T20" i="4697"/>
  <c r="T12" i="4697"/>
  <c r="G30" i="4696"/>
  <c r="F11" i="4697"/>
  <c r="M29" i="4697"/>
  <c r="M26" i="4697"/>
  <c r="M21" i="4697"/>
  <c r="M18" i="4697"/>
  <c r="M13" i="4697"/>
  <c r="G30" i="4695"/>
  <c r="F23" i="4697"/>
  <c r="F17" i="4697"/>
  <c r="T11" i="4697"/>
  <c r="G30" i="4694"/>
  <c r="U25" i="4678"/>
  <c r="U23" i="4678"/>
  <c r="U21" i="4678"/>
  <c r="U19" i="4678"/>
  <c r="U17" i="4678"/>
  <c r="U15" i="4678"/>
  <c r="U12" i="4678"/>
  <c r="U10" i="4678"/>
  <c r="U11" i="4678"/>
  <c r="U13" i="4678"/>
  <c r="G14" i="4678"/>
  <c r="G24" i="4678"/>
  <c r="N24" i="4678"/>
  <c r="N22" i="4678"/>
  <c r="N20" i="4678"/>
  <c r="N18" i="4678"/>
  <c r="N16" i="4678"/>
  <c r="N14" i="4678"/>
  <c r="U14" i="4678"/>
  <c r="G27" i="4678"/>
  <c r="G25" i="4678"/>
  <c r="G23" i="4678"/>
  <c r="G21" i="4678"/>
  <c r="G19" i="4678"/>
  <c r="G17" i="4678"/>
  <c r="G15" i="4678"/>
  <c r="N25" i="4678"/>
  <c r="N23" i="4678"/>
  <c r="N21" i="4678"/>
  <c r="N19" i="4678"/>
  <c r="N17" i="4678"/>
  <c r="N15" i="4678"/>
  <c r="U24" i="4678"/>
  <c r="U22" i="4678"/>
  <c r="U20" i="4678"/>
  <c r="U18" i="4678"/>
  <c r="F29" i="4697"/>
  <c r="F27" i="4697"/>
  <c r="F21" i="4697"/>
  <c r="F19" i="4697"/>
  <c r="F13" i="4697"/>
  <c r="F12" i="4697"/>
  <c r="M28" i="4697"/>
  <c r="M27" i="4697"/>
  <c r="M25" i="4697"/>
  <c r="M24" i="4697"/>
  <c r="M23" i="4697"/>
  <c r="M22" i="4697"/>
  <c r="M20" i="4697"/>
  <c r="M19" i="4697"/>
  <c r="M17" i="4697"/>
  <c r="M16" i="4697"/>
  <c r="M15" i="4697"/>
  <c r="M14" i="4697"/>
  <c r="M12" i="4697"/>
  <c r="M11" i="4697"/>
  <c r="T24" i="4697"/>
  <c r="T16" i="4697"/>
  <c r="F28" i="4697"/>
  <c r="F26" i="4697"/>
  <c r="F24" i="4697"/>
  <c r="F22" i="4697"/>
  <c r="F20" i="4697"/>
  <c r="F18" i="4697"/>
  <c r="F16" i="4697"/>
  <c r="F14" i="4697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N29" i="4697"/>
  <c r="U14" i="4697" l="1"/>
  <c r="U12" i="4697"/>
  <c r="U13" i="4697"/>
  <c r="N11" i="4697"/>
  <c r="U11" i="4697"/>
  <c r="U10" i="4697"/>
  <c r="N12" i="4697"/>
  <c r="N13" i="4697"/>
  <c r="N10" i="4697"/>
  <c r="G27" i="4697"/>
  <c r="N21" i="4697"/>
  <c r="N17" i="4697"/>
  <c r="N25" i="4697"/>
  <c r="G19" i="4697"/>
  <c r="G14" i="4697"/>
  <c r="G18" i="4697"/>
  <c r="G22" i="4697"/>
  <c r="G26" i="4697"/>
  <c r="N14" i="4697"/>
  <c r="G13" i="4697"/>
  <c r="U20" i="4697"/>
  <c r="G23" i="4697"/>
  <c r="G15" i="4697"/>
  <c r="U16" i="4697"/>
  <c r="U24" i="4697"/>
  <c r="N18" i="4697"/>
  <c r="N26" i="4697"/>
  <c r="G21" i="4697"/>
  <c r="U17" i="4697"/>
  <c r="U19" i="4697"/>
  <c r="U22" i="4697"/>
  <c r="U25" i="4697"/>
  <c r="U27" i="4697"/>
  <c r="N15" i="4697"/>
  <c r="N20" i="4697"/>
  <c r="N23" i="4697"/>
  <c r="N28" i="4697"/>
  <c r="G29" i="4697"/>
  <c r="G25" i="4697"/>
  <c r="G17" i="4697"/>
  <c r="N22" i="4697"/>
  <c r="U28" i="4697"/>
  <c r="U15" i="4697"/>
  <c r="U18" i="4697"/>
  <c r="U21" i="4697"/>
  <c r="U23" i="4697"/>
  <c r="U26" i="4697"/>
  <c r="U29" i="4697"/>
  <c r="G16" i="4697"/>
  <c r="G20" i="4697"/>
  <c r="G24" i="4697"/>
  <c r="G28" i="4697"/>
  <c r="N16" i="4697"/>
  <c r="N19" i="4697"/>
  <c r="N24" i="4697"/>
  <c r="N27" i="4697"/>
  <c r="N30" i="4697" l="1"/>
  <c r="U30" i="4697"/>
  <c r="G30" i="4697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M10" i="4678"/>
  <c r="F10" i="4678"/>
  <c r="G13" i="4678" s="1"/>
  <c r="J32" i="4689" l="1"/>
  <c r="J26" i="4689"/>
  <c r="J25" i="4689"/>
  <c r="J23" i="4689"/>
  <c r="J22" i="4689"/>
  <c r="J20" i="4689"/>
  <c r="J16" i="4689"/>
  <c r="J14" i="4689"/>
  <c r="J10" i="4689"/>
  <c r="N10" i="4678"/>
  <c r="N11" i="4678"/>
  <c r="N12" i="4678"/>
  <c r="N13" i="4678"/>
  <c r="U30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0" i="4678"/>
  <c r="N30" i="4678" l="1"/>
</calcChain>
</file>

<file path=xl/sharedStrings.xml><?xml version="1.0" encoding="utf-8"?>
<sst xmlns="http://schemas.openxmlformats.org/spreadsheetml/2006/main" count="701" uniqueCount="144">
  <si>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</si>
  <si>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</si>
  <si>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</si>
  <si>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</si>
  <si>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</si>
  <si>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</si>
  <si>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</si>
  <si>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</si>
  <si>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</si>
  <si>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</si>
  <si>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</si>
  <si>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</si>
  <si>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</si>
  <si>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</si>
  <si>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</si>
  <si>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</si>
  <si>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</si>
  <si>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</si>
  <si>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</si>
  <si>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</si>
  <si>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</si>
  <si>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</si>
  <si>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</si>
  <si>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</si>
  <si>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</si>
  <si>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</si>
  <si>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</si>
  <si>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</si>
  <si>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</si>
  <si>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</si>
  <si>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</si>
  <si>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</si>
  <si>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</si>
  <si>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</si>
  <si>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</si>
  <si>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</si>
  <si>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</si>
  <si>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</si>
  <si>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</si>
  <si>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</si>
  <si>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</si>
  <si>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</si>
  <si>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</si>
  <si>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</si>
  <si>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</si>
  <si>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</si>
  <si>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</si>
  <si>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</si>
  <si>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</si>
  <si>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</si>
  <si>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</si>
  <si>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</si>
  <si>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</si>
  <si>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</si>
  <si>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</si>
  <si>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</si>
  <si>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</si>
  <si>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</si>
  <si>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</si>
  <si>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</si>
  <si>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</si>
  <si>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</si>
  <si>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</si>
  <si>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</si>
  <si>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</si>
  <si>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</si>
  <si>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</si>
  <si>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</si>
  <si>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</si>
  <si>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</si>
  <si>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</si>
  <si>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</si>
  <si>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</si>
  <si>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</si>
  <si>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</si>
  <si>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</si>
  <si>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</si>
  <si>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</si>
  <si>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</si>
  <si>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</si>
  <si>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</si>
  <si>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</si>
  <si>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</si>
  <si>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</si>
  <si>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</si>
  <si>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</si>
  <si>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</si>
  <si>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</si>
  <si>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</si>
  <si>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</si>
  <si>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</si>
  <si>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</si>
  <si>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</si>
  <si>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</si>
  <si>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</si>
  <si>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</si>
  <si>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</si>
  <si>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</si>
  <si>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</si>
  <si>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</si>
  <si>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</si>
  <si>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</si>
  <si>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</si>
  <si>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</si>
  <si>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</si>
  <si>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</si>
  <si>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</si>
  <si>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</si>
  <si>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</si>
  <si>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</si>
  <si>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</si>
  <si>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</si>
  <si>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</si>
  <si>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</si>
  <si>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</si>
  <si>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</si>
  <si>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</si>
  <si>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</si>
  <si>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</si>
  <si>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</si>
  <si>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</si>
  <si>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</si>
  <si>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</si>
  <si>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</si>
  <si>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</si>
  <si>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</si>
  <si>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</si>
  <si>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2 (S-N)</t>
  </si>
  <si>
    <t>CL 106 - CR 53</t>
  </si>
  <si>
    <t>JHONY NAVARRO</t>
  </si>
  <si>
    <t>9:30 - 10:30</t>
  </si>
  <si>
    <t>12:30 - 13:30</t>
  </si>
  <si>
    <t>16:30 - 17:30</t>
  </si>
  <si>
    <t>IVAN NAVARRO</t>
  </si>
  <si>
    <t>6:45 - 7:45</t>
  </si>
  <si>
    <t>13:30 - 14:30</t>
  </si>
  <si>
    <t>CL - 106 - CR 53</t>
  </si>
  <si>
    <t>GEOVANNIS GONZALEZ</t>
  </si>
  <si>
    <t>ADOLFREDO FLOREZ</t>
  </si>
  <si>
    <t>6:30 - 7:30</t>
  </si>
  <si>
    <t>14:00 - 15:00</t>
  </si>
  <si>
    <t>17:00 - 18:00</t>
  </si>
  <si>
    <t>12:45 - 13:45</t>
  </si>
  <si>
    <t>17:30 - 18:30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</si>
</sst>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28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22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4" xfId="0" applyNumberFormat="1" applyFont="1" applyFill="1" applyBorder="1" applyAlignment="1" applyProtection="1">
      <alignment horizontal="center" vertical="center"/>
    </xf>
    <xf numFmtId="20" fontId="7" fillId="3" borderId="29" xfId="0" applyNumberFormat="1" applyFont="1" applyFill="1" applyBorder="1" applyAlignment="1" applyProtection="1">
      <alignment horizontal="center" vertical="center" wrapText="1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20" fontId="7" fillId="3" borderId="12" xfId="0" applyNumberFormat="1" applyFont="1" applyFill="1" applyBorder="1" applyAlignment="1" applyProtection="1">
      <alignment horizontal="center" vertical="center" wrapText="1"/>
    </xf>
    <xf numFmtId="20" fontId="7" fillId="3" borderId="30" xfId="0" applyNumberFormat="1" applyFont="1" applyFill="1" applyBorder="1" applyAlignment="1" applyProtection="1">
      <alignment horizontal="center" vertical="center" wrapText="1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26" xfId="0" applyNumberFormat="1" applyFont="1" applyFill="1" applyBorder="1" applyAlignment="1" applyProtection="1">
      <alignment horizontal="center" vertical="center"/>
    </xf>
    <xf numFmtId="20" fontId="7" fillId="0" borderId="31" xfId="0" applyNumberFormat="1" applyFont="1" applyBorder="1" applyAlignment="1" applyProtection="1">
      <alignment horizontal="center" vertical="center" wrapText="1"/>
    </xf>
    <xf numFmtId="20" fontId="7" fillId="0" borderId="32" xfId="0" applyNumberFormat="1" applyFont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right" vertical="center"/>
    </xf>
    <xf numFmtId="0" fontId="6" fillId="3" borderId="9" xfId="0" applyFont="1" applyFill="1" applyBorder="1" applyAlignment="1" applyProtection="1">
      <alignment horizontal="right" vertical="center"/>
    </xf>
    <xf numFmtId="0" fontId="6" fillId="3" borderId="8" xfId="0" applyFont="1" applyFill="1" applyBorder="1" applyAlignment="1" applyProtection="1">
      <alignment horizontal="right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3.5</c:v>
                </c:pt>
                <c:pt idx="1">
                  <c:v>3.5</c:v>
                </c:pt>
                <c:pt idx="2">
                  <c:v>3</c:v>
                </c:pt>
                <c:pt idx="3">
                  <c:v>5.5</c:v>
                </c:pt>
                <c:pt idx="4">
                  <c:v>4</c:v>
                </c:pt>
                <c:pt idx="5">
                  <c:v>9.5</c:v>
                </c:pt>
                <c:pt idx="6">
                  <c:v>8</c:v>
                </c:pt>
                <c:pt idx="7">
                  <c:v>13</c:v>
                </c:pt>
                <c:pt idx="8">
                  <c:v>15.5</c:v>
                </c:pt>
                <c:pt idx="9">
                  <c:v>15.5</c:v>
                </c:pt>
                <c:pt idx="10">
                  <c:v>12</c:v>
                </c:pt>
                <c:pt idx="11">
                  <c:v>9.5</c:v>
                </c:pt>
                <c:pt idx="12">
                  <c:v>21.5</c:v>
                </c:pt>
                <c:pt idx="13">
                  <c:v>26</c:v>
                </c:pt>
                <c:pt idx="14">
                  <c:v>30.5</c:v>
                </c:pt>
                <c:pt idx="15">
                  <c:v>34.5</c:v>
                </c:pt>
                <c:pt idx="16">
                  <c:v>38.5</c:v>
                </c:pt>
                <c:pt idx="17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987520"/>
        <c:axId val="176510272"/>
      </c:barChart>
      <c:catAx>
        <c:axId val="2549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132</c:v>
                </c:pt>
                <c:pt idx="1">
                  <c:v>232</c:v>
                </c:pt>
                <c:pt idx="2">
                  <c:v>372</c:v>
                </c:pt>
                <c:pt idx="3">
                  <c:v>485</c:v>
                </c:pt>
                <c:pt idx="4">
                  <c:v>504.5</c:v>
                </c:pt>
                <c:pt idx="5">
                  <c:v>441.5</c:v>
                </c:pt>
                <c:pt idx="6">
                  <c:v>383.5</c:v>
                </c:pt>
                <c:pt idx="7">
                  <c:v>308.5</c:v>
                </c:pt>
                <c:pt idx="8">
                  <c:v>254</c:v>
                </c:pt>
                <c:pt idx="9">
                  <c:v>229</c:v>
                </c:pt>
                <c:pt idx="10">
                  <c:v>239.5</c:v>
                </c:pt>
                <c:pt idx="11">
                  <c:v>204.5</c:v>
                </c:pt>
                <c:pt idx="12">
                  <c:v>213</c:v>
                </c:pt>
                <c:pt idx="13">
                  <c:v>200.5</c:v>
                </c:pt>
                <c:pt idx="14">
                  <c:v>235.5</c:v>
                </c:pt>
                <c:pt idx="15">
                  <c:v>191</c:v>
                </c:pt>
                <c:pt idx="16">
                  <c:v>158.5</c:v>
                </c:pt>
                <c:pt idx="17">
                  <c:v>158.5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405768"/>
        <c:axId val="251405376"/>
      </c:barChart>
      <c:catAx>
        <c:axId val="25140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40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40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225</c:v>
                </c:pt>
                <c:pt idx="1">
                  <c:v>208.5</c:v>
                </c:pt>
                <c:pt idx="2">
                  <c:v>255.5</c:v>
                </c:pt>
                <c:pt idx="3">
                  <c:v>173.5</c:v>
                </c:pt>
                <c:pt idx="4">
                  <c:v>221</c:v>
                </c:pt>
                <c:pt idx="5">
                  <c:v>295</c:v>
                </c:pt>
                <c:pt idx="6">
                  <c:v>391</c:v>
                </c:pt>
                <c:pt idx="7">
                  <c:v>324.5</c:v>
                </c:pt>
                <c:pt idx="8">
                  <c:v>325.5</c:v>
                </c:pt>
                <c:pt idx="9">
                  <c:v>315</c:v>
                </c:pt>
                <c:pt idx="10">
                  <c:v>293</c:v>
                </c:pt>
                <c:pt idx="11">
                  <c:v>196</c:v>
                </c:pt>
                <c:pt idx="12">
                  <c:v>343.5</c:v>
                </c:pt>
                <c:pt idx="13">
                  <c:v>318.5</c:v>
                </c:pt>
                <c:pt idx="14">
                  <c:v>277.5</c:v>
                </c:pt>
                <c:pt idx="15">
                  <c:v>268.5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173016"/>
        <c:axId val="255172624"/>
      </c:barChart>
      <c:catAx>
        <c:axId val="25517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172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517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7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205.5</c:v>
                </c:pt>
                <c:pt idx="1">
                  <c:v>177.5</c:v>
                </c:pt>
                <c:pt idx="2">
                  <c:v>273.5</c:v>
                </c:pt>
                <c:pt idx="3">
                  <c:v>301.5</c:v>
                </c:pt>
                <c:pt idx="4">
                  <c:v>219.5</c:v>
                </c:pt>
                <c:pt idx="5">
                  <c:v>280.5</c:v>
                </c:pt>
                <c:pt idx="6">
                  <c:v>254.5</c:v>
                </c:pt>
                <c:pt idx="7">
                  <c:v>273.5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171840"/>
        <c:axId val="203258848"/>
      </c:barChart>
      <c:catAx>
        <c:axId val="25517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5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25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7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32</c:v>
                </c:pt>
                <c:pt idx="1">
                  <c:v>34</c:v>
                </c:pt>
                <c:pt idx="2">
                  <c:v>53</c:v>
                </c:pt>
                <c:pt idx="3">
                  <c:v>100.5</c:v>
                </c:pt>
                <c:pt idx="4">
                  <c:v>78</c:v>
                </c:pt>
                <c:pt idx="5">
                  <c:v>103.5</c:v>
                </c:pt>
                <c:pt idx="6">
                  <c:v>96</c:v>
                </c:pt>
                <c:pt idx="7">
                  <c:v>68.5</c:v>
                </c:pt>
                <c:pt idx="8">
                  <c:v>81</c:v>
                </c:pt>
                <c:pt idx="9">
                  <c:v>86.5</c:v>
                </c:pt>
                <c:pt idx="10">
                  <c:v>66.5</c:v>
                </c:pt>
                <c:pt idx="11">
                  <c:v>70.5</c:v>
                </c:pt>
                <c:pt idx="12">
                  <c:v>71</c:v>
                </c:pt>
                <c:pt idx="13">
                  <c:v>66</c:v>
                </c:pt>
                <c:pt idx="14">
                  <c:v>73.5</c:v>
                </c:pt>
                <c:pt idx="15">
                  <c:v>85.5</c:v>
                </c:pt>
                <c:pt idx="16">
                  <c:v>72.5</c:v>
                </c:pt>
                <c:pt idx="17">
                  <c:v>72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89608"/>
        <c:axId val="59350512"/>
      </c:barChart>
      <c:catAx>
        <c:axId val="17278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35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35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8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78.5</c:v>
                </c:pt>
                <c:pt idx="1">
                  <c:v>67.5</c:v>
                </c:pt>
                <c:pt idx="2">
                  <c:v>75.5</c:v>
                </c:pt>
                <c:pt idx="3">
                  <c:v>75.5</c:v>
                </c:pt>
                <c:pt idx="4">
                  <c:v>94</c:v>
                </c:pt>
                <c:pt idx="5">
                  <c:v>89.5</c:v>
                </c:pt>
                <c:pt idx="6">
                  <c:v>81</c:v>
                </c:pt>
                <c:pt idx="7">
                  <c:v>73</c:v>
                </c:pt>
                <c:pt idx="8">
                  <c:v>75</c:v>
                </c:pt>
                <c:pt idx="9">
                  <c:v>64.5</c:v>
                </c:pt>
                <c:pt idx="10">
                  <c:v>104</c:v>
                </c:pt>
                <c:pt idx="11">
                  <c:v>111</c:v>
                </c:pt>
                <c:pt idx="12">
                  <c:v>100.5</c:v>
                </c:pt>
                <c:pt idx="13">
                  <c:v>103</c:v>
                </c:pt>
                <c:pt idx="14">
                  <c:v>94.5</c:v>
                </c:pt>
                <c:pt idx="15">
                  <c:v>85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1296"/>
        <c:axId val="59351688"/>
      </c:barChart>
      <c:catAx>
        <c:axId val="5935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9351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935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35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75</c:v>
                </c:pt>
                <c:pt idx="1">
                  <c:v>57</c:v>
                </c:pt>
                <c:pt idx="2">
                  <c:v>76</c:v>
                </c:pt>
                <c:pt idx="3">
                  <c:v>90</c:v>
                </c:pt>
                <c:pt idx="4">
                  <c:v>86.5</c:v>
                </c:pt>
                <c:pt idx="5">
                  <c:v>92</c:v>
                </c:pt>
                <c:pt idx="6">
                  <c:v>76.5</c:v>
                </c:pt>
                <c:pt idx="7">
                  <c:v>64.5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2864"/>
        <c:axId val="59353256"/>
      </c:barChart>
      <c:catAx>
        <c:axId val="5935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35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35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3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3.5</c:v>
                </c:pt>
                <c:pt idx="1">
                  <c:v>3.5</c:v>
                </c:pt>
                <c:pt idx="2">
                  <c:v>3</c:v>
                </c:pt>
                <c:pt idx="3">
                  <c:v>5.5</c:v>
                </c:pt>
                <c:pt idx="4">
                  <c:v>4</c:v>
                </c:pt>
                <c:pt idx="5">
                  <c:v>9.5</c:v>
                </c:pt>
                <c:pt idx="6">
                  <c:v>8</c:v>
                </c:pt>
                <c:pt idx="7">
                  <c:v>13</c:v>
                </c:pt>
                <c:pt idx="8">
                  <c:v>15.5</c:v>
                </c:pt>
                <c:pt idx="9">
                  <c:v>15.5</c:v>
                </c:pt>
                <c:pt idx="10">
                  <c:v>12</c:v>
                </c:pt>
                <c:pt idx="11">
                  <c:v>9.5</c:v>
                </c:pt>
                <c:pt idx="12">
                  <c:v>21.5</c:v>
                </c:pt>
                <c:pt idx="13">
                  <c:v>26</c:v>
                </c:pt>
                <c:pt idx="14">
                  <c:v>30.5</c:v>
                </c:pt>
                <c:pt idx="15">
                  <c:v>34.5</c:v>
                </c:pt>
                <c:pt idx="16">
                  <c:v>38.5</c:v>
                </c:pt>
                <c:pt idx="17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354040"/>
        <c:axId val="253253368"/>
      </c:barChart>
      <c:catAx>
        <c:axId val="5935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25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25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35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32.5</c:v>
                </c:pt>
                <c:pt idx="1">
                  <c:v>31</c:v>
                </c:pt>
                <c:pt idx="2">
                  <c:v>46</c:v>
                </c:pt>
                <c:pt idx="3">
                  <c:v>58.5</c:v>
                </c:pt>
                <c:pt idx="4">
                  <c:v>46.5</c:v>
                </c:pt>
                <c:pt idx="5">
                  <c:v>43.5</c:v>
                </c:pt>
                <c:pt idx="6">
                  <c:v>67.5</c:v>
                </c:pt>
                <c:pt idx="7">
                  <c:v>63.5</c:v>
                </c:pt>
                <c:pt idx="8">
                  <c:v>59</c:v>
                </c:pt>
                <c:pt idx="9">
                  <c:v>55.5</c:v>
                </c:pt>
                <c:pt idx="10">
                  <c:v>38</c:v>
                </c:pt>
                <c:pt idx="11">
                  <c:v>31.5</c:v>
                </c:pt>
                <c:pt idx="12">
                  <c:v>41.5</c:v>
                </c:pt>
                <c:pt idx="13">
                  <c:v>40.5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254544"/>
        <c:axId val="253254152"/>
      </c:barChart>
      <c:catAx>
        <c:axId val="25325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3254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325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25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46</c:v>
                </c:pt>
                <c:pt idx="1">
                  <c:v>46.5</c:v>
                </c:pt>
                <c:pt idx="2">
                  <c:v>50.5</c:v>
                </c:pt>
                <c:pt idx="3">
                  <c:v>56.5</c:v>
                </c:pt>
                <c:pt idx="4">
                  <c:v>49.5</c:v>
                </c:pt>
                <c:pt idx="5">
                  <c:v>61.5</c:v>
                </c:pt>
                <c:pt idx="6">
                  <c:v>44</c:v>
                </c:pt>
                <c:pt idx="7">
                  <c:v>49.5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255720"/>
        <c:axId val="253256112"/>
      </c:barChart>
      <c:catAx>
        <c:axId val="25325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25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25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25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347</c:v>
                </c:pt>
                <c:pt idx="1">
                  <c:v>471</c:v>
                </c:pt>
                <c:pt idx="2">
                  <c:v>582</c:v>
                </c:pt>
                <c:pt idx="3">
                  <c:v>467.5</c:v>
                </c:pt>
                <c:pt idx="4">
                  <c:v>495.5</c:v>
                </c:pt>
                <c:pt idx="5">
                  <c:v>478</c:v>
                </c:pt>
                <c:pt idx="6">
                  <c:v>360</c:v>
                </c:pt>
                <c:pt idx="7">
                  <c:v>330.5</c:v>
                </c:pt>
                <c:pt idx="8">
                  <c:v>361</c:v>
                </c:pt>
                <c:pt idx="9">
                  <c:v>328.5</c:v>
                </c:pt>
                <c:pt idx="10">
                  <c:v>251</c:v>
                </c:pt>
                <c:pt idx="11">
                  <c:v>269.5</c:v>
                </c:pt>
                <c:pt idx="12">
                  <c:v>349.5</c:v>
                </c:pt>
                <c:pt idx="13">
                  <c:v>353</c:v>
                </c:pt>
                <c:pt idx="14">
                  <c:v>299.5</c:v>
                </c:pt>
                <c:pt idx="15">
                  <c:v>289</c:v>
                </c:pt>
                <c:pt idx="16">
                  <c:v>303</c:v>
                </c:pt>
                <c:pt idx="17">
                  <c:v>280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404872"/>
        <c:axId val="254405264"/>
      </c:barChart>
      <c:catAx>
        <c:axId val="25440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40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40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40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32.5</c:v>
                </c:pt>
                <c:pt idx="1">
                  <c:v>31</c:v>
                </c:pt>
                <c:pt idx="2">
                  <c:v>46</c:v>
                </c:pt>
                <c:pt idx="3">
                  <c:v>58.5</c:v>
                </c:pt>
                <c:pt idx="4">
                  <c:v>46.5</c:v>
                </c:pt>
                <c:pt idx="5">
                  <c:v>43.5</c:v>
                </c:pt>
                <c:pt idx="6">
                  <c:v>67.5</c:v>
                </c:pt>
                <c:pt idx="7">
                  <c:v>63.5</c:v>
                </c:pt>
                <c:pt idx="8">
                  <c:v>59</c:v>
                </c:pt>
                <c:pt idx="9">
                  <c:v>55.5</c:v>
                </c:pt>
                <c:pt idx="10">
                  <c:v>38</c:v>
                </c:pt>
                <c:pt idx="11">
                  <c:v>31.5</c:v>
                </c:pt>
                <c:pt idx="12">
                  <c:v>41.5</c:v>
                </c:pt>
                <c:pt idx="13">
                  <c:v>40.5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9880"/>
        <c:axId val="176511448"/>
      </c:barChart>
      <c:catAx>
        <c:axId val="17650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11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51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224.5</c:v>
                </c:pt>
                <c:pt idx="1">
                  <c:v>240.5</c:v>
                </c:pt>
                <c:pt idx="2">
                  <c:v>305.5</c:v>
                </c:pt>
                <c:pt idx="3">
                  <c:v>321</c:v>
                </c:pt>
                <c:pt idx="4">
                  <c:v>314.5</c:v>
                </c:pt>
                <c:pt idx="5">
                  <c:v>351</c:v>
                </c:pt>
                <c:pt idx="6">
                  <c:v>432</c:v>
                </c:pt>
                <c:pt idx="7">
                  <c:v>411</c:v>
                </c:pt>
                <c:pt idx="8">
                  <c:v>304.5</c:v>
                </c:pt>
                <c:pt idx="9">
                  <c:v>309</c:v>
                </c:pt>
                <c:pt idx="10">
                  <c:v>311</c:v>
                </c:pt>
                <c:pt idx="11">
                  <c:v>370.5</c:v>
                </c:pt>
                <c:pt idx="12">
                  <c:v>355.5</c:v>
                </c:pt>
                <c:pt idx="13">
                  <c:v>355</c:v>
                </c:pt>
                <c:pt idx="14">
                  <c:v>440.5</c:v>
                </c:pt>
                <c:pt idx="15">
                  <c:v>393.5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140912"/>
        <c:axId val="251141304"/>
      </c:barChart>
      <c:catAx>
        <c:axId val="25114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1141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1141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383.5</c:v>
                </c:pt>
                <c:pt idx="1">
                  <c:v>428</c:v>
                </c:pt>
                <c:pt idx="2">
                  <c:v>399</c:v>
                </c:pt>
                <c:pt idx="3">
                  <c:v>381.5</c:v>
                </c:pt>
                <c:pt idx="4">
                  <c:v>407.5</c:v>
                </c:pt>
                <c:pt idx="5">
                  <c:v>411.5</c:v>
                </c:pt>
                <c:pt idx="6">
                  <c:v>411</c:v>
                </c:pt>
                <c:pt idx="7">
                  <c:v>390.5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142088"/>
        <c:axId val="251142480"/>
      </c:barChart>
      <c:catAx>
        <c:axId val="25114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14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132</c:v>
                </c:pt>
                <c:pt idx="1">
                  <c:v>232</c:v>
                </c:pt>
                <c:pt idx="2">
                  <c:v>372</c:v>
                </c:pt>
                <c:pt idx="3">
                  <c:v>485</c:v>
                </c:pt>
                <c:pt idx="4">
                  <c:v>504.5</c:v>
                </c:pt>
                <c:pt idx="5">
                  <c:v>441.5</c:v>
                </c:pt>
                <c:pt idx="6">
                  <c:v>383.5</c:v>
                </c:pt>
                <c:pt idx="7">
                  <c:v>308.5</c:v>
                </c:pt>
                <c:pt idx="8">
                  <c:v>254</c:v>
                </c:pt>
                <c:pt idx="9">
                  <c:v>229</c:v>
                </c:pt>
                <c:pt idx="10">
                  <c:v>239.5</c:v>
                </c:pt>
                <c:pt idx="11">
                  <c:v>204.5</c:v>
                </c:pt>
                <c:pt idx="12">
                  <c:v>213</c:v>
                </c:pt>
                <c:pt idx="13">
                  <c:v>200.5</c:v>
                </c:pt>
                <c:pt idx="14">
                  <c:v>235.5</c:v>
                </c:pt>
                <c:pt idx="15">
                  <c:v>191</c:v>
                </c:pt>
                <c:pt idx="16">
                  <c:v>158.5</c:v>
                </c:pt>
                <c:pt idx="17">
                  <c:v>158.5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143264"/>
        <c:axId val="251143656"/>
      </c:barChart>
      <c:catAx>
        <c:axId val="25114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3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143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225</c:v>
                </c:pt>
                <c:pt idx="1">
                  <c:v>208.5</c:v>
                </c:pt>
                <c:pt idx="2">
                  <c:v>255.5</c:v>
                </c:pt>
                <c:pt idx="3">
                  <c:v>173.5</c:v>
                </c:pt>
                <c:pt idx="4">
                  <c:v>221</c:v>
                </c:pt>
                <c:pt idx="5">
                  <c:v>295</c:v>
                </c:pt>
                <c:pt idx="6">
                  <c:v>391</c:v>
                </c:pt>
                <c:pt idx="7">
                  <c:v>324.5</c:v>
                </c:pt>
                <c:pt idx="8">
                  <c:v>325.5</c:v>
                </c:pt>
                <c:pt idx="9">
                  <c:v>315</c:v>
                </c:pt>
                <c:pt idx="10">
                  <c:v>293</c:v>
                </c:pt>
                <c:pt idx="11">
                  <c:v>196</c:v>
                </c:pt>
                <c:pt idx="12">
                  <c:v>343.5</c:v>
                </c:pt>
                <c:pt idx="13">
                  <c:v>318.5</c:v>
                </c:pt>
                <c:pt idx="14">
                  <c:v>277.5</c:v>
                </c:pt>
                <c:pt idx="15">
                  <c:v>268.5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144440"/>
        <c:axId val="255141840"/>
      </c:barChart>
      <c:catAx>
        <c:axId val="25114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141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514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14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205.5</c:v>
                </c:pt>
                <c:pt idx="1">
                  <c:v>177.5</c:v>
                </c:pt>
                <c:pt idx="2">
                  <c:v>273.5</c:v>
                </c:pt>
                <c:pt idx="3">
                  <c:v>301.5</c:v>
                </c:pt>
                <c:pt idx="4">
                  <c:v>219.5</c:v>
                </c:pt>
                <c:pt idx="5">
                  <c:v>280.5</c:v>
                </c:pt>
                <c:pt idx="6">
                  <c:v>254.5</c:v>
                </c:pt>
                <c:pt idx="7">
                  <c:v>273.5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142624"/>
        <c:axId val="255143016"/>
      </c:barChart>
      <c:catAx>
        <c:axId val="25514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4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14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4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32</c:v>
                </c:pt>
                <c:pt idx="1">
                  <c:v>34</c:v>
                </c:pt>
                <c:pt idx="2">
                  <c:v>53</c:v>
                </c:pt>
                <c:pt idx="3">
                  <c:v>100.5</c:v>
                </c:pt>
                <c:pt idx="4">
                  <c:v>78</c:v>
                </c:pt>
                <c:pt idx="5">
                  <c:v>103.5</c:v>
                </c:pt>
                <c:pt idx="6">
                  <c:v>96</c:v>
                </c:pt>
                <c:pt idx="7">
                  <c:v>68.5</c:v>
                </c:pt>
                <c:pt idx="8">
                  <c:v>81</c:v>
                </c:pt>
                <c:pt idx="9">
                  <c:v>86.5</c:v>
                </c:pt>
                <c:pt idx="10">
                  <c:v>66.5</c:v>
                </c:pt>
                <c:pt idx="11">
                  <c:v>70.5</c:v>
                </c:pt>
                <c:pt idx="12">
                  <c:v>71</c:v>
                </c:pt>
                <c:pt idx="13">
                  <c:v>66</c:v>
                </c:pt>
                <c:pt idx="14">
                  <c:v>73.5</c:v>
                </c:pt>
                <c:pt idx="15">
                  <c:v>85.5</c:v>
                </c:pt>
                <c:pt idx="16">
                  <c:v>72.5</c:v>
                </c:pt>
                <c:pt idx="17">
                  <c:v>72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143800"/>
        <c:axId val="255144192"/>
      </c:barChart>
      <c:catAx>
        <c:axId val="25514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14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4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78.5</c:v>
                </c:pt>
                <c:pt idx="1">
                  <c:v>67.5</c:v>
                </c:pt>
                <c:pt idx="2">
                  <c:v>75.5</c:v>
                </c:pt>
                <c:pt idx="3">
                  <c:v>75.5</c:v>
                </c:pt>
                <c:pt idx="4">
                  <c:v>94</c:v>
                </c:pt>
                <c:pt idx="5">
                  <c:v>89.5</c:v>
                </c:pt>
                <c:pt idx="6">
                  <c:v>81</c:v>
                </c:pt>
                <c:pt idx="7">
                  <c:v>73</c:v>
                </c:pt>
                <c:pt idx="8">
                  <c:v>75</c:v>
                </c:pt>
                <c:pt idx="9">
                  <c:v>64.5</c:v>
                </c:pt>
                <c:pt idx="10">
                  <c:v>104</c:v>
                </c:pt>
                <c:pt idx="11">
                  <c:v>111</c:v>
                </c:pt>
                <c:pt idx="12">
                  <c:v>100.5</c:v>
                </c:pt>
                <c:pt idx="13">
                  <c:v>103</c:v>
                </c:pt>
                <c:pt idx="14">
                  <c:v>94.5</c:v>
                </c:pt>
                <c:pt idx="15">
                  <c:v>85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144976"/>
        <c:axId val="255145368"/>
      </c:barChart>
      <c:catAx>
        <c:axId val="25514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145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514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14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75</c:v>
                </c:pt>
                <c:pt idx="1">
                  <c:v>57</c:v>
                </c:pt>
                <c:pt idx="2">
                  <c:v>76</c:v>
                </c:pt>
                <c:pt idx="3">
                  <c:v>90</c:v>
                </c:pt>
                <c:pt idx="4">
                  <c:v>86.5</c:v>
                </c:pt>
                <c:pt idx="5">
                  <c:v>92</c:v>
                </c:pt>
                <c:pt idx="6">
                  <c:v>76.5</c:v>
                </c:pt>
                <c:pt idx="7">
                  <c:v>64.5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075304"/>
        <c:axId val="254075696"/>
      </c:barChart>
      <c:catAx>
        <c:axId val="25407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7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07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7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3.5</c:v>
                </c:pt>
                <c:pt idx="1">
                  <c:v>3.5</c:v>
                </c:pt>
                <c:pt idx="2">
                  <c:v>3</c:v>
                </c:pt>
                <c:pt idx="3">
                  <c:v>5.5</c:v>
                </c:pt>
                <c:pt idx="4">
                  <c:v>4</c:v>
                </c:pt>
                <c:pt idx="5">
                  <c:v>9.5</c:v>
                </c:pt>
                <c:pt idx="6">
                  <c:v>8</c:v>
                </c:pt>
                <c:pt idx="7">
                  <c:v>13</c:v>
                </c:pt>
                <c:pt idx="8">
                  <c:v>15.5</c:v>
                </c:pt>
                <c:pt idx="9">
                  <c:v>15.5</c:v>
                </c:pt>
                <c:pt idx="10">
                  <c:v>12</c:v>
                </c:pt>
                <c:pt idx="11">
                  <c:v>9.5</c:v>
                </c:pt>
                <c:pt idx="12">
                  <c:v>21.5</c:v>
                </c:pt>
                <c:pt idx="13">
                  <c:v>26</c:v>
                </c:pt>
                <c:pt idx="14">
                  <c:v>30.5</c:v>
                </c:pt>
                <c:pt idx="15">
                  <c:v>34.5</c:v>
                </c:pt>
                <c:pt idx="16">
                  <c:v>38.5</c:v>
                </c:pt>
                <c:pt idx="17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076480"/>
        <c:axId val="254076872"/>
      </c:barChart>
      <c:catAx>
        <c:axId val="254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7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07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32.5</c:v>
                </c:pt>
                <c:pt idx="1">
                  <c:v>31</c:v>
                </c:pt>
                <c:pt idx="2">
                  <c:v>46</c:v>
                </c:pt>
                <c:pt idx="3">
                  <c:v>58.5</c:v>
                </c:pt>
                <c:pt idx="4">
                  <c:v>46.5</c:v>
                </c:pt>
                <c:pt idx="5">
                  <c:v>43.5</c:v>
                </c:pt>
                <c:pt idx="6">
                  <c:v>67.5</c:v>
                </c:pt>
                <c:pt idx="7">
                  <c:v>63.5</c:v>
                </c:pt>
                <c:pt idx="8">
                  <c:v>59</c:v>
                </c:pt>
                <c:pt idx="9">
                  <c:v>55.5</c:v>
                </c:pt>
                <c:pt idx="10">
                  <c:v>38</c:v>
                </c:pt>
                <c:pt idx="11">
                  <c:v>31.5</c:v>
                </c:pt>
                <c:pt idx="12">
                  <c:v>41.5</c:v>
                </c:pt>
                <c:pt idx="13">
                  <c:v>40.5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077656"/>
        <c:axId val="254078048"/>
      </c:barChart>
      <c:catAx>
        <c:axId val="25407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4078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407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7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46</c:v>
                </c:pt>
                <c:pt idx="1">
                  <c:v>46.5</c:v>
                </c:pt>
                <c:pt idx="2">
                  <c:v>50.5</c:v>
                </c:pt>
                <c:pt idx="3">
                  <c:v>56.5</c:v>
                </c:pt>
                <c:pt idx="4">
                  <c:v>49.5</c:v>
                </c:pt>
                <c:pt idx="5">
                  <c:v>61.5</c:v>
                </c:pt>
                <c:pt idx="6">
                  <c:v>44</c:v>
                </c:pt>
                <c:pt idx="7">
                  <c:v>49.5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9096"/>
        <c:axId val="176509488"/>
      </c:barChart>
      <c:catAx>
        <c:axId val="17650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46</c:v>
                </c:pt>
                <c:pt idx="1">
                  <c:v>46.5</c:v>
                </c:pt>
                <c:pt idx="2">
                  <c:v>50.5</c:v>
                </c:pt>
                <c:pt idx="3">
                  <c:v>56.5</c:v>
                </c:pt>
                <c:pt idx="4">
                  <c:v>49.5</c:v>
                </c:pt>
                <c:pt idx="5">
                  <c:v>61.5</c:v>
                </c:pt>
                <c:pt idx="6">
                  <c:v>44</c:v>
                </c:pt>
                <c:pt idx="7">
                  <c:v>49.5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18944"/>
        <c:axId val="249319336"/>
      </c:barChart>
      <c:catAx>
        <c:axId val="24931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1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1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1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'G-TOTAL'!$F$10:$F$29</c:f>
              <c:numCache>
                <c:formatCode>0</c:formatCode>
                <c:ptCount val="20"/>
                <c:pt idx="0">
                  <c:v>514.5</c:v>
                </c:pt>
                <c:pt idx="1">
                  <c:v>740.5</c:v>
                </c:pt>
                <c:pt idx="2">
                  <c:v>1010</c:v>
                </c:pt>
                <c:pt idx="3">
                  <c:v>1058.5</c:v>
                </c:pt>
                <c:pt idx="4">
                  <c:v>1082</c:v>
                </c:pt>
                <c:pt idx="5">
                  <c:v>1032.5</c:v>
                </c:pt>
                <c:pt idx="6">
                  <c:v>847.5</c:v>
                </c:pt>
                <c:pt idx="7">
                  <c:v>720.5</c:v>
                </c:pt>
                <c:pt idx="8">
                  <c:v>711.5</c:v>
                </c:pt>
                <c:pt idx="9">
                  <c:v>659.5</c:v>
                </c:pt>
                <c:pt idx="10">
                  <c:v>569</c:v>
                </c:pt>
                <c:pt idx="11">
                  <c:v>554</c:v>
                </c:pt>
                <c:pt idx="12">
                  <c:v>655</c:v>
                </c:pt>
                <c:pt idx="13">
                  <c:v>645.5</c:v>
                </c:pt>
                <c:pt idx="14">
                  <c:v>639</c:v>
                </c:pt>
                <c:pt idx="15">
                  <c:v>600</c:v>
                </c:pt>
                <c:pt idx="16">
                  <c:v>572.5</c:v>
                </c:pt>
                <c:pt idx="17">
                  <c:v>541.5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985952"/>
        <c:axId val="249320120"/>
      </c:barChart>
      <c:catAx>
        <c:axId val="2549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2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2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98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'G-TOTAL'!$H$10:$H$29</c:f>
              <c:strCache>
                <c:ptCount val="20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</c:strCache>
            </c:strRef>
          </c:cat>
          <c:val>
            <c:numRef>
              <c:f>'G-TOTAL'!$M$10:$M$29</c:f>
              <c:numCache>
                <c:formatCode>0</c:formatCode>
                <c:ptCount val="20"/>
                <c:pt idx="0">
                  <c:v>560.5</c:v>
                </c:pt>
                <c:pt idx="1">
                  <c:v>547.5</c:v>
                </c:pt>
                <c:pt idx="2">
                  <c:v>682.5</c:v>
                </c:pt>
                <c:pt idx="3">
                  <c:v>628.5</c:v>
                </c:pt>
                <c:pt idx="4">
                  <c:v>676</c:v>
                </c:pt>
                <c:pt idx="5">
                  <c:v>779</c:v>
                </c:pt>
                <c:pt idx="6">
                  <c:v>971.5</c:v>
                </c:pt>
                <c:pt idx="7">
                  <c:v>872</c:v>
                </c:pt>
                <c:pt idx="8">
                  <c:v>764</c:v>
                </c:pt>
                <c:pt idx="9">
                  <c:v>744</c:v>
                </c:pt>
                <c:pt idx="10">
                  <c:v>746</c:v>
                </c:pt>
                <c:pt idx="11">
                  <c:v>709</c:v>
                </c:pt>
                <c:pt idx="12">
                  <c:v>841</c:v>
                </c:pt>
                <c:pt idx="13">
                  <c:v>817</c:v>
                </c:pt>
                <c:pt idx="14">
                  <c:v>855.5</c:v>
                </c:pt>
                <c:pt idx="15">
                  <c:v>788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20904"/>
        <c:axId val="249321296"/>
      </c:barChart>
      <c:catAx>
        <c:axId val="24932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321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32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20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710</c:v>
                </c:pt>
                <c:pt idx="1">
                  <c:v>709</c:v>
                </c:pt>
                <c:pt idx="2">
                  <c:v>799</c:v>
                </c:pt>
                <c:pt idx="3">
                  <c:v>829.5</c:v>
                </c:pt>
                <c:pt idx="4">
                  <c:v>763</c:v>
                </c:pt>
                <c:pt idx="5">
                  <c:v>845.5</c:v>
                </c:pt>
                <c:pt idx="6">
                  <c:v>786</c:v>
                </c:pt>
                <c:pt idx="7">
                  <c:v>778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22080"/>
        <c:axId val="249322472"/>
      </c:barChart>
      <c:catAx>
        <c:axId val="24932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2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2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32</c:v>
                </c:pt>
                <c:pt idx="1">
                  <c:v>34</c:v>
                </c:pt>
                <c:pt idx="2">
                  <c:v>53</c:v>
                </c:pt>
                <c:pt idx="3">
                  <c:v>100.5</c:v>
                </c:pt>
                <c:pt idx="4">
                  <c:v>78</c:v>
                </c:pt>
                <c:pt idx="5">
                  <c:v>103.5</c:v>
                </c:pt>
                <c:pt idx="6">
                  <c:v>96</c:v>
                </c:pt>
                <c:pt idx="7">
                  <c:v>68.5</c:v>
                </c:pt>
                <c:pt idx="8">
                  <c:v>81</c:v>
                </c:pt>
                <c:pt idx="9">
                  <c:v>86.5</c:v>
                </c:pt>
                <c:pt idx="10">
                  <c:v>66.5</c:v>
                </c:pt>
                <c:pt idx="11">
                  <c:v>70.5</c:v>
                </c:pt>
                <c:pt idx="12">
                  <c:v>71</c:v>
                </c:pt>
                <c:pt idx="13">
                  <c:v>66</c:v>
                </c:pt>
                <c:pt idx="14">
                  <c:v>73.5</c:v>
                </c:pt>
                <c:pt idx="15">
                  <c:v>85.5</c:v>
                </c:pt>
                <c:pt idx="16">
                  <c:v>72.5</c:v>
                </c:pt>
                <c:pt idx="17">
                  <c:v>72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256896"/>
        <c:axId val="255010768"/>
      </c:barChart>
      <c:catAx>
        <c:axId val="25325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1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25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78.5</c:v>
                </c:pt>
                <c:pt idx="1">
                  <c:v>67.5</c:v>
                </c:pt>
                <c:pt idx="2">
                  <c:v>75.5</c:v>
                </c:pt>
                <c:pt idx="3">
                  <c:v>75.5</c:v>
                </c:pt>
                <c:pt idx="4">
                  <c:v>94</c:v>
                </c:pt>
                <c:pt idx="5">
                  <c:v>89.5</c:v>
                </c:pt>
                <c:pt idx="6">
                  <c:v>81</c:v>
                </c:pt>
                <c:pt idx="7">
                  <c:v>73</c:v>
                </c:pt>
                <c:pt idx="8">
                  <c:v>75</c:v>
                </c:pt>
                <c:pt idx="9">
                  <c:v>64.5</c:v>
                </c:pt>
                <c:pt idx="10">
                  <c:v>104</c:v>
                </c:pt>
                <c:pt idx="11">
                  <c:v>111</c:v>
                </c:pt>
                <c:pt idx="12">
                  <c:v>100.5</c:v>
                </c:pt>
                <c:pt idx="13">
                  <c:v>103</c:v>
                </c:pt>
                <c:pt idx="14">
                  <c:v>94.5</c:v>
                </c:pt>
                <c:pt idx="15">
                  <c:v>85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11552"/>
        <c:axId val="255011944"/>
      </c:barChart>
      <c:catAx>
        <c:axId val="25501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011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501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75</c:v>
                </c:pt>
                <c:pt idx="1">
                  <c:v>57</c:v>
                </c:pt>
                <c:pt idx="2">
                  <c:v>76</c:v>
                </c:pt>
                <c:pt idx="3">
                  <c:v>90</c:v>
                </c:pt>
                <c:pt idx="4">
                  <c:v>86.5</c:v>
                </c:pt>
                <c:pt idx="5">
                  <c:v>92</c:v>
                </c:pt>
                <c:pt idx="6">
                  <c:v>76.5</c:v>
                </c:pt>
                <c:pt idx="7">
                  <c:v>64.5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12728"/>
        <c:axId val="255013120"/>
      </c:barChart>
      <c:catAx>
        <c:axId val="25501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1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3.5</c:v>
                </c:pt>
                <c:pt idx="1">
                  <c:v>3.5</c:v>
                </c:pt>
                <c:pt idx="2">
                  <c:v>3</c:v>
                </c:pt>
                <c:pt idx="3">
                  <c:v>5.5</c:v>
                </c:pt>
                <c:pt idx="4">
                  <c:v>4</c:v>
                </c:pt>
                <c:pt idx="5">
                  <c:v>9.5</c:v>
                </c:pt>
                <c:pt idx="6">
                  <c:v>8</c:v>
                </c:pt>
                <c:pt idx="7">
                  <c:v>13</c:v>
                </c:pt>
                <c:pt idx="8">
                  <c:v>15.5</c:v>
                </c:pt>
                <c:pt idx="9">
                  <c:v>15.5</c:v>
                </c:pt>
                <c:pt idx="10">
                  <c:v>12</c:v>
                </c:pt>
                <c:pt idx="11">
                  <c:v>9.5</c:v>
                </c:pt>
                <c:pt idx="12">
                  <c:v>21.5</c:v>
                </c:pt>
                <c:pt idx="13">
                  <c:v>26</c:v>
                </c:pt>
                <c:pt idx="14">
                  <c:v>30.5</c:v>
                </c:pt>
                <c:pt idx="15">
                  <c:v>34.5</c:v>
                </c:pt>
                <c:pt idx="16">
                  <c:v>38.5</c:v>
                </c:pt>
                <c:pt idx="17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13904"/>
        <c:axId val="255014296"/>
      </c:barChart>
      <c:catAx>
        <c:axId val="25501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1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1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32.5</c:v>
                </c:pt>
                <c:pt idx="1">
                  <c:v>31</c:v>
                </c:pt>
                <c:pt idx="2">
                  <c:v>46</c:v>
                </c:pt>
                <c:pt idx="3">
                  <c:v>58.5</c:v>
                </c:pt>
                <c:pt idx="4">
                  <c:v>46.5</c:v>
                </c:pt>
                <c:pt idx="5">
                  <c:v>43.5</c:v>
                </c:pt>
                <c:pt idx="6">
                  <c:v>67.5</c:v>
                </c:pt>
                <c:pt idx="7">
                  <c:v>63.5</c:v>
                </c:pt>
                <c:pt idx="8">
                  <c:v>59</c:v>
                </c:pt>
                <c:pt idx="9">
                  <c:v>55.5</c:v>
                </c:pt>
                <c:pt idx="10">
                  <c:v>38</c:v>
                </c:pt>
                <c:pt idx="11">
                  <c:v>31.5</c:v>
                </c:pt>
                <c:pt idx="12">
                  <c:v>41.5</c:v>
                </c:pt>
                <c:pt idx="13">
                  <c:v>40.5</c:v>
                </c:pt>
                <c:pt idx="14">
                  <c:v>43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402520"/>
        <c:axId val="254402912"/>
      </c:barChart>
      <c:catAx>
        <c:axId val="25440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4402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440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40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46</c:v>
                </c:pt>
                <c:pt idx="1">
                  <c:v>46.5</c:v>
                </c:pt>
                <c:pt idx="2">
                  <c:v>50.5</c:v>
                </c:pt>
                <c:pt idx="3">
                  <c:v>56.5</c:v>
                </c:pt>
                <c:pt idx="4">
                  <c:v>49.5</c:v>
                </c:pt>
                <c:pt idx="5">
                  <c:v>61.5</c:v>
                </c:pt>
                <c:pt idx="6">
                  <c:v>44</c:v>
                </c:pt>
                <c:pt idx="7">
                  <c:v>49.5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403696"/>
        <c:axId val="254404088"/>
      </c:barChart>
      <c:catAx>
        <c:axId val="25440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40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40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40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90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91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9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workbookViewId="0">
      <selection activeCell="X28" sqref="X28:X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32" t="s">
        <v>54</v>
      </c>
      <c r="B4" s="132"/>
      <c r="C4" s="132"/>
      <c r="D4" s="17"/>
      <c r="E4" s="137" t="s">
        <v>60</v>
      </c>
      <c r="F4" s="137"/>
      <c r="G4" s="137"/>
      <c r="H4" s="137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33" t="s">
        <v>56</v>
      </c>
      <c r="B5" s="133"/>
      <c r="C5" s="133"/>
      <c r="D5" s="137" t="s">
        <v>128</v>
      </c>
      <c r="E5" s="137"/>
      <c r="F5" s="137"/>
      <c r="G5" s="137"/>
      <c r="H5" s="137"/>
      <c r="I5" s="133" t="s">
        <v>53</v>
      </c>
      <c r="J5" s="133"/>
      <c r="K5" s="133"/>
      <c r="L5" s="138">
        <v>10653</v>
      </c>
      <c r="M5" s="138"/>
      <c r="N5" s="138"/>
      <c r="O5" s="7"/>
      <c r="P5" s="133" t="s">
        <v>57</v>
      </c>
      <c r="Q5" s="133"/>
      <c r="R5" s="133"/>
      <c r="S5" s="136" t="s">
        <v>61</v>
      </c>
      <c r="T5" s="136"/>
      <c r="U5" s="136"/>
    </row>
    <row r="6" spans="1:21" ht="12.75" customHeight="1" x14ac:dyDescent="0.2">
      <c r="A6" s="133" t="s">
        <v>55</v>
      </c>
      <c r="B6" s="133"/>
      <c r="C6" s="133"/>
      <c r="D6" s="134" t="s">
        <v>129</v>
      </c>
      <c r="E6" s="134"/>
      <c r="F6" s="134"/>
      <c r="G6" s="134"/>
      <c r="H6" s="134"/>
      <c r="I6" s="133" t="s">
        <v>59</v>
      </c>
      <c r="J6" s="133"/>
      <c r="K6" s="133"/>
      <c r="L6" s="139">
        <v>2</v>
      </c>
      <c r="M6" s="139"/>
      <c r="N6" s="139"/>
      <c r="O6" s="30"/>
      <c r="P6" s="133" t="s">
        <v>58</v>
      </c>
      <c r="Q6" s="133"/>
      <c r="R6" s="133"/>
      <c r="S6" s="147">
        <v>42986</v>
      </c>
      <c r="T6" s="147"/>
      <c r="U6" s="147"/>
    </row>
    <row r="7" spans="1:21" ht="11.25" customHeight="1" x14ac:dyDescent="0.2">
      <c r="A7" s="8"/>
      <c r="B7" s="6"/>
      <c r="C7" s="6"/>
      <c r="D7" s="6"/>
      <c r="E7" s="146"/>
      <c r="F7" s="146"/>
      <c r="G7" s="146"/>
      <c r="H7" s="146"/>
      <c r="I7" s="146"/>
      <c r="J7" s="146"/>
      <c r="K7" s="146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40" t="s">
        <v>36</v>
      </c>
      <c r="B8" s="143" t="s">
        <v>34</v>
      </c>
      <c r="C8" s="144"/>
      <c r="D8" s="144"/>
      <c r="E8" s="145"/>
      <c r="F8" s="140" t="s">
        <v>35</v>
      </c>
      <c r="G8" s="140" t="s">
        <v>37</v>
      </c>
      <c r="H8" s="140" t="s">
        <v>36</v>
      </c>
      <c r="I8" s="143" t="s">
        <v>34</v>
      </c>
      <c r="J8" s="144"/>
      <c r="K8" s="144"/>
      <c r="L8" s="145"/>
      <c r="M8" s="140" t="s">
        <v>35</v>
      </c>
      <c r="N8" s="140" t="s">
        <v>37</v>
      </c>
      <c r="O8" s="140" t="s">
        <v>36</v>
      </c>
      <c r="P8" s="143" t="s">
        <v>34</v>
      </c>
      <c r="Q8" s="144"/>
      <c r="R8" s="144"/>
      <c r="S8" s="145"/>
      <c r="T8" s="140" t="s">
        <v>35</v>
      </c>
      <c r="U8" s="140" t="s">
        <v>37</v>
      </c>
    </row>
    <row r="9" spans="1:21" ht="12" customHeight="1" thickBot="1" x14ac:dyDescent="0.25">
      <c r="A9" s="142"/>
      <c r="B9" s="10" t="s">
        <v>52</v>
      </c>
      <c r="C9" s="10" t="s">
        <v>0</v>
      </c>
      <c r="D9" s="10" t="s">
        <v>2</v>
      </c>
      <c r="E9" s="11" t="s">
        <v>3</v>
      </c>
      <c r="F9" s="142"/>
      <c r="G9" s="142"/>
      <c r="H9" s="142"/>
      <c r="I9" s="12" t="s">
        <v>52</v>
      </c>
      <c r="J9" s="12" t="s">
        <v>0</v>
      </c>
      <c r="K9" s="10" t="s">
        <v>2</v>
      </c>
      <c r="L9" s="11" t="s">
        <v>3</v>
      </c>
      <c r="M9" s="142"/>
      <c r="N9" s="142"/>
      <c r="O9" s="142"/>
      <c r="P9" s="12" t="s">
        <v>52</v>
      </c>
      <c r="Q9" s="12" t="s">
        <v>0</v>
      </c>
      <c r="R9" s="10" t="s">
        <v>2</v>
      </c>
      <c r="S9" s="11" t="s">
        <v>3</v>
      </c>
      <c r="T9" s="142"/>
      <c r="U9" s="141"/>
    </row>
    <row r="10" spans="1:21" ht="24" customHeight="1" x14ac:dyDescent="0.2">
      <c r="A10" s="93" t="s">
        <v>117</v>
      </c>
      <c r="B10" s="95">
        <v>3</v>
      </c>
      <c r="C10" s="95">
        <v>2</v>
      </c>
      <c r="D10" s="95">
        <v>0</v>
      </c>
      <c r="E10" s="95">
        <v>0</v>
      </c>
      <c r="F10" s="94">
        <f t="shared" ref="F10:F29" si="0">B10*0.5+C10*1+D10*2+E10*2.5</f>
        <v>3.5</v>
      </c>
      <c r="G10" s="86"/>
      <c r="H10" s="109" t="s">
        <v>27</v>
      </c>
      <c r="I10" s="95">
        <v>5</v>
      </c>
      <c r="J10" s="95">
        <v>30</v>
      </c>
      <c r="K10" s="95">
        <v>0</v>
      </c>
      <c r="L10" s="95">
        <v>0</v>
      </c>
      <c r="M10" s="98">
        <f t="shared" ref="M10:M29" si="1">I10*0.5+J10*1+K10*2+L10*2.5</f>
        <v>32.5</v>
      </c>
      <c r="N10" s="113">
        <f>M10+F29+F28+F27</f>
        <v>63.5</v>
      </c>
      <c r="O10" s="109" t="s">
        <v>43</v>
      </c>
      <c r="P10" s="95">
        <v>1</v>
      </c>
      <c r="Q10" s="95">
        <v>43</v>
      </c>
      <c r="R10" s="95">
        <v>0</v>
      </c>
      <c r="S10" s="95">
        <v>1</v>
      </c>
      <c r="T10" s="98">
        <f t="shared" ref="T10:T25" si="2">P10*0.5+Q10*1+R10*2+S10*2.5</f>
        <v>46</v>
      </c>
      <c r="U10" s="113">
        <f>T10+M29+M28+M27</f>
        <v>46</v>
      </c>
    </row>
    <row r="11" spans="1:21" ht="24" customHeight="1" x14ac:dyDescent="0.2">
      <c r="A11" s="87" t="s">
        <v>118</v>
      </c>
      <c r="B11" s="96">
        <v>1</v>
      </c>
      <c r="C11" s="96">
        <v>3</v>
      </c>
      <c r="D11" s="96">
        <v>0</v>
      </c>
      <c r="E11" s="96">
        <v>0</v>
      </c>
      <c r="F11" s="4">
        <f t="shared" si="0"/>
        <v>3.5</v>
      </c>
      <c r="G11" s="92"/>
      <c r="H11" s="111" t="s">
        <v>28</v>
      </c>
      <c r="I11" s="96">
        <v>8</v>
      </c>
      <c r="J11" s="96">
        <v>27</v>
      </c>
      <c r="K11" s="96">
        <v>0</v>
      </c>
      <c r="L11" s="96">
        <v>0</v>
      </c>
      <c r="M11" s="99">
        <f t="shared" si="1"/>
        <v>31</v>
      </c>
      <c r="N11" s="114">
        <f>M11+M10+F29+F28</f>
        <v>63.5</v>
      </c>
      <c r="O11" s="110" t="s">
        <v>44</v>
      </c>
      <c r="P11" s="96">
        <v>3</v>
      </c>
      <c r="Q11" s="97">
        <v>45</v>
      </c>
      <c r="R11" s="97">
        <v>0</v>
      </c>
      <c r="S11" s="96">
        <v>0</v>
      </c>
      <c r="T11" s="99">
        <f t="shared" si="2"/>
        <v>46.5</v>
      </c>
      <c r="U11" s="114">
        <f>T11+T10+M29+M28</f>
        <v>92.5</v>
      </c>
    </row>
    <row r="12" spans="1:21" ht="24" customHeight="1" x14ac:dyDescent="0.2">
      <c r="A12" s="91" t="s">
        <v>99</v>
      </c>
      <c r="B12" s="96">
        <v>2</v>
      </c>
      <c r="C12" s="96">
        <v>2</v>
      </c>
      <c r="D12" s="96">
        <v>0</v>
      </c>
      <c r="E12" s="96">
        <v>0</v>
      </c>
      <c r="F12" s="4">
        <f t="shared" si="0"/>
        <v>3</v>
      </c>
      <c r="G12" s="92"/>
      <c r="H12" s="111" t="s">
        <v>1</v>
      </c>
      <c r="I12" s="96">
        <v>3</v>
      </c>
      <c r="J12" s="96">
        <v>42</v>
      </c>
      <c r="K12" s="96">
        <v>0</v>
      </c>
      <c r="L12" s="96">
        <v>1</v>
      </c>
      <c r="M12" s="99">
        <f t="shared" si="1"/>
        <v>46</v>
      </c>
      <c r="N12" s="114">
        <f>M12+M11+M10+F29</f>
        <v>109.5</v>
      </c>
      <c r="O12" s="110" t="s">
        <v>32</v>
      </c>
      <c r="P12" s="96">
        <v>5</v>
      </c>
      <c r="Q12" s="97">
        <v>48</v>
      </c>
      <c r="R12" s="97">
        <v>0</v>
      </c>
      <c r="S12" s="96">
        <v>0</v>
      </c>
      <c r="T12" s="99">
        <f t="shared" si="2"/>
        <v>50.5</v>
      </c>
      <c r="U12" s="114">
        <f>T12+T11+T10+M29</f>
        <v>143</v>
      </c>
    </row>
    <row r="13" spans="1:21" ht="24" customHeight="1" x14ac:dyDescent="0.2">
      <c r="A13" s="87" t="s">
        <v>100</v>
      </c>
      <c r="B13" s="97">
        <v>0</v>
      </c>
      <c r="C13" s="97">
        <v>3</v>
      </c>
      <c r="D13" s="97">
        <v>0</v>
      </c>
      <c r="E13" s="97">
        <v>1</v>
      </c>
      <c r="F13" s="4">
        <f t="shared" si="0"/>
        <v>5.5</v>
      </c>
      <c r="G13" s="88">
        <f>F13+F12+F11+F10</f>
        <v>15.5</v>
      </c>
      <c r="H13" s="111" t="s">
        <v>4</v>
      </c>
      <c r="I13" s="97">
        <v>1</v>
      </c>
      <c r="J13" s="97">
        <v>43</v>
      </c>
      <c r="K13" s="97">
        <v>0</v>
      </c>
      <c r="L13" s="97">
        <v>6</v>
      </c>
      <c r="M13" s="99">
        <f t="shared" si="1"/>
        <v>58.5</v>
      </c>
      <c r="N13" s="100">
        <f>M13+M12+M11+M10</f>
        <v>168</v>
      </c>
      <c r="O13" s="111" t="s">
        <v>33</v>
      </c>
      <c r="P13" s="97">
        <v>7</v>
      </c>
      <c r="Q13" s="97">
        <v>53</v>
      </c>
      <c r="R13" s="97">
        <v>0</v>
      </c>
      <c r="S13" s="97">
        <v>0</v>
      </c>
      <c r="T13" s="99">
        <f t="shared" si="2"/>
        <v>56.5</v>
      </c>
      <c r="U13" s="100">
        <f>T13+T12+T11+T10</f>
        <v>199.5</v>
      </c>
    </row>
    <row r="14" spans="1:21" ht="24" customHeight="1" x14ac:dyDescent="0.2">
      <c r="A14" s="87" t="s">
        <v>101</v>
      </c>
      <c r="B14" s="97">
        <v>4</v>
      </c>
      <c r="C14" s="97">
        <v>2</v>
      </c>
      <c r="D14" s="97">
        <v>0</v>
      </c>
      <c r="E14" s="97">
        <v>0</v>
      </c>
      <c r="F14" s="4">
        <f t="shared" si="0"/>
        <v>4</v>
      </c>
      <c r="G14" s="88">
        <f t="shared" ref="G14:G29" si="3">F14+F13+F12+F11</f>
        <v>16</v>
      </c>
      <c r="H14" s="111" t="s">
        <v>5</v>
      </c>
      <c r="I14" s="97">
        <v>2</v>
      </c>
      <c r="J14" s="97">
        <v>43</v>
      </c>
      <c r="K14" s="97">
        <v>0</v>
      </c>
      <c r="L14" s="97">
        <v>1</v>
      </c>
      <c r="M14" s="99">
        <f t="shared" si="1"/>
        <v>46.5</v>
      </c>
      <c r="N14" s="100">
        <f t="shared" ref="N14:N29" si="4">M14+M13+M12+M11</f>
        <v>182</v>
      </c>
      <c r="O14" s="110" t="s">
        <v>29</v>
      </c>
      <c r="P14" s="97">
        <v>6</v>
      </c>
      <c r="Q14" s="97">
        <v>44</v>
      </c>
      <c r="R14" s="97">
        <v>0</v>
      </c>
      <c r="S14" s="97">
        <v>1</v>
      </c>
      <c r="T14" s="99">
        <f t="shared" si="2"/>
        <v>49.5</v>
      </c>
      <c r="U14" s="100">
        <f t="shared" ref="U14:U25" si="5">T14+T13+T12+T11</f>
        <v>203</v>
      </c>
    </row>
    <row r="15" spans="1:21" ht="24" customHeight="1" x14ac:dyDescent="0.2">
      <c r="A15" s="87" t="s">
        <v>102</v>
      </c>
      <c r="B15" s="97">
        <v>1</v>
      </c>
      <c r="C15" s="97">
        <v>9</v>
      </c>
      <c r="D15" s="97">
        <v>0</v>
      </c>
      <c r="E15" s="97">
        <v>0</v>
      </c>
      <c r="F15" s="4">
        <f t="shared" si="0"/>
        <v>9.5</v>
      </c>
      <c r="G15" s="88">
        <f t="shared" si="3"/>
        <v>22</v>
      </c>
      <c r="H15" s="111" t="s">
        <v>6</v>
      </c>
      <c r="I15" s="97">
        <v>3</v>
      </c>
      <c r="J15" s="97">
        <v>42</v>
      </c>
      <c r="K15" s="97">
        <v>0</v>
      </c>
      <c r="L15" s="97">
        <v>0</v>
      </c>
      <c r="M15" s="99">
        <f t="shared" si="1"/>
        <v>43.5</v>
      </c>
      <c r="N15" s="100">
        <f t="shared" si="4"/>
        <v>194.5</v>
      </c>
      <c r="O15" s="110" t="s">
        <v>30</v>
      </c>
      <c r="P15" s="97">
        <v>9</v>
      </c>
      <c r="Q15" s="97">
        <v>52</v>
      </c>
      <c r="R15" s="97">
        <v>0</v>
      </c>
      <c r="S15" s="97">
        <v>2</v>
      </c>
      <c r="T15" s="99">
        <f t="shared" si="2"/>
        <v>61.5</v>
      </c>
      <c r="U15" s="100">
        <f t="shared" si="5"/>
        <v>218</v>
      </c>
    </row>
    <row r="16" spans="1:21" ht="24" customHeight="1" x14ac:dyDescent="0.2">
      <c r="A16" s="87" t="s">
        <v>11</v>
      </c>
      <c r="B16" s="97">
        <v>1</v>
      </c>
      <c r="C16" s="97">
        <v>5</v>
      </c>
      <c r="D16" s="97">
        <v>0</v>
      </c>
      <c r="E16" s="97">
        <v>1</v>
      </c>
      <c r="F16" s="4">
        <f t="shared" si="0"/>
        <v>8</v>
      </c>
      <c r="G16" s="88">
        <f t="shared" si="3"/>
        <v>27</v>
      </c>
      <c r="H16" s="111" t="s">
        <v>7</v>
      </c>
      <c r="I16" s="97">
        <v>1</v>
      </c>
      <c r="J16" s="97">
        <v>67</v>
      </c>
      <c r="K16" s="97">
        <v>0</v>
      </c>
      <c r="L16" s="97">
        <v>0</v>
      </c>
      <c r="M16" s="99">
        <f t="shared" si="1"/>
        <v>67.5</v>
      </c>
      <c r="N16" s="100">
        <f t="shared" si="4"/>
        <v>216</v>
      </c>
      <c r="O16" s="110" t="s">
        <v>8</v>
      </c>
      <c r="P16" s="97">
        <v>8</v>
      </c>
      <c r="Q16" s="97">
        <v>40</v>
      </c>
      <c r="R16" s="97">
        <v>0</v>
      </c>
      <c r="S16" s="97">
        <v>0</v>
      </c>
      <c r="T16" s="99">
        <f t="shared" si="2"/>
        <v>44</v>
      </c>
      <c r="U16" s="100">
        <f t="shared" si="5"/>
        <v>211.5</v>
      </c>
    </row>
    <row r="17" spans="1:21" ht="24" customHeight="1" x14ac:dyDescent="0.2">
      <c r="A17" s="87" t="s">
        <v>14</v>
      </c>
      <c r="B17" s="97">
        <v>1</v>
      </c>
      <c r="C17" s="97">
        <v>10</v>
      </c>
      <c r="D17" s="97">
        <v>0</v>
      </c>
      <c r="E17" s="97">
        <v>1</v>
      </c>
      <c r="F17" s="4">
        <f t="shared" si="0"/>
        <v>13</v>
      </c>
      <c r="G17" s="88">
        <f t="shared" si="3"/>
        <v>34.5</v>
      </c>
      <c r="H17" s="111" t="s">
        <v>9</v>
      </c>
      <c r="I17" s="97">
        <v>2</v>
      </c>
      <c r="J17" s="97">
        <v>60</v>
      </c>
      <c r="K17" s="97">
        <v>0</v>
      </c>
      <c r="L17" s="97">
        <v>1</v>
      </c>
      <c r="M17" s="99">
        <f t="shared" si="1"/>
        <v>63.5</v>
      </c>
      <c r="N17" s="100">
        <f t="shared" si="4"/>
        <v>221</v>
      </c>
      <c r="O17" s="111" t="s">
        <v>10</v>
      </c>
      <c r="P17" s="97">
        <v>13</v>
      </c>
      <c r="Q17" s="97">
        <v>43</v>
      </c>
      <c r="R17" s="97">
        <v>0</v>
      </c>
      <c r="S17" s="97">
        <v>0</v>
      </c>
      <c r="T17" s="99">
        <f t="shared" si="2"/>
        <v>49.5</v>
      </c>
      <c r="U17" s="100">
        <f t="shared" si="5"/>
        <v>204.5</v>
      </c>
    </row>
    <row r="18" spans="1:21" ht="24" customHeight="1" x14ac:dyDescent="0.2">
      <c r="A18" s="87" t="s">
        <v>17</v>
      </c>
      <c r="B18" s="97">
        <v>1</v>
      </c>
      <c r="C18" s="97">
        <v>10</v>
      </c>
      <c r="D18" s="97">
        <v>0</v>
      </c>
      <c r="E18" s="97">
        <v>2</v>
      </c>
      <c r="F18" s="4">
        <f t="shared" si="0"/>
        <v>15.5</v>
      </c>
      <c r="G18" s="88">
        <f t="shared" si="3"/>
        <v>46</v>
      </c>
      <c r="H18" s="111" t="s">
        <v>12</v>
      </c>
      <c r="I18" s="97">
        <v>2</v>
      </c>
      <c r="J18" s="97">
        <v>58</v>
      </c>
      <c r="K18" s="97">
        <v>0</v>
      </c>
      <c r="L18" s="97">
        <v>0</v>
      </c>
      <c r="M18" s="99">
        <f t="shared" si="1"/>
        <v>59</v>
      </c>
      <c r="N18" s="100">
        <f t="shared" si="4"/>
        <v>233.5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155</v>
      </c>
    </row>
    <row r="19" spans="1:21" ht="24" customHeight="1" x14ac:dyDescent="0.2">
      <c r="A19" s="87" t="s">
        <v>19</v>
      </c>
      <c r="B19" s="97">
        <v>3</v>
      </c>
      <c r="C19" s="97">
        <v>14</v>
      </c>
      <c r="D19" s="97">
        <v>0</v>
      </c>
      <c r="E19" s="97">
        <v>0</v>
      </c>
      <c r="F19" s="4">
        <f t="shared" si="0"/>
        <v>15.5</v>
      </c>
      <c r="G19" s="88">
        <f t="shared" si="3"/>
        <v>52</v>
      </c>
      <c r="H19" s="111" t="s">
        <v>15</v>
      </c>
      <c r="I19" s="97">
        <v>1</v>
      </c>
      <c r="J19" s="97">
        <v>55</v>
      </c>
      <c r="K19" s="97">
        <v>0</v>
      </c>
      <c r="L19" s="97">
        <v>0</v>
      </c>
      <c r="M19" s="99">
        <f t="shared" si="1"/>
        <v>55.5</v>
      </c>
      <c r="N19" s="100">
        <f t="shared" si="4"/>
        <v>245.5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93.5</v>
      </c>
    </row>
    <row r="20" spans="1:21" ht="24" customHeight="1" x14ac:dyDescent="0.2">
      <c r="A20" s="87" t="s">
        <v>21</v>
      </c>
      <c r="B20" s="97">
        <v>2</v>
      </c>
      <c r="C20" s="97">
        <v>11</v>
      </c>
      <c r="D20" s="97">
        <v>0</v>
      </c>
      <c r="E20" s="97">
        <v>0</v>
      </c>
      <c r="F20" s="4">
        <f t="shared" si="0"/>
        <v>12</v>
      </c>
      <c r="G20" s="88">
        <f t="shared" si="3"/>
        <v>56</v>
      </c>
      <c r="H20" s="111" t="s">
        <v>18</v>
      </c>
      <c r="I20" s="97">
        <v>1</v>
      </c>
      <c r="J20" s="97">
        <v>35</v>
      </c>
      <c r="K20" s="97">
        <v>0</v>
      </c>
      <c r="L20" s="97">
        <v>1</v>
      </c>
      <c r="M20" s="99">
        <f t="shared" si="1"/>
        <v>38</v>
      </c>
      <c r="N20" s="100">
        <f t="shared" si="4"/>
        <v>216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49.5</v>
      </c>
    </row>
    <row r="21" spans="1:21" ht="24" customHeight="1" x14ac:dyDescent="0.2">
      <c r="A21" s="87" t="s">
        <v>23</v>
      </c>
      <c r="B21" s="97">
        <v>0</v>
      </c>
      <c r="C21" s="97">
        <v>7</v>
      </c>
      <c r="D21" s="97">
        <v>0</v>
      </c>
      <c r="E21" s="97">
        <v>1</v>
      </c>
      <c r="F21" s="4">
        <f t="shared" si="0"/>
        <v>9.5</v>
      </c>
      <c r="G21" s="88">
        <f t="shared" si="3"/>
        <v>52.5</v>
      </c>
      <c r="H21" s="111" t="s">
        <v>20</v>
      </c>
      <c r="I21" s="97">
        <v>3</v>
      </c>
      <c r="J21" s="97">
        <v>30</v>
      </c>
      <c r="K21" s="97">
        <v>0</v>
      </c>
      <c r="L21" s="97">
        <v>0</v>
      </c>
      <c r="M21" s="99">
        <f t="shared" si="1"/>
        <v>31.5</v>
      </c>
      <c r="N21" s="100">
        <f t="shared" si="4"/>
        <v>184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1</v>
      </c>
      <c r="C22" s="97">
        <v>21</v>
      </c>
      <c r="D22" s="97">
        <v>0</v>
      </c>
      <c r="E22" s="97">
        <v>0</v>
      </c>
      <c r="F22" s="4">
        <f t="shared" si="0"/>
        <v>21.5</v>
      </c>
      <c r="G22" s="88">
        <f t="shared" si="3"/>
        <v>58.5</v>
      </c>
      <c r="H22" s="111" t="s">
        <v>22</v>
      </c>
      <c r="I22" s="97">
        <v>2</v>
      </c>
      <c r="J22" s="97">
        <v>38</v>
      </c>
      <c r="K22" s="97">
        <v>0</v>
      </c>
      <c r="L22" s="97">
        <v>1</v>
      </c>
      <c r="M22" s="99">
        <f t="shared" si="1"/>
        <v>41.5</v>
      </c>
      <c r="N22" s="100">
        <f t="shared" si="4"/>
        <v>166.5</v>
      </c>
      <c r="O22" s="111" t="s">
        <v>111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1</v>
      </c>
      <c r="C23" s="97">
        <v>23</v>
      </c>
      <c r="D23" s="97">
        <v>0</v>
      </c>
      <c r="E23" s="97">
        <v>1</v>
      </c>
      <c r="F23" s="4">
        <f t="shared" si="0"/>
        <v>26</v>
      </c>
      <c r="G23" s="88">
        <f t="shared" si="3"/>
        <v>69</v>
      </c>
      <c r="H23" s="111" t="s">
        <v>24</v>
      </c>
      <c r="I23" s="97">
        <v>1</v>
      </c>
      <c r="J23" s="97">
        <v>40</v>
      </c>
      <c r="K23" s="97">
        <v>0</v>
      </c>
      <c r="L23" s="97">
        <v>0</v>
      </c>
      <c r="M23" s="99">
        <f t="shared" si="1"/>
        <v>40.5</v>
      </c>
      <c r="N23" s="100">
        <f t="shared" si="4"/>
        <v>151.5</v>
      </c>
      <c r="O23" s="111" t="s">
        <v>112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1</v>
      </c>
      <c r="C24" s="97">
        <v>30</v>
      </c>
      <c r="D24" s="97">
        <v>0</v>
      </c>
      <c r="E24" s="97">
        <v>0</v>
      </c>
      <c r="F24" s="4">
        <f t="shared" si="0"/>
        <v>30.5</v>
      </c>
      <c r="G24" s="88">
        <f t="shared" si="3"/>
        <v>87.5</v>
      </c>
      <c r="H24" s="111" t="s">
        <v>25</v>
      </c>
      <c r="I24" s="97">
        <v>4</v>
      </c>
      <c r="J24" s="97">
        <v>41</v>
      </c>
      <c r="K24" s="97">
        <v>0</v>
      </c>
      <c r="L24" s="97">
        <v>0</v>
      </c>
      <c r="M24" s="99">
        <f t="shared" si="1"/>
        <v>43</v>
      </c>
      <c r="N24" s="100">
        <f t="shared" si="4"/>
        <v>156.5</v>
      </c>
      <c r="O24" s="111" t="s">
        <v>113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1</v>
      </c>
      <c r="C25" s="97">
        <v>29</v>
      </c>
      <c r="D25" s="97">
        <v>0</v>
      </c>
      <c r="E25" s="97">
        <v>2</v>
      </c>
      <c r="F25" s="4">
        <f t="shared" si="0"/>
        <v>34.5</v>
      </c>
      <c r="G25" s="88">
        <f t="shared" si="3"/>
        <v>112.5</v>
      </c>
      <c r="H25" s="111" t="s">
        <v>26</v>
      </c>
      <c r="I25" s="97">
        <v>3</v>
      </c>
      <c r="J25" s="97">
        <v>37</v>
      </c>
      <c r="K25" s="97">
        <v>0</v>
      </c>
      <c r="L25" s="97">
        <v>1</v>
      </c>
      <c r="M25" s="99">
        <f t="shared" si="1"/>
        <v>41</v>
      </c>
      <c r="N25" s="100">
        <f t="shared" si="4"/>
        <v>166</v>
      </c>
      <c r="O25" s="111" t="s">
        <v>114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105</v>
      </c>
      <c r="B26" s="97">
        <v>2</v>
      </c>
      <c r="C26" s="97">
        <v>35</v>
      </c>
      <c r="D26" s="97">
        <v>0</v>
      </c>
      <c r="E26" s="97">
        <v>1</v>
      </c>
      <c r="F26" s="4">
        <f t="shared" si="0"/>
        <v>38.5</v>
      </c>
      <c r="G26" s="88">
        <f t="shared" si="3"/>
        <v>129.5</v>
      </c>
      <c r="H26" s="111"/>
      <c r="I26" s="97"/>
      <c r="J26" s="97"/>
      <c r="K26" s="97"/>
      <c r="L26" s="97"/>
      <c r="M26" s="99"/>
      <c r="N26" s="100"/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106</v>
      </c>
      <c r="B27" s="97">
        <v>0</v>
      </c>
      <c r="C27" s="97">
        <v>31</v>
      </c>
      <c r="D27" s="97">
        <v>0</v>
      </c>
      <c r="E27" s="97">
        <v>0</v>
      </c>
      <c r="F27" s="4">
        <f t="shared" si="0"/>
        <v>31</v>
      </c>
      <c r="G27" s="88">
        <f t="shared" si="3"/>
        <v>134.5</v>
      </c>
      <c r="H27" s="111"/>
      <c r="I27" s="97"/>
      <c r="J27" s="97"/>
      <c r="K27" s="97"/>
      <c r="L27" s="97"/>
      <c r="M27" s="99"/>
      <c r="N27" s="100"/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103</v>
      </c>
      <c r="B28" s="97"/>
      <c r="C28" s="97"/>
      <c r="D28" s="97"/>
      <c r="E28" s="97"/>
      <c r="F28" s="4"/>
      <c r="G28" s="88"/>
      <c r="H28" s="111"/>
      <c r="I28" s="97"/>
      <c r="J28" s="97"/>
      <c r="K28" s="97"/>
      <c r="L28" s="97"/>
      <c r="M28" s="99"/>
      <c r="N28" s="100"/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104</v>
      </c>
      <c r="B29" s="106"/>
      <c r="C29" s="106"/>
      <c r="D29" s="106"/>
      <c r="E29" s="106"/>
      <c r="F29" s="5"/>
      <c r="G29" s="90"/>
      <c r="H29" s="112"/>
      <c r="I29" s="106"/>
      <c r="J29" s="106"/>
      <c r="K29" s="106"/>
      <c r="L29" s="106"/>
      <c r="M29" s="107"/>
      <c r="N29" s="108"/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25" t="s">
        <v>47</v>
      </c>
      <c r="B30" s="126"/>
      <c r="C30" s="129" t="s">
        <v>50</v>
      </c>
      <c r="D30" s="130"/>
      <c r="E30" s="130"/>
      <c r="F30" s="131"/>
      <c r="G30" s="38">
        <f>MAX(G13:G29)</f>
        <v>134.5</v>
      </c>
      <c r="H30" s="120" t="s">
        <v>48</v>
      </c>
      <c r="I30" s="121"/>
      <c r="J30" s="117" t="s">
        <v>50</v>
      </c>
      <c r="K30" s="118"/>
      <c r="L30" s="118"/>
      <c r="M30" s="119"/>
      <c r="N30" s="101">
        <f>MAX(N10:N29)</f>
        <v>245.5</v>
      </c>
      <c r="O30" s="120" t="s">
        <v>49</v>
      </c>
      <c r="P30" s="121"/>
      <c r="Q30" s="117" t="s">
        <v>50</v>
      </c>
      <c r="R30" s="118"/>
      <c r="S30" s="118"/>
      <c r="T30" s="119"/>
      <c r="U30" s="101">
        <f>MAX(U10:U29)</f>
        <v>218</v>
      </c>
    </row>
    <row r="31" spans="1:21" ht="15" customHeight="1" x14ac:dyDescent="0.2">
      <c r="A31" s="127"/>
      <c r="B31" s="128"/>
      <c r="C31" s="37" t="s">
        <v>62</v>
      </c>
      <c r="D31" s="39"/>
      <c r="E31" s="39"/>
      <c r="F31" s="40" t="s">
        <v>130</v>
      </c>
      <c r="G31" s="41"/>
      <c r="H31" s="122"/>
      <c r="I31" s="123"/>
      <c r="J31" s="102" t="s">
        <v>62</v>
      </c>
      <c r="K31" s="103"/>
      <c r="L31" s="103"/>
      <c r="M31" s="104" t="s">
        <v>131</v>
      </c>
      <c r="N31" s="105"/>
      <c r="O31" s="122"/>
      <c r="P31" s="123"/>
      <c r="Q31" s="102" t="s">
        <v>62</v>
      </c>
      <c r="R31" s="103"/>
      <c r="S31" s="103"/>
      <c r="T31" s="104" t="s">
        <v>132</v>
      </c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24" t="s">
        <v>51</v>
      </c>
      <c r="B33" s="124"/>
      <c r="C33" s="124"/>
      <c r="D33" s="124"/>
      <c r="E33" s="124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107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108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0:M30"/>
    <mergeCell ref="O30:P31"/>
    <mergeCell ref="H30:I31"/>
    <mergeCell ref="Q30:T30"/>
    <mergeCell ref="A33:E33"/>
    <mergeCell ref="A30:B31"/>
    <mergeCell ref="C30:F30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workbookViewId="0">
      <selection activeCell="U33" sqref="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32" t="s">
        <v>54</v>
      </c>
      <c r="B4" s="132"/>
      <c r="C4" s="132"/>
      <c r="D4" s="17"/>
      <c r="E4" s="137" t="s">
        <v>60</v>
      </c>
      <c r="F4" s="137"/>
      <c r="G4" s="137"/>
      <c r="H4" s="137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33" t="s">
        <v>56</v>
      </c>
      <c r="B5" s="133"/>
      <c r="C5" s="133"/>
      <c r="D5" s="137" t="s">
        <v>128</v>
      </c>
      <c r="E5" s="137"/>
      <c r="F5" s="137"/>
      <c r="G5" s="137"/>
      <c r="H5" s="137"/>
      <c r="I5" s="133" t="s">
        <v>53</v>
      </c>
      <c r="J5" s="133"/>
      <c r="K5" s="133"/>
      <c r="L5" s="138">
        <v>10653</v>
      </c>
      <c r="M5" s="138"/>
      <c r="N5" s="138"/>
      <c r="O5" s="7"/>
      <c r="P5" s="133" t="s">
        <v>57</v>
      </c>
      <c r="Q5" s="133"/>
      <c r="R5" s="133"/>
      <c r="S5" s="136" t="s">
        <v>127</v>
      </c>
      <c r="T5" s="136"/>
      <c r="U5" s="136"/>
    </row>
    <row r="6" spans="1:21" ht="12.75" customHeight="1" x14ac:dyDescent="0.2">
      <c r="A6" s="133" t="s">
        <v>55</v>
      </c>
      <c r="B6" s="133"/>
      <c r="C6" s="133"/>
      <c r="D6" s="134" t="s">
        <v>133</v>
      </c>
      <c r="E6" s="134"/>
      <c r="F6" s="134"/>
      <c r="G6" s="134"/>
      <c r="H6" s="134"/>
      <c r="I6" s="133" t="s">
        <v>59</v>
      </c>
      <c r="J6" s="133"/>
      <c r="K6" s="133"/>
      <c r="L6" s="139">
        <v>2</v>
      </c>
      <c r="M6" s="139"/>
      <c r="N6" s="139"/>
      <c r="O6" s="30"/>
      <c r="P6" s="133" t="s">
        <v>58</v>
      </c>
      <c r="Q6" s="133"/>
      <c r="R6" s="133"/>
      <c r="S6" s="147">
        <v>42986</v>
      </c>
      <c r="T6" s="147"/>
      <c r="U6" s="147"/>
    </row>
    <row r="7" spans="1:21" ht="11.25" customHeight="1" x14ac:dyDescent="0.2">
      <c r="A7" s="8"/>
      <c r="B7" s="6"/>
      <c r="C7" s="6"/>
      <c r="D7" s="6"/>
      <c r="E7" s="146"/>
      <c r="F7" s="146"/>
      <c r="G7" s="146"/>
      <c r="H7" s="146"/>
      <c r="I7" s="146"/>
      <c r="J7" s="146"/>
      <c r="K7" s="146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40" t="s">
        <v>36</v>
      </c>
      <c r="B8" s="143" t="s">
        <v>34</v>
      </c>
      <c r="C8" s="144"/>
      <c r="D8" s="144"/>
      <c r="E8" s="145"/>
      <c r="F8" s="140" t="s">
        <v>35</v>
      </c>
      <c r="G8" s="140" t="s">
        <v>37</v>
      </c>
      <c r="H8" s="140" t="s">
        <v>36</v>
      </c>
      <c r="I8" s="143" t="s">
        <v>34</v>
      </c>
      <c r="J8" s="144"/>
      <c r="K8" s="144"/>
      <c r="L8" s="145"/>
      <c r="M8" s="140" t="s">
        <v>35</v>
      </c>
      <c r="N8" s="140" t="s">
        <v>37</v>
      </c>
      <c r="O8" s="140" t="s">
        <v>36</v>
      </c>
      <c r="P8" s="143" t="s">
        <v>34</v>
      </c>
      <c r="Q8" s="144"/>
      <c r="R8" s="144"/>
      <c r="S8" s="145"/>
      <c r="T8" s="140" t="s">
        <v>35</v>
      </c>
      <c r="U8" s="140" t="s">
        <v>37</v>
      </c>
    </row>
    <row r="9" spans="1:21" ht="12" customHeight="1" thickBot="1" x14ac:dyDescent="0.25">
      <c r="A9" s="142"/>
      <c r="B9" s="10" t="s">
        <v>52</v>
      </c>
      <c r="C9" s="10" t="s">
        <v>0</v>
      </c>
      <c r="D9" s="10" t="s">
        <v>2</v>
      </c>
      <c r="E9" s="11" t="s">
        <v>3</v>
      </c>
      <c r="F9" s="142"/>
      <c r="G9" s="142"/>
      <c r="H9" s="142"/>
      <c r="I9" s="12" t="s">
        <v>52</v>
      </c>
      <c r="J9" s="12" t="s">
        <v>0</v>
      </c>
      <c r="K9" s="10" t="s">
        <v>2</v>
      </c>
      <c r="L9" s="11" t="s">
        <v>3</v>
      </c>
      <c r="M9" s="142"/>
      <c r="N9" s="142"/>
      <c r="O9" s="142"/>
      <c r="P9" s="12" t="s">
        <v>52</v>
      </c>
      <c r="Q9" s="12" t="s">
        <v>0</v>
      </c>
      <c r="R9" s="10" t="s">
        <v>2</v>
      </c>
      <c r="S9" s="11" t="s">
        <v>3</v>
      </c>
      <c r="T9" s="142"/>
      <c r="U9" s="141"/>
    </row>
    <row r="10" spans="1:21" ht="24" customHeight="1" x14ac:dyDescent="0.2">
      <c r="A10" s="93" t="s">
        <v>117</v>
      </c>
      <c r="B10" s="95">
        <v>7</v>
      </c>
      <c r="C10" s="95">
        <v>14</v>
      </c>
      <c r="D10" s="95">
        <v>6</v>
      </c>
      <c r="E10" s="95">
        <v>1</v>
      </c>
      <c r="F10" s="94">
        <f t="shared" ref="F10:F29" si="0">B10*0.5+C10*1+D10*2+E10*2.5</f>
        <v>32</v>
      </c>
      <c r="G10" s="86"/>
      <c r="H10" s="109" t="s">
        <v>27</v>
      </c>
      <c r="I10" s="95">
        <v>8</v>
      </c>
      <c r="J10" s="95">
        <v>64</v>
      </c>
      <c r="K10" s="95">
        <v>4</v>
      </c>
      <c r="L10" s="95">
        <v>1</v>
      </c>
      <c r="M10" s="98">
        <f t="shared" ref="M10:M29" si="1">I10*0.5+J10*1+K10*2+L10*2.5</f>
        <v>78.5</v>
      </c>
      <c r="N10" s="113">
        <f>M10+F29+F28+F27</f>
        <v>150.5</v>
      </c>
      <c r="O10" s="109" t="s">
        <v>43</v>
      </c>
      <c r="P10" s="95">
        <v>11</v>
      </c>
      <c r="Q10" s="95">
        <v>59</v>
      </c>
      <c r="R10" s="95">
        <v>4</v>
      </c>
      <c r="S10" s="95">
        <v>1</v>
      </c>
      <c r="T10" s="98">
        <f t="shared" ref="T10:T25" si="2">P10*0.5+Q10*1+R10*2+S10*2.5</f>
        <v>75</v>
      </c>
      <c r="U10" s="113">
        <f>T10+M29+M28+M27</f>
        <v>75</v>
      </c>
    </row>
    <row r="11" spans="1:21" ht="24" customHeight="1" x14ac:dyDescent="0.2">
      <c r="A11" s="87" t="s">
        <v>118</v>
      </c>
      <c r="B11" s="96">
        <v>6</v>
      </c>
      <c r="C11" s="96">
        <v>17</v>
      </c>
      <c r="D11" s="96">
        <v>7</v>
      </c>
      <c r="E11" s="96">
        <v>0</v>
      </c>
      <c r="F11" s="4">
        <f t="shared" si="0"/>
        <v>34</v>
      </c>
      <c r="G11" s="92"/>
      <c r="H11" s="111" t="s">
        <v>28</v>
      </c>
      <c r="I11" s="96">
        <v>5</v>
      </c>
      <c r="J11" s="96">
        <v>56</v>
      </c>
      <c r="K11" s="96">
        <v>2</v>
      </c>
      <c r="L11" s="96">
        <v>2</v>
      </c>
      <c r="M11" s="99">
        <f t="shared" si="1"/>
        <v>67.5</v>
      </c>
      <c r="N11" s="114">
        <f>M11+M10+F29+F28</f>
        <v>146</v>
      </c>
      <c r="O11" s="110" t="s">
        <v>44</v>
      </c>
      <c r="P11" s="96">
        <v>8</v>
      </c>
      <c r="Q11" s="97">
        <v>47</v>
      </c>
      <c r="R11" s="97">
        <v>3</v>
      </c>
      <c r="S11" s="96">
        <v>0</v>
      </c>
      <c r="T11" s="99">
        <f t="shared" si="2"/>
        <v>57</v>
      </c>
      <c r="U11" s="114">
        <f>T11+T10+M29+M28</f>
        <v>132</v>
      </c>
    </row>
    <row r="12" spans="1:21" ht="24" customHeight="1" x14ac:dyDescent="0.2">
      <c r="A12" s="91" t="s">
        <v>99</v>
      </c>
      <c r="B12" s="96">
        <v>10</v>
      </c>
      <c r="C12" s="96">
        <v>38</v>
      </c>
      <c r="D12" s="96">
        <v>5</v>
      </c>
      <c r="E12" s="96">
        <v>0</v>
      </c>
      <c r="F12" s="4">
        <f t="shared" si="0"/>
        <v>53</v>
      </c>
      <c r="G12" s="92"/>
      <c r="H12" s="111" t="s">
        <v>1</v>
      </c>
      <c r="I12" s="96">
        <v>3</v>
      </c>
      <c r="J12" s="96">
        <v>44</v>
      </c>
      <c r="K12" s="96">
        <v>10</v>
      </c>
      <c r="L12" s="96">
        <v>4</v>
      </c>
      <c r="M12" s="99">
        <f t="shared" si="1"/>
        <v>75.5</v>
      </c>
      <c r="N12" s="114">
        <f>M12+M11+M10+F29</f>
        <v>221.5</v>
      </c>
      <c r="O12" s="110" t="s">
        <v>32</v>
      </c>
      <c r="P12" s="96">
        <v>11</v>
      </c>
      <c r="Q12" s="97">
        <v>60</v>
      </c>
      <c r="R12" s="97">
        <v>4</v>
      </c>
      <c r="S12" s="96">
        <v>1</v>
      </c>
      <c r="T12" s="99">
        <f t="shared" si="2"/>
        <v>76</v>
      </c>
      <c r="U12" s="114">
        <f>T12+T11+T10+M29</f>
        <v>208</v>
      </c>
    </row>
    <row r="13" spans="1:21" ht="24" customHeight="1" x14ac:dyDescent="0.2">
      <c r="A13" s="87" t="s">
        <v>100</v>
      </c>
      <c r="B13" s="97">
        <v>17</v>
      </c>
      <c r="C13" s="97">
        <v>76</v>
      </c>
      <c r="D13" s="97">
        <v>8</v>
      </c>
      <c r="E13" s="97">
        <v>0</v>
      </c>
      <c r="F13" s="4">
        <f t="shared" si="0"/>
        <v>100.5</v>
      </c>
      <c r="G13" s="88">
        <f>F13+F12+F11+F10</f>
        <v>219.5</v>
      </c>
      <c r="H13" s="111" t="s">
        <v>4</v>
      </c>
      <c r="I13" s="97">
        <v>8</v>
      </c>
      <c r="J13" s="97">
        <v>48</v>
      </c>
      <c r="K13" s="97">
        <v>8</v>
      </c>
      <c r="L13" s="97">
        <v>3</v>
      </c>
      <c r="M13" s="99">
        <f t="shared" si="1"/>
        <v>75.5</v>
      </c>
      <c r="N13" s="100">
        <f>M13+M12+M11+M10</f>
        <v>297</v>
      </c>
      <c r="O13" s="111" t="s">
        <v>33</v>
      </c>
      <c r="P13" s="97">
        <v>14</v>
      </c>
      <c r="Q13" s="97">
        <v>75</v>
      </c>
      <c r="R13" s="97">
        <v>4</v>
      </c>
      <c r="S13" s="97">
        <v>0</v>
      </c>
      <c r="T13" s="99">
        <f t="shared" si="2"/>
        <v>90</v>
      </c>
      <c r="U13" s="100">
        <f>T13+T12+T11+T10</f>
        <v>298</v>
      </c>
    </row>
    <row r="14" spans="1:21" ht="24" customHeight="1" x14ac:dyDescent="0.2">
      <c r="A14" s="87" t="s">
        <v>101</v>
      </c>
      <c r="B14" s="97">
        <v>12</v>
      </c>
      <c r="C14" s="97">
        <v>58</v>
      </c>
      <c r="D14" s="97">
        <v>7</v>
      </c>
      <c r="E14" s="97">
        <v>0</v>
      </c>
      <c r="F14" s="4">
        <f t="shared" si="0"/>
        <v>78</v>
      </c>
      <c r="G14" s="88">
        <f t="shared" ref="G14:G29" si="3">F14+F13+F12+F11</f>
        <v>265.5</v>
      </c>
      <c r="H14" s="111" t="s">
        <v>5</v>
      </c>
      <c r="I14" s="97">
        <v>6</v>
      </c>
      <c r="J14" s="97">
        <v>71</v>
      </c>
      <c r="K14" s="97">
        <v>5</v>
      </c>
      <c r="L14" s="97">
        <v>4</v>
      </c>
      <c r="M14" s="99">
        <f t="shared" si="1"/>
        <v>94</v>
      </c>
      <c r="N14" s="100">
        <f t="shared" ref="N14:N29" si="4">M14+M13+M12+M11</f>
        <v>312.5</v>
      </c>
      <c r="O14" s="110" t="s">
        <v>29</v>
      </c>
      <c r="P14" s="97">
        <v>23</v>
      </c>
      <c r="Q14" s="97">
        <v>67</v>
      </c>
      <c r="R14" s="97">
        <v>4</v>
      </c>
      <c r="S14" s="97">
        <v>0</v>
      </c>
      <c r="T14" s="99">
        <f t="shared" si="2"/>
        <v>86.5</v>
      </c>
      <c r="U14" s="100">
        <f t="shared" ref="U14:U25" si="5">T14+T13+T12+T11</f>
        <v>309.5</v>
      </c>
    </row>
    <row r="15" spans="1:21" ht="24" customHeight="1" x14ac:dyDescent="0.2">
      <c r="A15" s="87" t="s">
        <v>102</v>
      </c>
      <c r="B15" s="97">
        <v>19</v>
      </c>
      <c r="C15" s="97">
        <v>84</v>
      </c>
      <c r="D15" s="97">
        <v>5</v>
      </c>
      <c r="E15" s="97">
        <v>0</v>
      </c>
      <c r="F15" s="4">
        <f t="shared" si="0"/>
        <v>103.5</v>
      </c>
      <c r="G15" s="88">
        <f t="shared" si="3"/>
        <v>335</v>
      </c>
      <c r="H15" s="111" t="s">
        <v>6</v>
      </c>
      <c r="I15" s="97">
        <v>7</v>
      </c>
      <c r="J15" s="97">
        <v>70</v>
      </c>
      <c r="K15" s="97">
        <v>8</v>
      </c>
      <c r="L15" s="97">
        <v>0</v>
      </c>
      <c r="M15" s="99">
        <f t="shared" si="1"/>
        <v>89.5</v>
      </c>
      <c r="N15" s="100">
        <f t="shared" si="4"/>
        <v>334.5</v>
      </c>
      <c r="O15" s="110" t="s">
        <v>30</v>
      </c>
      <c r="P15" s="97">
        <v>6</v>
      </c>
      <c r="Q15" s="97">
        <v>83</v>
      </c>
      <c r="R15" s="97">
        <v>3</v>
      </c>
      <c r="S15" s="97">
        <v>0</v>
      </c>
      <c r="T15" s="99">
        <f t="shared" si="2"/>
        <v>92</v>
      </c>
      <c r="U15" s="100">
        <f t="shared" si="5"/>
        <v>344.5</v>
      </c>
    </row>
    <row r="16" spans="1:21" ht="24" customHeight="1" x14ac:dyDescent="0.2">
      <c r="A16" s="87" t="s">
        <v>11</v>
      </c>
      <c r="B16" s="97">
        <v>11</v>
      </c>
      <c r="C16" s="97">
        <v>67</v>
      </c>
      <c r="D16" s="97">
        <v>8</v>
      </c>
      <c r="E16" s="97">
        <v>3</v>
      </c>
      <c r="F16" s="4">
        <f t="shared" si="0"/>
        <v>96</v>
      </c>
      <c r="G16" s="88">
        <f t="shared" si="3"/>
        <v>378</v>
      </c>
      <c r="H16" s="111" t="s">
        <v>7</v>
      </c>
      <c r="I16" s="97">
        <v>4</v>
      </c>
      <c r="J16" s="97">
        <v>64</v>
      </c>
      <c r="K16" s="97">
        <v>5</v>
      </c>
      <c r="L16" s="97">
        <v>2</v>
      </c>
      <c r="M16" s="99">
        <f t="shared" si="1"/>
        <v>81</v>
      </c>
      <c r="N16" s="100">
        <f t="shared" si="4"/>
        <v>340</v>
      </c>
      <c r="O16" s="110" t="s">
        <v>8</v>
      </c>
      <c r="P16" s="97">
        <v>7</v>
      </c>
      <c r="Q16" s="97">
        <v>73</v>
      </c>
      <c r="R16" s="97">
        <v>0</v>
      </c>
      <c r="S16" s="97">
        <v>0</v>
      </c>
      <c r="T16" s="99">
        <f t="shared" si="2"/>
        <v>76.5</v>
      </c>
      <c r="U16" s="100">
        <f t="shared" si="5"/>
        <v>345</v>
      </c>
    </row>
    <row r="17" spans="1:21" ht="24" customHeight="1" x14ac:dyDescent="0.2">
      <c r="A17" s="87" t="s">
        <v>14</v>
      </c>
      <c r="B17" s="97">
        <v>11</v>
      </c>
      <c r="C17" s="97">
        <v>53</v>
      </c>
      <c r="D17" s="97">
        <v>5</v>
      </c>
      <c r="E17" s="97">
        <v>0</v>
      </c>
      <c r="F17" s="4">
        <f t="shared" si="0"/>
        <v>68.5</v>
      </c>
      <c r="G17" s="88">
        <f t="shared" si="3"/>
        <v>346</v>
      </c>
      <c r="H17" s="111" t="s">
        <v>9</v>
      </c>
      <c r="I17" s="97">
        <v>2</v>
      </c>
      <c r="J17" s="97">
        <v>59</v>
      </c>
      <c r="K17" s="97">
        <v>4</v>
      </c>
      <c r="L17" s="97">
        <v>2</v>
      </c>
      <c r="M17" s="99">
        <f t="shared" si="1"/>
        <v>73</v>
      </c>
      <c r="N17" s="100">
        <f t="shared" si="4"/>
        <v>337.5</v>
      </c>
      <c r="O17" s="111" t="s">
        <v>10</v>
      </c>
      <c r="P17" s="97">
        <v>5</v>
      </c>
      <c r="Q17" s="97">
        <v>54</v>
      </c>
      <c r="R17" s="97">
        <v>4</v>
      </c>
      <c r="S17" s="97">
        <v>0</v>
      </c>
      <c r="T17" s="99">
        <f t="shared" si="2"/>
        <v>64.5</v>
      </c>
      <c r="U17" s="100">
        <f t="shared" si="5"/>
        <v>319.5</v>
      </c>
    </row>
    <row r="18" spans="1:21" ht="24" customHeight="1" x14ac:dyDescent="0.2">
      <c r="A18" s="87" t="s">
        <v>17</v>
      </c>
      <c r="B18" s="97">
        <v>10</v>
      </c>
      <c r="C18" s="97">
        <v>53</v>
      </c>
      <c r="D18" s="97">
        <v>9</v>
      </c>
      <c r="E18" s="97">
        <v>2</v>
      </c>
      <c r="F18" s="4">
        <f t="shared" si="0"/>
        <v>81</v>
      </c>
      <c r="G18" s="88">
        <f t="shared" si="3"/>
        <v>349</v>
      </c>
      <c r="H18" s="111" t="s">
        <v>12</v>
      </c>
      <c r="I18" s="97">
        <v>2</v>
      </c>
      <c r="J18" s="97">
        <v>54</v>
      </c>
      <c r="K18" s="97">
        <v>5</v>
      </c>
      <c r="L18" s="97">
        <v>4</v>
      </c>
      <c r="M18" s="99">
        <f t="shared" si="1"/>
        <v>75</v>
      </c>
      <c r="N18" s="100">
        <f t="shared" si="4"/>
        <v>318.5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233</v>
      </c>
    </row>
    <row r="19" spans="1:21" ht="24" customHeight="1" x14ac:dyDescent="0.2">
      <c r="A19" s="87" t="s">
        <v>19</v>
      </c>
      <c r="B19" s="97">
        <v>10</v>
      </c>
      <c r="C19" s="97">
        <v>44</v>
      </c>
      <c r="D19" s="97">
        <v>15</v>
      </c>
      <c r="E19" s="97">
        <v>3</v>
      </c>
      <c r="F19" s="4">
        <f t="shared" si="0"/>
        <v>86.5</v>
      </c>
      <c r="G19" s="88">
        <f t="shared" si="3"/>
        <v>332</v>
      </c>
      <c r="H19" s="111" t="s">
        <v>15</v>
      </c>
      <c r="I19" s="97">
        <v>4</v>
      </c>
      <c r="J19" s="97">
        <v>48</v>
      </c>
      <c r="K19" s="97">
        <v>6</v>
      </c>
      <c r="L19" s="97">
        <v>1</v>
      </c>
      <c r="M19" s="99">
        <f t="shared" si="1"/>
        <v>64.5</v>
      </c>
      <c r="N19" s="100">
        <f t="shared" si="4"/>
        <v>293.5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141</v>
      </c>
    </row>
    <row r="20" spans="1:21" ht="24" customHeight="1" x14ac:dyDescent="0.2">
      <c r="A20" s="87" t="s">
        <v>21</v>
      </c>
      <c r="B20" s="97">
        <v>6</v>
      </c>
      <c r="C20" s="97">
        <v>45</v>
      </c>
      <c r="D20" s="97">
        <v>8</v>
      </c>
      <c r="E20" s="97">
        <v>1</v>
      </c>
      <c r="F20" s="4">
        <f t="shared" si="0"/>
        <v>66.5</v>
      </c>
      <c r="G20" s="88">
        <f t="shared" si="3"/>
        <v>302.5</v>
      </c>
      <c r="H20" s="111" t="s">
        <v>18</v>
      </c>
      <c r="I20" s="97">
        <v>9</v>
      </c>
      <c r="J20" s="97">
        <v>74</v>
      </c>
      <c r="K20" s="97">
        <v>9</v>
      </c>
      <c r="L20" s="97">
        <v>3</v>
      </c>
      <c r="M20" s="99">
        <f t="shared" si="1"/>
        <v>104</v>
      </c>
      <c r="N20" s="100">
        <f t="shared" si="4"/>
        <v>316.5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64.5</v>
      </c>
    </row>
    <row r="21" spans="1:21" ht="24" customHeight="1" x14ac:dyDescent="0.2">
      <c r="A21" s="87" t="s">
        <v>23</v>
      </c>
      <c r="B21" s="97">
        <v>5</v>
      </c>
      <c r="C21" s="97">
        <v>38</v>
      </c>
      <c r="D21" s="97">
        <v>10</v>
      </c>
      <c r="E21" s="97">
        <v>4</v>
      </c>
      <c r="F21" s="4">
        <f t="shared" si="0"/>
        <v>70.5</v>
      </c>
      <c r="G21" s="88">
        <f t="shared" si="3"/>
        <v>304.5</v>
      </c>
      <c r="H21" s="111" t="s">
        <v>20</v>
      </c>
      <c r="I21" s="97">
        <v>11</v>
      </c>
      <c r="J21" s="97">
        <v>81</v>
      </c>
      <c r="K21" s="97">
        <v>11</v>
      </c>
      <c r="L21" s="97">
        <v>1</v>
      </c>
      <c r="M21" s="99">
        <f t="shared" si="1"/>
        <v>111</v>
      </c>
      <c r="N21" s="100">
        <f t="shared" si="4"/>
        <v>354.5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8</v>
      </c>
      <c r="C22" s="97">
        <v>40</v>
      </c>
      <c r="D22" s="97">
        <v>11</v>
      </c>
      <c r="E22" s="97">
        <v>2</v>
      </c>
      <c r="F22" s="4">
        <f t="shared" si="0"/>
        <v>71</v>
      </c>
      <c r="G22" s="88">
        <f t="shared" si="3"/>
        <v>294.5</v>
      </c>
      <c r="H22" s="111" t="s">
        <v>22</v>
      </c>
      <c r="I22" s="97">
        <v>5</v>
      </c>
      <c r="J22" s="97">
        <v>79</v>
      </c>
      <c r="K22" s="97">
        <v>7</v>
      </c>
      <c r="L22" s="97">
        <v>2</v>
      </c>
      <c r="M22" s="99">
        <f t="shared" si="1"/>
        <v>100.5</v>
      </c>
      <c r="N22" s="100">
        <f t="shared" si="4"/>
        <v>380</v>
      </c>
      <c r="O22" s="111" t="s">
        <v>111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8</v>
      </c>
      <c r="C23" s="97">
        <v>45</v>
      </c>
      <c r="D23" s="97">
        <v>6</v>
      </c>
      <c r="E23" s="97">
        <v>2</v>
      </c>
      <c r="F23" s="4">
        <f t="shared" si="0"/>
        <v>66</v>
      </c>
      <c r="G23" s="88">
        <f t="shared" si="3"/>
        <v>274</v>
      </c>
      <c r="H23" s="111" t="s">
        <v>24</v>
      </c>
      <c r="I23" s="97">
        <v>6</v>
      </c>
      <c r="J23" s="97">
        <v>74</v>
      </c>
      <c r="K23" s="97">
        <v>8</v>
      </c>
      <c r="L23" s="97">
        <v>4</v>
      </c>
      <c r="M23" s="99">
        <f t="shared" si="1"/>
        <v>103</v>
      </c>
      <c r="N23" s="100">
        <f t="shared" si="4"/>
        <v>418.5</v>
      </c>
      <c r="O23" s="111" t="s">
        <v>112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4</v>
      </c>
      <c r="C24" s="97">
        <v>53</v>
      </c>
      <c r="D24" s="97">
        <v>8</v>
      </c>
      <c r="E24" s="97">
        <v>1</v>
      </c>
      <c r="F24" s="4">
        <f t="shared" si="0"/>
        <v>73.5</v>
      </c>
      <c r="G24" s="88">
        <f t="shared" si="3"/>
        <v>281</v>
      </c>
      <c r="H24" s="111" t="s">
        <v>25</v>
      </c>
      <c r="I24" s="97">
        <v>2</v>
      </c>
      <c r="J24" s="97">
        <v>75</v>
      </c>
      <c r="K24" s="97">
        <v>8</v>
      </c>
      <c r="L24" s="97">
        <v>1</v>
      </c>
      <c r="M24" s="99">
        <f t="shared" si="1"/>
        <v>94.5</v>
      </c>
      <c r="N24" s="100">
        <f t="shared" si="4"/>
        <v>409</v>
      </c>
      <c r="O24" s="111" t="s">
        <v>113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6</v>
      </c>
      <c r="C25" s="97">
        <v>58</v>
      </c>
      <c r="D25" s="97">
        <v>11</v>
      </c>
      <c r="E25" s="97">
        <v>1</v>
      </c>
      <c r="F25" s="4">
        <f t="shared" si="0"/>
        <v>85.5</v>
      </c>
      <c r="G25" s="88">
        <f t="shared" si="3"/>
        <v>296</v>
      </c>
      <c r="H25" s="111" t="s">
        <v>26</v>
      </c>
      <c r="I25" s="97">
        <v>8</v>
      </c>
      <c r="J25" s="97">
        <v>62</v>
      </c>
      <c r="K25" s="97">
        <v>7</v>
      </c>
      <c r="L25" s="97">
        <v>2</v>
      </c>
      <c r="M25" s="99">
        <f t="shared" si="1"/>
        <v>85</v>
      </c>
      <c r="N25" s="100">
        <f t="shared" si="4"/>
        <v>383</v>
      </c>
      <c r="O25" s="111" t="s">
        <v>114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105</v>
      </c>
      <c r="B26" s="97">
        <v>7</v>
      </c>
      <c r="C26" s="97">
        <v>54</v>
      </c>
      <c r="D26" s="97">
        <v>5</v>
      </c>
      <c r="E26" s="97">
        <v>2</v>
      </c>
      <c r="F26" s="4">
        <f t="shared" si="0"/>
        <v>72.5</v>
      </c>
      <c r="G26" s="88">
        <f t="shared" si="3"/>
        <v>297.5</v>
      </c>
      <c r="H26" s="111" t="s">
        <v>107</v>
      </c>
      <c r="I26" s="97"/>
      <c r="J26" s="97"/>
      <c r="K26" s="97"/>
      <c r="L26" s="97"/>
      <c r="M26" s="99">
        <f t="shared" si="1"/>
        <v>0</v>
      </c>
      <c r="N26" s="100">
        <f t="shared" si="4"/>
        <v>282.5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106</v>
      </c>
      <c r="B27" s="97">
        <v>4</v>
      </c>
      <c r="C27" s="97">
        <v>53</v>
      </c>
      <c r="D27" s="97">
        <v>6</v>
      </c>
      <c r="E27" s="97">
        <v>2</v>
      </c>
      <c r="F27" s="4">
        <f t="shared" si="0"/>
        <v>72</v>
      </c>
      <c r="G27" s="88">
        <f t="shared" si="3"/>
        <v>303.5</v>
      </c>
      <c r="H27" s="111" t="s">
        <v>108</v>
      </c>
      <c r="I27" s="97"/>
      <c r="J27" s="97"/>
      <c r="K27" s="97"/>
      <c r="L27" s="97"/>
      <c r="M27" s="99">
        <f t="shared" si="1"/>
        <v>0</v>
      </c>
      <c r="N27" s="100">
        <f t="shared" si="4"/>
        <v>179.5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103</v>
      </c>
      <c r="B28" s="97"/>
      <c r="C28" s="97"/>
      <c r="D28" s="97"/>
      <c r="E28" s="97"/>
      <c r="F28" s="4">
        <f t="shared" si="0"/>
        <v>0</v>
      </c>
      <c r="G28" s="88">
        <f t="shared" si="3"/>
        <v>230</v>
      </c>
      <c r="H28" s="111" t="s">
        <v>109</v>
      </c>
      <c r="I28" s="97"/>
      <c r="J28" s="97"/>
      <c r="K28" s="97"/>
      <c r="L28" s="97"/>
      <c r="M28" s="99">
        <f t="shared" si="1"/>
        <v>0</v>
      </c>
      <c r="N28" s="100">
        <f t="shared" si="4"/>
        <v>85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104</v>
      </c>
      <c r="B29" s="106"/>
      <c r="C29" s="106"/>
      <c r="D29" s="106"/>
      <c r="E29" s="106"/>
      <c r="F29" s="5">
        <f t="shared" si="0"/>
        <v>0</v>
      </c>
      <c r="G29" s="90">
        <f t="shared" si="3"/>
        <v>144.5</v>
      </c>
      <c r="H29" s="112" t="s">
        <v>110</v>
      </c>
      <c r="I29" s="106"/>
      <c r="J29" s="106"/>
      <c r="K29" s="106"/>
      <c r="L29" s="106"/>
      <c r="M29" s="107">
        <f t="shared" si="1"/>
        <v>0</v>
      </c>
      <c r="N29" s="108">
        <f t="shared" si="4"/>
        <v>0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25" t="s">
        <v>47</v>
      </c>
      <c r="B30" s="126"/>
      <c r="C30" s="129" t="s">
        <v>50</v>
      </c>
      <c r="D30" s="130"/>
      <c r="E30" s="130"/>
      <c r="F30" s="131"/>
      <c r="G30" s="38">
        <f>MAX(G13:G29)</f>
        <v>378</v>
      </c>
      <c r="H30" s="120" t="s">
        <v>48</v>
      </c>
      <c r="I30" s="121"/>
      <c r="J30" s="117" t="s">
        <v>50</v>
      </c>
      <c r="K30" s="118"/>
      <c r="L30" s="118"/>
      <c r="M30" s="119"/>
      <c r="N30" s="101">
        <f>MAX(N10:N29)</f>
        <v>418.5</v>
      </c>
      <c r="O30" s="120" t="s">
        <v>49</v>
      </c>
      <c r="P30" s="121"/>
      <c r="Q30" s="117" t="s">
        <v>50</v>
      </c>
      <c r="R30" s="118"/>
      <c r="S30" s="118"/>
      <c r="T30" s="119"/>
      <c r="U30" s="101">
        <f>MAX(U10:U29)</f>
        <v>345</v>
      </c>
    </row>
    <row r="31" spans="1:21" ht="15" customHeight="1" x14ac:dyDescent="0.2">
      <c r="A31" s="127"/>
      <c r="B31" s="128"/>
      <c r="C31" s="37" t="s">
        <v>62</v>
      </c>
      <c r="D31" s="39"/>
      <c r="E31" s="39"/>
      <c r="F31" s="40" t="s">
        <v>134</v>
      </c>
      <c r="G31" s="41"/>
      <c r="H31" s="122"/>
      <c r="I31" s="123"/>
      <c r="J31" s="102" t="s">
        <v>62</v>
      </c>
      <c r="K31" s="103"/>
      <c r="L31" s="103"/>
      <c r="M31" s="104" t="s">
        <v>135</v>
      </c>
      <c r="N31" s="105"/>
      <c r="O31" s="122"/>
      <c r="P31" s="123"/>
      <c r="Q31" s="102" t="s">
        <v>62</v>
      </c>
      <c r="R31" s="103"/>
      <c r="S31" s="103"/>
      <c r="T31" s="104" t="s">
        <v>132</v>
      </c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24" t="s">
        <v>51</v>
      </c>
      <c r="B33" s="124"/>
      <c r="C33" s="124"/>
      <c r="D33" s="124"/>
      <c r="E33" s="124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107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108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D7" zoomScaleNormal="100" workbookViewId="0">
      <selection activeCell="S18" sqref="S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32" t="s">
        <v>54</v>
      </c>
      <c r="B4" s="132"/>
      <c r="C4" s="132"/>
      <c r="D4" s="17"/>
      <c r="E4" s="137" t="s">
        <v>60</v>
      </c>
      <c r="F4" s="137"/>
      <c r="G4" s="137"/>
      <c r="H4" s="137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33" t="s">
        <v>56</v>
      </c>
      <c r="B5" s="133"/>
      <c r="C5" s="133"/>
      <c r="D5" s="137" t="s">
        <v>136</v>
      </c>
      <c r="E5" s="137"/>
      <c r="F5" s="137"/>
      <c r="G5" s="137"/>
      <c r="H5" s="137"/>
      <c r="I5" s="133" t="s">
        <v>53</v>
      </c>
      <c r="J5" s="133"/>
      <c r="K5" s="133"/>
      <c r="L5" s="138">
        <v>10653</v>
      </c>
      <c r="M5" s="138"/>
      <c r="N5" s="138"/>
      <c r="O5" s="7"/>
      <c r="P5" s="133" t="s">
        <v>57</v>
      </c>
      <c r="Q5" s="133"/>
      <c r="R5" s="133"/>
      <c r="S5" s="136" t="s">
        <v>115</v>
      </c>
      <c r="T5" s="136"/>
      <c r="U5" s="136"/>
    </row>
    <row r="6" spans="1:21" ht="12.75" customHeight="1" x14ac:dyDescent="0.2">
      <c r="A6" s="133" t="s">
        <v>55</v>
      </c>
      <c r="B6" s="133"/>
      <c r="C6" s="133"/>
      <c r="D6" s="134" t="s">
        <v>137</v>
      </c>
      <c r="E6" s="134"/>
      <c r="F6" s="134"/>
      <c r="G6" s="134"/>
      <c r="H6" s="134"/>
      <c r="I6" s="133" t="s">
        <v>59</v>
      </c>
      <c r="J6" s="133"/>
      <c r="K6" s="133"/>
      <c r="L6" s="139">
        <v>2</v>
      </c>
      <c r="M6" s="139"/>
      <c r="N6" s="139"/>
      <c r="O6" s="30"/>
      <c r="P6" s="133" t="s">
        <v>58</v>
      </c>
      <c r="Q6" s="133"/>
      <c r="R6" s="133"/>
      <c r="S6" s="147">
        <v>42986</v>
      </c>
      <c r="T6" s="147"/>
      <c r="U6" s="147"/>
    </row>
    <row r="7" spans="1:21" ht="11.25" customHeight="1" x14ac:dyDescent="0.2">
      <c r="A7" s="8"/>
      <c r="B7" s="6"/>
      <c r="C7" s="6"/>
      <c r="D7" s="6"/>
      <c r="E7" s="146"/>
      <c r="F7" s="146"/>
      <c r="G7" s="146"/>
      <c r="H7" s="146"/>
      <c r="I7" s="146"/>
      <c r="J7" s="146"/>
      <c r="K7" s="146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40" t="s">
        <v>36</v>
      </c>
      <c r="B8" s="143" t="s">
        <v>34</v>
      </c>
      <c r="C8" s="144"/>
      <c r="D8" s="144"/>
      <c r="E8" s="145"/>
      <c r="F8" s="140" t="s">
        <v>35</v>
      </c>
      <c r="G8" s="140" t="s">
        <v>37</v>
      </c>
      <c r="H8" s="140" t="s">
        <v>36</v>
      </c>
      <c r="I8" s="143" t="s">
        <v>34</v>
      </c>
      <c r="J8" s="144"/>
      <c r="K8" s="144"/>
      <c r="L8" s="145"/>
      <c r="M8" s="140" t="s">
        <v>35</v>
      </c>
      <c r="N8" s="140" t="s">
        <v>37</v>
      </c>
      <c r="O8" s="140" t="s">
        <v>36</v>
      </c>
      <c r="P8" s="143" t="s">
        <v>34</v>
      </c>
      <c r="Q8" s="144"/>
      <c r="R8" s="144"/>
      <c r="S8" s="145"/>
      <c r="T8" s="140" t="s">
        <v>35</v>
      </c>
      <c r="U8" s="140" t="s">
        <v>37</v>
      </c>
    </row>
    <row r="9" spans="1:21" ht="12" customHeight="1" thickBot="1" x14ac:dyDescent="0.25">
      <c r="A9" s="142"/>
      <c r="B9" s="10" t="s">
        <v>52</v>
      </c>
      <c r="C9" s="10" t="s">
        <v>0</v>
      </c>
      <c r="D9" s="10" t="s">
        <v>2</v>
      </c>
      <c r="E9" s="11" t="s">
        <v>3</v>
      </c>
      <c r="F9" s="142"/>
      <c r="G9" s="142"/>
      <c r="H9" s="142"/>
      <c r="I9" s="12" t="s">
        <v>52</v>
      </c>
      <c r="J9" s="12" t="s">
        <v>0</v>
      </c>
      <c r="K9" s="10" t="s">
        <v>2</v>
      </c>
      <c r="L9" s="11" t="s">
        <v>3</v>
      </c>
      <c r="M9" s="142"/>
      <c r="N9" s="142"/>
      <c r="O9" s="142"/>
      <c r="P9" s="12" t="s">
        <v>52</v>
      </c>
      <c r="Q9" s="12" t="s">
        <v>0</v>
      </c>
      <c r="R9" s="10" t="s">
        <v>2</v>
      </c>
      <c r="S9" s="11" t="s">
        <v>3</v>
      </c>
      <c r="T9" s="142"/>
      <c r="U9" s="141"/>
    </row>
    <row r="10" spans="1:21" ht="24" customHeight="1" x14ac:dyDescent="0.2">
      <c r="A10" s="93" t="s">
        <v>117</v>
      </c>
      <c r="B10" s="95">
        <v>30</v>
      </c>
      <c r="C10" s="95">
        <v>98</v>
      </c>
      <c r="D10" s="95">
        <v>2</v>
      </c>
      <c r="E10" s="95">
        <v>6</v>
      </c>
      <c r="F10" s="94">
        <f t="shared" ref="F10:F29" si="0">B10*0.5+C10*1+D10*2+E10*2.5</f>
        <v>132</v>
      </c>
      <c r="G10" s="86"/>
      <c r="H10" s="109" t="s">
        <v>27</v>
      </c>
      <c r="I10" s="95">
        <v>23</v>
      </c>
      <c r="J10" s="95">
        <v>189</v>
      </c>
      <c r="K10" s="95">
        <v>1</v>
      </c>
      <c r="L10" s="95">
        <v>9</v>
      </c>
      <c r="M10" s="98">
        <f t="shared" ref="M10:M29" si="1">I10*0.5+J10*1+K10*2+L10*2.5</f>
        <v>225</v>
      </c>
      <c r="N10" s="113">
        <f>M10+F29+F28+F27</f>
        <v>383.5</v>
      </c>
      <c r="O10" s="109" t="s">
        <v>43</v>
      </c>
      <c r="P10" s="95">
        <v>19</v>
      </c>
      <c r="Q10" s="95">
        <v>180</v>
      </c>
      <c r="R10" s="95">
        <v>3</v>
      </c>
      <c r="S10" s="95">
        <v>4</v>
      </c>
      <c r="T10" s="98">
        <f t="shared" ref="T10:T25" si="2">P10*0.5+Q10*1+R10*2+S10*2.5</f>
        <v>205.5</v>
      </c>
      <c r="U10" s="113">
        <f>T10+M29+M28+M27</f>
        <v>205.5</v>
      </c>
    </row>
    <row r="11" spans="1:21" ht="24" customHeight="1" x14ac:dyDescent="0.2">
      <c r="A11" s="87" t="s">
        <v>118</v>
      </c>
      <c r="B11" s="96">
        <v>36</v>
      </c>
      <c r="C11" s="96">
        <v>191</v>
      </c>
      <c r="D11" s="96">
        <v>4</v>
      </c>
      <c r="E11" s="96">
        <v>6</v>
      </c>
      <c r="F11" s="4">
        <f t="shared" si="0"/>
        <v>232</v>
      </c>
      <c r="G11" s="92"/>
      <c r="H11" s="111" t="s">
        <v>28</v>
      </c>
      <c r="I11" s="96">
        <v>21</v>
      </c>
      <c r="J11" s="96">
        <v>164</v>
      </c>
      <c r="K11" s="96">
        <v>2</v>
      </c>
      <c r="L11" s="96">
        <v>12</v>
      </c>
      <c r="M11" s="99">
        <f t="shared" si="1"/>
        <v>208.5</v>
      </c>
      <c r="N11" s="114">
        <f>M11+M10+F29+F28</f>
        <v>433.5</v>
      </c>
      <c r="O11" s="110" t="s">
        <v>44</v>
      </c>
      <c r="P11" s="96">
        <v>17</v>
      </c>
      <c r="Q11" s="97">
        <v>167</v>
      </c>
      <c r="R11" s="97">
        <v>1</v>
      </c>
      <c r="S11" s="96">
        <v>0</v>
      </c>
      <c r="T11" s="99">
        <f t="shared" si="2"/>
        <v>177.5</v>
      </c>
      <c r="U11" s="114">
        <f>T11+T10+M29+M28</f>
        <v>383</v>
      </c>
    </row>
    <row r="12" spans="1:21" ht="24" customHeight="1" x14ac:dyDescent="0.2">
      <c r="A12" s="91" t="s">
        <v>99</v>
      </c>
      <c r="B12" s="96">
        <v>49</v>
      </c>
      <c r="C12" s="96">
        <v>331</v>
      </c>
      <c r="D12" s="96">
        <v>2</v>
      </c>
      <c r="E12" s="96">
        <v>5</v>
      </c>
      <c r="F12" s="4">
        <f t="shared" si="0"/>
        <v>372</v>
      </c>
      <c r="G12" s="92"/>
      <c r="H12" s="111" t="s">
        <v>1</v>
      </c>
      <c r="I12" s="96">
        <v>21</v>
      </c>
      <c r="J12" s="96">
        <v>218</v>
      </c>
      <c r="K12" s="96">
        <v>1</v>
      </c>
      <c r="L12" s="96">
        <v>10</v>
      </c>
      <c r="M12" s="99">
        <f t="shared" si="1"/>
        <v>255.5</v>
      </c>
      <c r="N12" s="114">
        <f>M12+M11+M10+F29</f>
        <v>689</v>
      </c>
      <c r="O12" s="110" t="s">
        <v>32</v>
      </c>
      <c r="P12" s="96">
        <v>25</v>
      </c>
      <c r="Q12" s="97">
        <v>241</v>
      </c>
      <c r="R12" s="97">
        <v>5</v>
      </c>
      <c r="S12" s="96">
        <v>4</v>
      </c>
      <c r="T12" s="99">
        <f t="shared" si="2"/>
        <v>273.5</v>
      </c>
      <c r="U12" s="114">
        <f>T12+T11+T10+M29</f>
        <v>656.5</v>
      </c>
    </row>
    <row r="13" spans="1:21" ht="24" customHeight="1" x14ac:dyDescent="0.2">
      <c r="A13" s="87" t="s">
        <v>100</v>
      </c>
      <c r="B13" s="97">
        <v>76</v>
      </c>
      <c r="C13" s="97">
        <v>415</v>
      </c>
      <c r="D13" s="97">
        <v>6</v>
      </c>
      <c r="E13" s="97">
        <v>8</v>
      </c>
      <c r="F13" s="4">
        <f t="shared" si="0"/>
        <v>485</v>
      </c>
      <c r="G13" s="88">
        <f>F13+F12+F11+F10</f>
        <v>1221</v>
      </c>
      <c r="H13" s="111" t="s">
        <v>4</v>
      </c>
      <c r="I13" s="97">
        <v>20</v>
      </c>
      <c r="J13" s="97">
        <v>149</v>
      </c>
      <c r="K13" s="97">
        <v>1</v>
      </c>
      <c r="L13" s="97">
        <v>5</v>
      </c>
      <c r="M13" s="99">
        <f t="shared" si="1"/>
        <v>173.5</v>
      </c>
      <c r="N13" s="100">
        <f>M13+M12+M11+M10</f>
        <v>862.5</v>
      </c>
      <c r="O13" s="111" t="s">
        <v>33</v>
      </c>
      <c r="P13" s="97">
        <v>27</v>
      </c>
      <c r="Q13" s="97">
        <v>264</v>
      </c>
      <c r="R13" s="97">
        <v>7</v>
      </c>
      <c r="S13" s="97">
        <v>4</v>
      </c>
      <c r="T13" s="99">
        <f t="shared" si="2"/>
        <v>301.5</v>
      </c>
      <c r="U13" s="100">
        <f>T13+T12+T11+T10</f>
        <v>958</v>
      </c>
    </row>
    <row r="14" spans="1:21" ht="24" customHeight="1" x14ac:dyDescent="0.2">
      <c r="A14" s="87" t="s">
        <v>101</v>
      </c>
      <c r="B14" s="97">
        <v>54</v>
      </c>
      <c r="C14" s="97">
        <v>441</v>
      </c>
      <c r="D14" s="97">
        <v>7</v>
      </c>
      <c r="E14" s="97">
        <v>9</v>
      </c>
      <c r="F14" s="4">
        <f t="shared" si="0"/>
        <v>504.5</v>
      </c>
      <c r="G14" s="88">
        <f t="shared" ref="G14:G29" si="3">F14+F13+F12+F11</f>
        <v>1593.5</v>
      </c>
      <c r="H14" s="111" t="s">
        <v>5</v>
      </c>
      <c r="I14" s="97">
        <v>22</v>
      </c>
      <c r="J14" s="97">
        <v>190</v>
      </c>
      <c r="K14" s="97">
        <v>0</v>
      </c>
      <c r="L14" s="97">
        <v>8</v>
      </c>
      <c r="M14" s="99">
        <f t="shared" si="1"/>
        <v>221</v>
      </c>
      <c r="N14" s="100">
        <f t="shared" ref="N14:N29" si="4">M14+M13+M12+M11</f>
        <v>858.5</v>
      </c>
      <c r="O14" s="110" t="s">
        <v>29</v>
      </c>
      <c r="P14" s="97">
        <v>22</v>
      </c>
      <c r="Q14" s="97">
        <v>200</v>
      </c>
      <c r="R14" s="97">
        <v>3</v>
      </c>
      <c r="S14" s="97">
        <v>1</v>
      </c>
      <c r="T14" s="99">
        <f t="shared" si="2"/>
        <v>219.5</v>
      </c>
      <c r="U14" s="100">
        <f t="shared" ref="U14:U25" si="5">T14+T13+T12+T11</f>
        <v>972</v>
      </c>
    </row>
    <row r="15" spans="1:21" ht="24" customHeight="1" x14ac:dyDescent="0.2">
      <c r="A15" s="87" t="s">
        <v>102</v>
      </c>
      <c r="B15" s="97">
        <v>31</v>
      </c>
      <c r="C15" s="97">
        <v>401</v>
      </c>
      <c r="D15" s="97">
        <v>5</v>
      </c>
      <c r="E15" s="97">
        <v>6</v>
      </c>
      <c r="F15" s="4">
        <f t="shared" si="0"/>
        <v>441.5</v>
      </c>
      <c r="G15" s="88">
        <f t="shared" si="3"/>
        <v>1803</v>
      </c>
      <c r="H15" s="111" t="s">
        <v>6</v>
      </c>
      <c r="I15" s="97">
        <v>20</v>
      </c>
      <c r="J15" s="97">
        <v>269</v>
      </c>
      <c r="K15" s="97">
        <v>3</v>
      </c>
      <c r="L15" s="97">
        <v>4</v>
      </c>
      <c r="M15" s="99">
        <f t="shared" si="1"/>
        <v>295</v>
      </c>
      <c r="N15" s="100">
        <f t="shared" si="4"/>
        <v>945</v>
      </c>
      <c r="O15" s="110" t="s">
        <v>30</v>
      </c>
      <c r="P15" s="97">
        <v>13</v>
      </c>
      <c r="Q15" s="97">
        <v>253</v>
      </c>
      <c r="R15" s="97">
        <v>8</v>
      </c>
      <c r="S15" s="97">
        <v>2</v>
      </c>
      <c r="T15" s="99">
        <f t="shared" si="2"/>
        <v>280.5</v>
      </c>
      <c r="U15" s="100">
        <f t="shared" si="5"/>
        <v>1075</v>
      </c>
    </row>
    <row r="16" spans="1:21" ht="24" customHeight="1" x14ac:dyDescent="0.2">
      <c r="A16" s="87" t="s">
        <v>11</v>
      </c>
      <c r="B16" s="97">
        <v>52</v>
      </c>
      <c r="C16" s="97">
        <v>328</v>
      </c>
      <c r="D16" s="97">
        <v>6</v>
      </c>
      <c r="E16" s="97">
        <v>7</v>
      </c>
      <c r="F16" s="4">
        <f t="shared" si="0"/>
        <v>383.5</v>
      </c>
      <c r="G16" s="88">
        <f t="shared" si="3"/>
        <v>1814.5</v>
      </c>
      <c r="H16" s="111" t="s">
        <v>7</v>
      </c>
      <c r="I16" s="97">
        <v>12</v>
      </c>
      <c r="J16" s="97">
        <v>362</v>
      </c>
      <c r="K16" s="97">
        <v>4</v>
      </c>
      <c r="L16" s="97">
        <v>6</v>
      </c>
      <c r="M16" s="99">
        <f t="shared" si="1"/>
        <v>391</v>
      </c>
      <c r="N16" s="100">
        <f t="shared" si="4"/>
        <v>1080.5</v>
      </c>
      <c r="O16" s="110" t="s">
        <v>8</v>
      </c>
      <c r="P16" s="97">
        <v>24</v>
      </c>
      <c r="Q16" s="97">
        <v>234</v>
      </c>
      <c r="R16" s="97">
        <v>3</v>
      </c>
      <c r="S16" s="97">
        <v>1</v>
      </c>
      <c r="T16" s="99">
        <f t="shared" si="2"/>
        <v>254.5</v>
      </c>
      <c r="U16" s="100">
        <f t="shared" si="5"/>
        <v>1056</v>
      </c>
    </row>
    <row r="17" spans="1:21" ht="24" customHeight="1" x14ac:dyDescent="0.2">
      <c r="A17" s="87" t="s">
        <v>14</v>
      </c>
      <c r="B17" s="97">
        <v>46</v>
      </c>
      <c r="C17" s="97">
        <v>260</v>
      </c>
      <c r="D17" s="97">
        <v>4</v>
      </c>
      <c r="E17" s="97">
        <v>7</v>
      </c>
      <c r="F17" s="4">
        <f t="shared" si="0"/>
        <v>308.5</v>
      </c>
      <c r="G17" s="88">
        <f t="shared" si="3"/>
        <v>1638</v>
      </c>
      <c r="H17" s="111" t="s">
        <v>9</v>
      </c>
      <c r="I17" s="97">
        <v>13</v>
      </c>
      <c r="J17" s="97">
        <v>304</v>
      </c>
      <c r="K17" s="97">
        <v>2</v>
      </c>
      <c r="L17" s="97">
        <v>4</v>
      </c>
      <c r="M17" s="99">
        <f t="shared" si="1"/>
        <v>324.5</v>
      </c>
      <c r="N17" s="100">
        <f t="shared" si="4"/>
        <v>1231.5</v>
      </c>
      <c r="O17" s="111" t="s">
        <v>10</v>
      </c>
      <c r="P17" s="97">
        <v>16</v>
      </c>
      <c r="Q17" s="97">
        <v>251</v>
      </c>
      <c r="R17" s="97">
        <v>6</v>
      </c>
      <c r="S17" s="97">
        <v>1</v>
      </c>
      <c r="T17" s="99">
        <f t="shared" si="2"/>
        <v>273.5</v>
      </c>
      <c r="U17" s="100">
        <f t="shared" si="5"/>
        <v>1028</v>
      </c>
    </row>
    <row r="18" spans="1:21" ht="24" customHeight="1" x14ac:dyDescent="0.2">
      <c r="A18" s="87" t="s">
        <v>17</v>
      </c>
      <c r="B18" s="97">
        <v>39</v>
      </c>
      <c r="C18" s="97">
        <v>212</v>
      </c>
      <c r="D18" s="97">
        <v>5</v>
      </c>
      <c r="E18" s="97">
        <v>5</v>
      </c>
      <c r="F18" s="4">
        <f t="shared" si="0"/>
        <v>254</v>
      </c>
      <c r="G18" s="88">
        <f t="shared" si="3"/>
        <v>1387.5</v>
      </c>
      <c r="H18" s="111" t="s">
        <v>12</v>
      </c>
      <c r="I18" s="97">
        <v>12</v>
      </c>
      <c r="J18" s="97">
        <v>301</v>
      </c>
      <c r="K18" s="97">
        <v>3</v>
      </c>
      <c r="L18" s="97">
        <v>5</v>
      </c>
      <c r="M18" s="99">
        <f t="shared" si="1"/>
        <v>325.5</v>
      </c>
      <c r="N18" s="100">
        <f t="shared" si="4"/>
        <v>1336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808.5</v>
      </c>
    </row>
    <row r="19" spans="1:21" ht="24" customHeight="1" x14ac:dyDescent="0.2">
      <c r="A19" s="87" t="s">
        <v>19</v>
      </c>
      <c r="B19" s="97">
        <v>31</v>
      </c>
      <c r="C19" s="97">
        <v>188</v>
      </c>
      <c r="D19" s="97">
        <v>4</v>
      </c>
      <c r="E19" s="97">
        <v>7</v>
      </c>
      <c r="F19" s="4">
        <f t="shared" si="0"/>
        <v>229</v>
      </c>
      <c r="G19" s="88">
        <f t="shared" si="3"/>
        <v>1175</v>
      </c>
      <c r="H19" s="111" t="s">
        <v>15</v>
      </c>
      <c r="I19" s="97">
        <v>10</v>
      </c>
      <c r="J19" s="97">
        <v>298</v>
      </c>
      <c r="K19" s="97">
        <v>1</v>
      </c>
      <c r="L19" s="97">
        <v>4</v>
      </c>
      <c r="M19" s="99">
        <f t="shared" si="1"/>
        <v>315</v>
      </c>
      <c r="N19" s="100">
        <f t="shared" si="4"/>
        <v>1356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528</v>
      </c>
    </row>
    <row r="20" spans="1:21" ht="24" customHeight="1" x14ac:dyDescent="0.2">
      <c r="A20" s="87" t="s">
        <v>21</v>
      </c>
      <c r="B20" s="97">
        <v>44</v>
      </c>
      <c r="C20" s="97">
        <v>189</v>
      </c>
      <c r="D20" s="97">
        <v>3</v>
      </c>
      <c r="E20" s="97">
        <v>9</v>
      </c>
      <c r="F20" s="4">
        <f t="shared" si="0"/>
        <v>239.5</v>
      </c>
      <c r="G20" s="88">
        <f t="shared" si="3"/>
        <v>1031</v>
      </c>
      <c r="H20" s="111" t="s">
        <v>18</v>
      </c>
      <c r="I20" s="97">
        <v>20</v>
      </c>
      <c r="J20" s="97">
        <v>278</v>
      </c>
      <c r="K20" s="97">
        <v>0</v>
      </c>
      <c r="L20" s="97">
        <v>2</v>
      </c>
      <c r="M20" s="99">
        <f t="shared" si="1"/>
        <v>293</v>
      </c>
      <c r="N20" s="100">
        <f t="shared" si="4"/>
        <v>1258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273.5</v>
      </c>
    </row>
    <row r="21" spans="1:21" ht="24" customHeight="1" x14ac:dyDescent="0.2">
      <c r="A21" s="87" t="s">
        <v>23</v>
      </c>
      <c r="B21" s="97">
        <v>38</v>
      </c>
      <c r="C21" s="97">
        <v>168</v>
      </c>
      <c r="D21" s="97">
        <v>5</v>
      </c>
      <c r="E21" s="97">
        <v>3</v>
      </c>
      <c r="F21" s="4">
        <f t="shared" si="0"/>
        <v>204.5</v>
      </c>
      <c r="G21" s="88">
        <f t="shared" si="3"/>
        <v>927</v>
      </c>
      <c r="H21" s="111" t="s">
        <v>20</v>
      </c>
      <c r="I21" s="97">
        <v>23</v>
      </c>
      <c r="J21" s="97">
        <v>182</v>
      </c>
      <c r="K21" s="97">
        <v>0</v>
      </c>
      <c r="L21" s="97">
        <v>1</v>
      </c>
      <c r="M21" s="99">
        <f t="shared" si="1"/>
        <v>196</v>
      </c>
      <c r="N21" s="100">
        <f t="shared" si="4"/>
        <v>1129.5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38</v>
      </c>
      <c r="C22" s="97">
        <v>164</v>
      </c>
      <c r="D22" s="97">
        <v>5</v>
      </c>
      <c r="E22" s="97">
        <v>8</v>
      </c>
      <c r="F22" s="4">
        <f t="shared" si="0"/>
        <v>213</v>
      </c>
      <c r="G22" s="88">
        <f t="shared" si="3"/>
        <v>886</v>
      </c>
      <c r="H22" s="111" t="s">
        <v>22</v>
      </c>
      <c r="I22" s="97">
        <v>32</v>
      </c>
      <c r="J22" s="97">
        <v>291</v>
      </c>
      <c r="K22" s="97">
        <v>7</v>
      </c>
      <c r="L22" s="97">
        <v>9</v>
      </c>
      <c r="M22" s="99">
        <f t="shared" si="1"/>
        <v>343.5</v>
      </c>
      <c r="N22" s="100">
        <f t="shared" si="4"/>
        <v>1147.5</v>
      </c>
      <c r="O22" s="111" t="s">
        <v>111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25</v>
      </c>
      <c r="C23" s="97">
        <v>164</v>
      </c>
      <c r="D23" s="97">
        <v>2</v>
      </c>
      <c r="E23" s="97">
        <v>8</v>
      </c>
      <c r="F23" s="4">
        <f t="shared" si="0"/>
        <v>200.5</v>
      </c>
      <c r="G23" s="88">
        <f t="shared" si="3"/>
        <v>857.5</v>
      </c>
      <c r="H23" s="111" t="s">
        <v>24</v>
      </c>
      <c r="I23" s="97">
        <v>24</v>
      </c>
      <c r="J23" s="97">
        <v>288</v>
      </c>
      <c r="K23" s="97">
        <v>3</v>
      </c>
      <c r="L23" s="97">
        <v>5</v>
      </c>
      <c r="M23" s="99">
        <f t="shared" si="1"/>
        <v>318.5</v>
      </c>
      <c r="N23" s="100">
        <f t="shared" si="4"/>
        <v>1151</v>
      </c>
      <c r="O23" s="111" t="s">
        <v>112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22</v>
      </c>
      <c r="C24" s="97">
        <v>182</v>
      </c>
      <c r="D24" s="97">
        <v>5</v>
      </c>
      <c r="E24" s="97">
        <v>13</v>
      </c>
      <c r="F24" s="4">
        <f t="shared" si="0"/>
        <v>235.5</v>
      </c>
      <c r="G24" s="88">
        <f t="shared" si="3"/>
        <v>853.5</v>
      </c>
      <c r="H24" s="111" t="s">
        <v>25</v>
      </c>
      <c r="I24" s="97">
        <v>20</v>
      </c>
      <c r="J24" s="97">
        <v>253</v>
      </c>
      <c r="K24" s="97">
        <v>1</v>
      </c>
      <c r="L24" s="97">
        <v>5</v>
      </c>
      <c r="M24" s="99">
        <f t="shared" si="1"/>
        <v>277.5</v>
      </c>
      <c r="N24" s="100">
        <f t="shared" si="4"/>
        <v>1135.5</v>
      </c>
      <c r="O24" s="111" t="s">
        <v>113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27</v>
      </c>
      <c r="C25" s="97">
        <v>148</v>
      </c>
      <c r="D25" s="97">
        <v>1</v>
      </c>
      <c r="E25" s="97">
        <v>11</v>
      </c>
      <c r="F25" s="4">
        <f t="shared" si="0"/>
        <v>191</v>
      </c>
      <c r="G25" s="88">
        <f t="shared" si="3"/>
        <v>840</v>
      </c>
      <c r="H25" s="111" t="s">
        <v>26</v>
      </c>
      <c r="I25" s="97">
        <v>11</v>
      </c>
      <c r="J25" s="97">
        <v>219</v>
      </c>
      <c r="K25" s="97">
        <v>7</v>
      </c>
      <c r="L25" s="97">
        <v>12</v>
      </c>
      <c r="M25" s="99">
        <f t="shared" si="1"/>
        <v>268.5</v>
      </c>
      <c r="N25" s="100">
        <f t="shared" si="4"/>
        <v>1208</v>
      </c>
      <c r="O25" s="111" t="s">
        <v>114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105</v>
      </c>
      <c r="B26" s="97">
        <v>15</v>
      </c>
      <c r="C26" s="97">
        <v>120</v>
      </c>
      <c r="D26" s="97">
        <v>3</v>
      </c>
      <c r="E26" s="97">
        <v>10</v>
      </c>
      <c r="F26" s="4">
        <f t="shared" si="0"/>
        <v>158.5</v>
      </c>
      <c r="G26" s="88">
        <f t="shared" si="3"/>
        <v>785.5</v>
      </c>
      <c r="H26" s="111" t="s">
        <v>107</v>
      </c>
      <c r="I26" s="97"/>
      <c r="J26" s="97"/>
      <c r="K26" s="97"/>
      <c r="L26" s="97"/>
      <c r="M26" s="99">
        <f t="shared" si="1"/>
        <v>0</v>
      </c>
      <c r="N26" s="100">
        <f t="shared" si="4"/>
        <v>864.5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106</v>
      </c>
      <c r="B27" s="97">
        <v>20</v>
      </c>
      <c r="C27" s="97">
        <v>126</v>
      </c>
      <c r="D27" s="97">
        <v>0</v>
      </c>
      <c r="E27" s="97">
        <v>9</v>
      </c>
      <c r="F27" s="4">
        <f t="shared" si="0"/>
        <v>158.5</v>
      </c>
      <c r="G27" s="88">
        <f t="shared" si="3"/>
        <v>743.5</v>
      </c>
      <c r="H27" s="111" t="s">
        <v>108</v>
      </c>
      <c r="I27" s="97"/>
      <c r="J27" s="97"/>
      <c r="K27" s="97"/>
      <c r="L27" s="97"/>
      <c r="M27" s="99">
        <f t="shared" si="1"/>
        <v>0</v>
      </c>
      <c r="N27" s="100">
        <f t="shared" si="4"/>
        <v>546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103</v>
      </c>
      <c r="B28" s="97"/>
      <c r="C28" s="97"/>
      <c r="D28" s="97"/>
      <c r="E28" s="97"/>
      <c r="F28" s="4">
        <f t="shared" si="0"/>
        <v>0</v>
      </c>
      <c r="G28" s="88">
        <f t="shared" si="3"/>
        <v>508</v>
      </c>
      <c r="H28" s="111" t="s">
        <v>109</v>
      </c>
      <c r="I28" s="97"/>
      <c r="J28" s="97"/>
      <c r="K28" s="97"/>
      <c r="L28" s="97"/>
      <c r="M28" s="99">
        <f t="shared" si="1"/>
        <v>0</v>
      </c>
      <c r="N28" s="100">
        <f t="shared" si="4"/>
        <v>268.5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104</v>
      </c>
      <c r="B29" s="106"/>
      <c r="C29" s="106"/>
      <c r="D29" s="106"/>
      <c r="E29" s="106"/>
      <c r="F29" s="5">
        <f t="shared" si="0"/>
        <v>0</v>
      </c>
      <c r="G29" s="90">
        <f t="shared" si="3"/>
        <v>317</v>
      </c>
      <c r="H29" s="112" t="s">
        <v>110</v>
      </c>
      <c r="I29" s="106"/>
      <c r="J29" s="106"/>
      <c r="K29" s="106"/>
      <c r="L29" s="106"/>
      <c r="M29" s="107">
        <f t="shared" si="1"/>
        <v>0</v>
      </c>
      <c r="N29" s="108">
        <f t="shared" si="4"/>
        <v>0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25" t="s">
        <v>47</v>
      </c>
      <c r="B30" s="126"/>
      <c r="C30" s="129" t="s">
        <v>50</v>
      </c>
      <c r="D30" s="130"/>
      <c r="E30" s="130"/>
      <c r="F30" s="131"/>
      <c r="G30" s="38">
        <f>MAX(G13:G29)</f>
        <v>1814.5</v>
      </c>
      <c r="H30" s="120" t="s">
        <v>48</v>
      </c>
      <c r="I30" s="121"/>
      <c r="J30" s="117" t="s">
        <v>50</v>
      </c>
      <c r="K30" s="118"/>
      <c r="L30" s="118"/>
      <c r="M30" s="119"/>
      <c r="N30" s="101">
        <f>MAX(N10:N29)</f>
        <v>1356</v>
      </c>
      <c r="O30" s="120" t="s">
        <v>49</v>
      </c>
      <c r="P30" s="121"/>
      <c r="Q30" s="117" t="s">
        <v>50</v>
      </c>
      <c r="R30" s="118"/>
      <c r="S30" s="118"/>
      <c r="T30" s="119"/>
      <c r="U30" s="101">
        <f>MAX(U10:U29)</f>
        <v>1075</v>
      </c>
    </row>
    <row r="31" spans="1:21" ht="15" customHeight="1" x14ac:dyDescent="0.2">
      <c r="A31" s="127"/>
      <c r="B31" s="128"/>
      <c r="C31" s="37" t="s">
        <v>62</v>
      </c>
      <c r="D31" s="39"/>
      <c r="E31" s="39"/>
      <c r="F31" s="40" t="s">
        <v>134</v>
      </c>
      <c r="G31" s="41"/>
      <c r="H31" s="122"/>
      <c r="I31" s="123"/>
      <c r="J31" s="102" t="s">
        <v>62</v>
      </c>
      <c r="K31" s="103"/>
      <c r="L31" s="103"/>
      <c r="M31" s="104" t="s">
        <v>131</v>
      </c>
      <c r="N31" s="105"/>
      <c r="O31" s="122"/>
      <c r="P31" s="123"/>
      <c r="Q31" s="102" t="s">
        <v>62</v>
      </c>
      <c r="R31" s="103"/>
      <c r="S31" s="103"/>
      <c r="T31" s="104"/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24" t="s">
        <v>51</v>
      </c>
      <c r="B33" s="124"/>
      <c r="C33" s="124"/>
      <c r="D33" s="124"/>
      <c r="E33" s="124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107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108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G16" zoomScaleNormal="100" workbookViewId="0">
      <selection activeCell="U33" sqref="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32" t="s">
        <v>54</v>
      </c>
      <c r="B4" s="132"/>
      <c r="C4" s="132"/>
      <c r="D4" s="17"/>
      <c r="E4" s="137" t="s">
        <v>60</v>
      </c>
      <c r="F4" s="137"/>
      <c r="G4" s="137"/>
      <c r="H4" s="137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33" t="s">
        <v>56</v>
      </c>
      <c r="B5" s="133"/>
      <c r="C5" s="133"/>
      <c r="D5" s="137" t="s">
        <v>128</v>
      </c>
      <c r="E5" s="137"/>
      <c r="F5" s="137"/>
      <c r="G5" s="137"/>
      <c r="H5" s="137"/>
      <c r="I5" s="133" t="s">
        <v>53</v>
      </c>
      <c r="J5" s="133"/>
      <c r="K5" s="133"/>
      <c r="L5" s="138">
        <v>10653</v>
      </c>
      <c r="M5" s="138"/>
      <c r="N5" s="138"/>
      <c r="O5" s="7"/>
      <c r="P5" s="133" t="s">
        <v>57</v>
      </c>
      <c r="Q5" s="133"/>
      <c r="R5" s="133"/>
      <c r="S5" s="136" t="s">
        <v>116</v>
      </c>
      <c r="T5" s="136"/>
      <c r="U5" s="136"/>
    </row>
    <row r="6" spans="1:21" ht="12.75" customHeight="1" x14ac:dyDescent="0.2">
      <c r="A6" s="133" t="s">
        <v>55</v>
      </c>
      <c r="B6" s="133"/>
      <c r="C6" s="133"/>
      <c r="D6" s="134" t="s">
        <v>138</v>
      </c>
      <c r="E6" s="134"/>
      <c r="F6" s="134"/>
      <c r="G6" s="134"/>
      <c r="H6" s="134"/>
      <c r="I6" s="133" t="s">
        <v>59</v>
      </c>
      <c r="J6" s="133"/>
      <c r="K6" s="133"/>
      <c r="L6" s="139">
        <v>3</v>
      </c>
      <c r="M6" s="139"/>
      <c r="N6" s="139"/>
      <c r="O6" s="30"/>
      <c r="P6" s="133" t="s">
        <v>58</v>
      </c>
      <c r="Q6" s="133"/>
      <c r="R6" s="133"/>
      <c r="S6" s="147">
        <v>42986</v>
      </c>
      <c r="T6" s="147"/>
      <c r="U6" s="147"/>
    </row>
    <row r="7" spans="1:21" ht="11.25" customHeight="1" x14ac:dyDescent="0.2">
      <c r="A7" s="8"/>
      <c r="B7" s="6"/>
      <c r="C7" s="6"/>
      <c r="D7" s="6"/>
      <c r="E7" s="146"/>
      <c r="F7" s="146"/>
      <c r="G7" s="146"/>
      <c r="H7" s="146"/>
      <c r="I7" s="146"/>
      <c r="J7" s="146"/>
      <c r="K7" s="146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40" t="s">
        <v>36</v>
      </c>
      <c r="B8" s="143" t="s">
        <v>34</v>
      </c>
      <c r="C8" s="144"/>
      <c r="D8" s="144"/>
      <c r="E8" s="145"/>
      <c r="F8" s="140" t="s">
        <v>35</v>
      </c>
      <c r="G8" s="140" t="s">
        <v>37</v>
      </c>
      <c r="H8" s="140" t="s">
        <v>36</v>
      </c>
      <c r="I8" s="143" t="s">
        <v>34</v>
      </c>
      <c r="J8" s="144"/>
      <c r="K8" s="144"/>
      <c r="L8" s="145"/>
      <c r="M8" s="140" t="s">
        <v>35</v>
      </c>
      <c r="N8" s="140" t="s">
        <v>37</v>
      </c>
      <c r="O8" s="140" t="s">
        <v>36</v>
      </c>
      <c r="P8" s="143" t="s">
        <v>34</v>
      </c>
      <c r="Q8" s="144"/>
      <c r="R8" s="144"/>
      <c r="S8" s="145"/>
      <c r="T8" s="140" t="s">
        <v>35</v>
      </c>
      <c r="U8" s="140" t="s">
        <v>37</v>
      </c>
    </row>
    <row r="9" spans="1:21" ht="12" customHeight="1" thickBot="1" x14ac:dyDescent="0.25">
      <c r="A9" s="142"/>
      <c r="B9" s="10" t="s">
        <v>52</v>
      </c>
      <c r="C9" s="10" t="s">
        <v>0</v>
      </c>
      <c r="D9" s="10" t="s">
        <v>2</v>
      </c>
      <c r="E9" s="11" t="s">
        <v>3</v>
      </c>
      <c r="F9" s="142"/>
      <c r="G9" s="142"/>
      <c r="H9" s="142"/>
      <c r="I9" s="12" t="s">
        <v>52</v>
      </c>
      <c r="J9" s="12" t="s">
        <v>0</v>
      </c>
      <c r="K9" s="10" t="s">
        <v>2</v>
      </c>
      <c r="L9" s="11" t="s">
        <v>3</v>
      </c>
      <c r="M9" s="142"/>
      <c r="N9" s="142"/>
      <c r="O9" s="142"/>
      <c r="P9" s="12" t="s">
        <v>52</v>
      </c>
      <c r="Q9" s="12" t="s">
        <v>0</v>
      </c>
      <c r="R9" s="10" t="s">
        <v>2</v>
      </c>
      <c r="S9" s="11" t="s">
        <v>3</v>
      </c>
      <c r="T9" s="142"/>
      <c r="U9" s="141"/>
    </row>
    <row r="10" spans="1:21" ht="24" customHeight="1" x14ac:dyDescent="0.2">
      <c r="A10" s="93" t="s">
        <v>117</v>
      </c>
      <c r="B10" s="95">
        <v>10</v>
      </c>
      <c r="C10" s="95">
        <v>330</v>
      </c>
      <c r="D10" s="95">
        <v>6</v>
      </c>
      <c r="E10" s="95">
        <v>0</v>
      </c>
      <c r="F10" s="94">
        <f t="shared" ref="F10:F29" si="0">B10*0.5+C10*1+D10*2+E10*2.5</f>
        <v>347</v>
      </c>
      <c r="G10" s="86"/>
      <c r="H10" s="109" t="s">
        <v>27</v>
      </c>
      <c r="I10" s="95">
        <v>22</v>
      </c>
      <c r="J10" s="95">
        <v>177</v>
      </c>
      <c r="K10" s="95">
        <v>7</v>
      </c>
      <c r="L10" s="95">
        <v>9</v>
      </c>
      <c r="M10" s="98">
        <f t="shared" ref="M10:M29" si="1">I10*0.5+J10*1+K10*2+L10*2.5</f>
        <v>224.5</v>
      </c>
      <c r="N10" s="113">
        <f>M10+F29+F28+F27</f>
        <v>504.5</v>
      </c>
      <c r="O10" s="109" t="s">
        <v>43</v>
      </c>
      <c r="P10" s="95">
        <v>43</v>
      </c>
      <c r="Q10" s="95">
        <v>321</v>
      </c>
      <c r="R10" s="95">
        <v>8</v>
      </c>
      <c r="S10" s="95">
        <v>10</v>
      </c>
      <c r="T10" s="98">
        <f t="shared" ref="T10:T25" si="2">P10*0.5+Q10*1+R10*2+S10*2.5</f>
        <v>383.5</v>
      </c>
      <c r="U10" s="113">
        <f>T10+M29+M28+M27</f>
        <v>383.5</v>
      </c>
    </row>
    <row r="11" spans="1:21" ht="24" customHeight="1" x14ac:dyDescent="0.2">
      <c r="A11" s="87" t="s">
        <v>118</v>
      </c>
      <c r="B11" s="96">
        <v>13</v>
      </c>
      <c r="C11" s="96">
        <v>446</v>
      </c>
      <c r="D11" s="96">
        <v>8</v>
      </c>
      <c r="E11" s="96">
        <v>1</v>
      </c>
      <c r="F11" s="4">
        <f t="shared" si="0"/>
        <v>471</v>
      </c>
      <c r="G11" s="92"/>
      <c r="H11" s="111" t="s">
        <v>28</v>
      </c>
      <c r="I11" s="96">
        <v>30</v>
      </c>
      <c r="J11" s="96">
        <v>186</v>
      </c>
      <c r="K11" s="96">
        <v>6</v>
      </c>
      <c r="L11" s="96">
        <v>11</v>
      </c>
      <c r="M11" s="99">
        <f t="shared" si="1"/>
        <v>240.5</v>
      </c>
      <c r="N11" s="114">
        <f>M11+M10+F29+F28</f>
        <v>465</v>
      </c>
      <c r="O11" s="110" t="s">
        <v>44</v>
      </c>
      <c r="P11" s="96">
        <v>49</v>
      </c>
      <c r="Q11" s="97">
        <v>346</v>
      </c>
      <c r="R11" s="97">
        <v>10</v>
      </c>
      <c r="S11" s="96">
        <v>15</v>
      </c>
      <c r="T11" s="99">
        <f t="shared" si="2"/>
        <v>428</v>
      </c>
      <c r="U11" s="114">
        <f>T11+T10+M29+M28</f>
        <v>811.5</v>
      </c>
    </row>
    <row r="12" spans="1:21" ht="24" customHeight="1" x14ac:dyDescent="0.2">
      <c r="A12" s="91" t="s">
        <v>99</v>
      </c>
      <c r="B12" s="96">
        <v>25</v>
      </c>
      <c r="C12" s="96">
        <v>542</v>
      </c>
      <c r="D12" s="96">
        <v>10</v>
      </c>
      <c r="E12" s="96">
        <v>3</v>
      </c>
      <c r="F12" s="4">
        <f t="shared" si="0"/>
        <v>582</v>
      </c>
      <c r="G12" s="92"/>
      <c r="H12" s="111" t="s">
        <v>1</v>
      </c>
      <c r="I12" s="96">
        <v>24</v>
      </c>
      <c r="J12" s="96">
        <v>254</v>
      </c>
      <c r="K12" s="96">
        <v>6</v>
      </c>
      <c r="L12" s="96">
        <v>11</v>
      </c>
      <c r="M12" s="99">
        <f t="shared" si="1"/>
        <v>305.5</v>
      </c>
      <c r="N12" s="114">
        <f>M12+M11+M10+F29</f>
        <v>770.5</v>
      </c>
      <c r="O12" s="110" t="s">
        <v>32</v>
      </c>
      <c r="P12" s="96">
        <v>62</v>
      </c>
      <c r="Q12" s="97">
        <v>328</v>
      </c>
      <c r="R12" s="97">
        <v>15</v>
      </c>
      <c r="S12" s="96">
        <v>4</v>
      </c>
      <c r="T12" s="99">
        <f t="shared" si="2"/>
        <v>399</v>
      </c>
      <c r="U12" s="114">
        <f>T12+T11+T10+M29</f>
        <v>1210.5</v>
      </c>
    </row>
    <row r="13" spans="1:21" ht="24" customHeight="1" x14ac:dyDescent="0.2">
      <c r="A13" s="87" t="s">
        <v>100</v>
      </c>
      <c r="B13" s="97">
        <v>25</v>
      </c>
      <c r="C13" s="97">
        <v>436</v>
      </c>
      <c r="D13" s="97">
        <v>7</v>
      </c>
      <c r="E13" s="97">
        <v>2</v>
      </c>
      <c r="F13" s="4">
        <f t="shared" si="0"/>
        <v>467.5</v>
      </c>
      <c r="G13" s="88">
        <f>F13+F12+F11+F10</f>
        <v>1867.5</v>
      </c>
      <c r="H13" s="111" t="s">
        <v>4</v>
      </c>
      <c r="I13" s="97">
        <v>27</v>
      </c>
      <c r="J13" s="97">
        <v>253</v>
      </c>
      <c r="K13" s="97">
        <v>11</v>
      </c>
      <c r="L13" s="97">
        <v>13</v>
      </c>
      <c r="M13" s="99">
        <f t="shared" si="1"/>
        <v>321</v>
      </c>
      <c r="N13" s="100">
        <f>M13+M12+M11+M10</f>
        <v>1091.5</v>
      </c>
      <c r="O13" s="111" t="s">
        <v>33</v>
      </c>
      <c r="P13" s="97">
        <v>69</v>
      </c>
      <c r="Q13" s="97">
        <v>310</v>
      </c>
      <c r="R13" s="97">
        <v>6</v>
      </c>
      <c r="S13" s="97">
        <v>10</v>
      </c>
      <c r="T13" s="99">
        <f t="shared" si="2"/>
        <v>381.5</v>
      </c>
      <c r="U13" s="100">
        <f>T13+T12+T11+T10</f>
        <v>1592</v>
      </c>
    </row>
    <row r="14" spans="1:21" ht="24" customHeight="1" x14ac:dyDescent="0.2">
      <c r="A14" s="87" t="s">
        <v>101</v>
      </c>
      <c r="B14" s="97">
        <v>27</v>
      </c>
      <c r="C14" s="97">
        <v>457</v>
      </c>
      <c r="D14" s="97">
        <v>10</v>
      </c>
      <c r="E14" s="97">
        <v>2</v>
      </c>
      <c r="F14" s="4">
        <f t="shared" si="0"/>
        <v>495.5</v>
      </c>
      <c r="G14" s="88">
        <f t="shared" ref="G14:G29" si="3">F14+F13+F12+F11</f>
        <v>2016</v>
      </c>
      <c r="H14" s="111" t="s">
        <v>5</v>
      </c>
      <c r="I14" s="97">
        <v>33</v>
      </c>
      <c r="J14" s="97">
        <v>250</v>
      </c>
      <c r="K14" s="97">
        <v>9</v>
      </c>
      <c r="L14" s="97">
        <v>12</v>
      </c>
      <c r="M14" s="99">
        <f t="shared" si="1"/>
        <v>314.5</v>
      </c>
      <c r="N14" s="100">
        <f t="shared" ref="N14:N29" si="4">M14+M13+M12+M11</f>
        <v>1181.5</v>
      </c>
      <c r="O14" s="110" t="s">
        <v>29</v>
      </c>
      <c r="P14" s="97">
        <v>89</v>
      </c>
      <c r="Q14" s="97">
        <v>322</v>
      </c>
      <c r="R14" s="97">
        <v>8</v>
      </c>
      <c r="S14" s="97">
        <v>10</v>
      </c>
      <c r="T14" s="99">
        <f t="shared" si="2"/>
        <v>407.5</v>
      </c>
      <c r="U14" s="100">
        <f t="shared" ref="U14:U25" si="5">T14+T13+T12+T11</f>
        <v>1616</v>
      </c>
    </row>
    <row r="15" spans="1:21" ht="24" customHeight="1" x14ac:dyDescent="0.2">
      <c r="A15" s="87" t="s">
        <v>102</v>
      </c>
      <c r="B15" s="97">
        <v>35</v>
      </c>
      <c r="C15" s="97">
        <v>421</v>
      </c>
      <c r="D15" s="97">
        <v>16</v>
      </c>
      <c r="E15" s="97">
        <v>3</v>
      </c>
      <c r="F15" s="4">
        <f t="shared" si="0"/>
        <v>478</v>
      </c>
      <c r="G15" s="88">
        <f t="shared" si="3"/>
        <v>2023</v>
      </c>
      <c r="H15" s="111" t="s">
        <v>6</v>
      </c>
      <c r="I15" s="97">
        <v>31</v>
      </c>
      <c r="J15" s="97">
        <v>302</v>
      </c>
      <c r="K15" s="97">
        <v>8</v>
      </c>
      <c r="L15" s="97">
        <v>7</v>
      </c>
      <c r="M15" s="99">
        <f t="shared" si="1"/>
        <v>351</v>
      </c>
      <c r="N15" s="100">
        <f t="shared" si="4"/>
        <v>1292</v>
      </c>
      <c r="O15" s="110" t="s">
        <v>30</v>
      </c>
      <c r="P15" s="97">
        <v>79</v>
      </c>
      <c r="Q15" s="97">
        <v>331</v>
      </c>
      <c r="R15" s="97">
        <v>8</v>
      </c>
      <c r="S15" s="97">
        <v>10</v>
      </c>
      <c r="T15" s="99">
        <f t="shared" si="2"/>
        <v>411.5</v>
      </c>
      <c r="U15" s="100">
        <f t="shared" si="5"/>
        <v>1599.5</v>
      </c>
    </row>
    <row r="16" spans="1:21" ht="24" customHeight="1" x14ac:dyDescent="0.2">
      <c r="A16" s="87" t="s">
        <v>11</v>
      </c>
      <c r="B16" s="97">
        <v>25</v>
      </c>
      <c r="C16" s="97">
        <v>292</v>
      </c>
      <c r="D16" s="97">
        <v>19</v>
      </c>
      <c r="E16" s="97">
        <v>7</v>
      </c>
      <c r="F16" s="4">
        <f t="shared" si="0"/>
        <v>360</v>
      </c>
      <c r="G16" s="88">
        <f t="shared" si="3"/>
        <v>1801</v>
      </c>
      <c r="H16" s="111" t="s">
        <v>7</v>
      </c>
      <c r="I16" s="97">
        <v>21</v>
      </c>
      <c r="J16" s="97">
        <v>373</v>
      </c>
      <c r="K16" s="97">
        <v>13</v>
      </c>
      <c r="L16" s="97">
        <v>9</v>
      </c>
      <c r="M16" s="99">
        <f t="shared" si="1"/>
        <v>432</v>
      </c>
      <c r="N16" s="100">
        <f t="shared" si="4"/>
        <v>1418.5</v>
      </c>
      <c r="O16" s="110" t="s">
        <v>8</v>
      </c>
      <c r="P16" s="97">
        <v>82</v>
      </c>
      <c r="Q16" s="97">
        <v>347</v>
      </c>
      <c r="R16" s="97">
        <v>9</v>
      </c>
      <c r="S16" s="97">
        <v>2</v>
      </c>
      <c r="T16" s="99">
        <f t="shared" si="2"/>
        <v>411</v>
      </c>
      <c r="U16" s="100">
        <f t="shared" si="5"/>
        <v>1611.5</v>
      </c>
    </row>
    <row r="17" spans="1:21" ht="24" customHeight="1" x14ac:dyDescent="0.2">
      <c r="A17" s="87" t="s">
        <v>14</v>
      </c>
      <c r="B17" s="97">
        <v>16</v>
      </c>
      <c r="C17" s="97">
        <v>299</v>
      </c>
      <c r="D17" s="97">
        <v>8</v>
      </c>
      <c r="E17" s="97">
        <v>3</v>
      </c>
      <c r="F17" s="4">
        <f t="shared" si="0"/>
        <v>330.5</v>
      </c>
      <c r="G17" s="88">
        <f t="shared" si="3"/>
        <v>1664</v>
      </c>
      <c r="H17" s="111" t="s">
        <v>9</v>
      </c>
      <c r="I17" s="97">
        <v>26</v>
      </c>
      <c r="J17" s="97">
        <v>361</v>
      </c>
      <c r="K17" s="97">
        <v>11</v>
      </c>
      <c r="L17" s="97">
        <v>6</v>
      </c>
      <c r="M17" s="99">
        <f t="shared" si="1"/>
        <v>411</v>
      </c>
      <c r="N17" s="100">
        <f t="shared" si="4"/>
        <v>1508.5</v>
      </c>
      <c r="O17" s="111" t="s">
        <v>10</v>
      </c>
      <c r="P17" s="97">
        <v>73</v>
      </c>
      <c r="Q17" s="97">
        <v>323</v>
      </c>
      <c r="R17" s="97">
        <v>8</v>
      </c>
      <c r="S17" s="97">
        <v>6</v>
      </c>
      <c r="T17" s="99">
        <f t="shared" si="2"/>
        <v>390.5</v>
      </c>
      <c r="U17" s="100">
        <f t="shared" si="5"/>
        <v>1620.5</v>
      </c>
    </row>
    <row r="18" spans="1:21" ht="24" customHeight="1" x14ac:dyDescent="0.2">
      <c r="A18" s="87" t="s">
        <v>17</v>
      </c>
      <c r="B18" s="97">
        <v>33</v>
      </c>
      <c r="C18" s="97">
        <v>306</v>
      </c>
      <c r="D18" s="97">
        <v>8</v>
      </c>
      <c r="E18" s="97">
        <v>9</v>
      </c>
      <c r="F18" s="4">
        <f t="shared" si="0"/>
        <v>361</v>
      </c>
      <c r="G18" s="88">
        <f t="shared" si="3"/>
        <v>1529.5</v>
      </c>
      <c r="H18" s="111" t="s">
        <v>12</v>
      </c>
      <c r="I18" s="97">
        <v>24</v>
      </c>
      <c r="J18" s="97">
        <v>260</v>
      </c>
      <c r="K18" s="97">
        <v>10</v>
      </c>
      <c r="L18" s="97">
        <v>5</v>
      </c>
      <c r="M18" s="99">
        <f t="shared" si="1"/>
        <v>304.5</v>
      </c>
      <c r="N18" s="100">
        <f t="shared" si="4"/>
        <v>1498.5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1213</v>
      </c>
    </row>
    <row r="19" spans="1:21" ht="24" customHeight="1" x14ac:dyDescent="0.2">
      <c r="A19" s="87" t="s">
        <v>19</v>
      </c>
      <c r="B19" s="97">
        <v>19</v>
      </c>
      <c r="C19" s="97">
        <v>276</v>
      </c>
      <c r="D19" s="97">
        <v>9</v>
      </c>
      <c r="E19" s="97">
        <v>10</v>
      </c>
      <c r="F19" s="4">
        <f t="shared" si="0"/>
        <v>328.5</v>
      </c>
      <c r="G19" s="88">
        <f t="shared" si="3"/>
        <v>1380</v>
      </c>
      <c r="H19" s="111" t="s">
        <v>15</v>
      </c>
      <c r="I19" s="97">
        <v>26</v>
      </c>
      <c r="J19" s="97">
        <v>258</v>
      </c>
      <c r="K19" s="97">
        <v>9</v>
      </c>
      <c r="L19" s="97">
        <v>8</v>
      </c>
      <c r="M19" s="99">
        <f t="shared" si="1"/>
        <v>309</v>
      </c>
      <c r="N19" s="100">
        <f t="shared" si="4"/>
        <v>1456.5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801.5</v>
      </c>
    </row>
    <row r="20" spans="1:21" ht="24" customHeight="1" x14ac:dyDescent="0.2">
      <c r="A20" s="87" t="s">
        <v>21</v>
      </c>
      <c r="B20" s="97">
        <v>13</v>
      </c>
      <c r="C20" s="97">
        <v>218</v>
      </c>
      <c r="D20" s="97">
        <v>7</v>
      </c>
      <c r="E20" s="97">
        <v>5</v>
      </c>
      <c r="F20" s="4">
        <f t="shared" si="0"/>
        <v>251</v>
      </c>
      <c r="G20" s="88">
        <f t="shared" si="3"/>
        <v>1271</v>
      </c>
      <c r="H20" s="111" t="s">
        <v>18</v>
      </c>
      <c r="I20" s="97">
        <v>20</v>
      </c>
      <c r="J20" s="97">
        <v>277</v>
      </c>
      <c r="K20" s="97">
        <v>7</v>
      </c>
      <c r="L20" s="97">
        <v>4</v>
      </c>
      <c r="M20" s="99">
        <f t="shared" si="1"/>
        <v>311</v>
      </c>
      <c r="N20" s="100">
        <f t="shared" si="4"/>
        <v>1335.5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390.5</v>
      </c>
    </row>
    <row r="21" spans="1:21" ht="24" customHeight="1" x14ac:dyDescent="0.2">
      <c r="A21" s="87" t="s">
        <v>23</v>
      </c>
      <c r="B21" s="97">
        <v>27</v>
      </c>
      <c r="C21" s="97">
        <v>210</v>
      </c>
      <c r="D21" s="97">
        <v>13</v>
      </c>
      <c r="E21" s="97">
        <v>8</v>
      </c>
      <c r="F21" s="4">
        <f t="shared" si="0"/>
        <v>269.5</v>
      </c>
      <c r="G21" s="88">
        <f t="shared" si="3"/>
        <v>1210</v>
      </c>
      <c r="H21" s="111" t="s">
        <v>20</v>
      </c>
      <c r="I21" s="97">
        <v>16</v>
      </c>
      <c r="J21" s="97">
        <v>325</v>
      </c>
      <c r="K21" s="97">
        <v>10</v>
      </c>
      <c r="L21" s="97">
        <v>7</v>
      </c>
      <c r="M21" s="99">
        <f t="shared" si="1"/>
        <v>370.5</v>
      </c>
      <c r="N21" s="100">
        <f t="shared" si="4"/>
        <v>1295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32</v>
      </c>
      <c r="C22" s="97">
        <v>284</v>
      </c>
      <c r="D22" s="97">
        <v>11</v>
      </c>
      <c r="E22" s="97">
        <v>11</v>
      </c>
      <c r="F22" s="4">
        <f t="shared" si="0"/>
        <v>349.5</v>
      </c>
      <c r="G22" s="88">
        <f t="shared" si="3"/>
        <v>1198.5</v>
      </c>
      <c r="H22" s="111" t="s">
        <v>22</v>
      </c>
      <c r="I22" s="97">
        <v>22</v>
      </c>
      <c r="J22" s="97">
        <v>310</v>
      </c>
      <c r="K22" s="97">
        <v>11</v>
      </c>
      <c r="L22" s="97">
        <v>5</v>
      </c>
      <c r="M22" s="99">
        <f t="shared" si="1"/>
        <v>355.5</v>
      </c>
      <c r="N22" s="100">
        <f t="shared" si="4"/>
        <v>1346</v>
      </c>
      <c r="O22" s="111" t="s">
        <v>111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26</v>
      </c>
      <c r="C23" s="97">
        <v>293</v>
      </c>
      <c r="D23" s="97">
        <v>11</v>
      </c>
      <c r="E23" s="97">
        <v>10</v>
      </c>
      <c r="F23" s="4">
        <f t="shared" si="0"/>
        <v>353</v>
      </c>
      <c r="G23" s="88">
        <f t="shared" si="3"/>
        <v>1223</v>
      </c>
      <c r="H23" s="111" t="s">
        <v>24</v>
      </c>
      <c r="I23" s="97">
        <v>10</v>
      </c>
      <c r="J23" s="97">
        <v>322</v>
      </c>
      <c r="K23" s="97">
        <v>9</v>
      </c>
      <c r="L23" s="97">
        <v>4</v>
      </c>
      <c r="M23" s="99">
        <f t="shared" si="1"/>
        <v>355</v>
      </c>
      <c r="N23" s="100">
        <f t="shared" si="4"/>
        <v>1392</v>
      </c>
      <c r="O23" s="111" t="s">
        <v>112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31</v>
      </c>
      <c r="C24" s="97">
        <v>246</v>
      </c>
      <c r="D24" s="97">
        <v>9</v>
      </c>
      <c r="E24" s="97">
        <v>8</v>
      </c>
      <c r="F24" s="4">
        <f t="shared" si="0"/>
        <v>299.5</v>
      </c>
      <c r="G24" s="88">
        <f t="shared" si="3"/>
        <v>1271.5</v>
      </c>
      <c r="H24" s="111" t="s">
        <v>25</v>
      </c>
      <c r="I24" s="97">
        <v>41</v>
      </c>
      <c r="J24" s="97">
        <v>375</v>
      </c>
      <c r="K24" s="97">
        <v>10</v>
      </c>
      <c r="L24" s="97">
        <v>10</v>
      </c>
      <c r="M24" s="99">
        <f t="shared" si="1"/>
        <v>440.5</v>
      </c>
      <c r="N24" s="100">
        <f t="shared" si="4"/>
        <v>1521.5</v>
      </c>
      <c r="O24" s="111" t="s">
        <v>113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30</v>
      </c>
      <c r="C25" s="97">
        <v>212</v>
      </c>
      <c r="D25" s="97">
        <v>11</v>
      </c>
      <c r="E25" s="97">
        <v>16</v>
      </c>
      <c r="F25" s="4">
        <f t="shared" si="0"/>
        <v>289</v>
      </c>
      <c r="G25" s="88">
        <f t="shared" si="3"/>
        <v>1291</v>
      </c>
      <c r="H25" s="111" t="s">
        <v>26</v>
      </c>
      <c r="I25" s="97">
        <v>48</v>
      </c>
      <c r="J25" s="97">
        <v>310</v>
      </c>
      <c r="K25" s="97">
        <v>11</v>
      </c>
      <c r="L25" s="97">
        <v>15</v>
      </c>
      <c r="M25" s="99">
        <f t="shared" si="1"/>
        <v>393.5</v>
      </c>
      <c r="N25" s="100">
        <f t="shared" si="4"/>
        <v>1544.5</v>
      </c>
      <c r="O25" s="111" t="s">
        <v>114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105</v>
      </c>
      <c r="B26" s="97">
        <v>28</v>
      </c>
      <c r="C26" s="97">
        <v>245</v>
      </c>
      <c r="D26" s="97">
        <v>7</v>
      </c>
      <c r="E26" s="97">
        <v>12</v>
      </c>
      <c r="F26" s="4">
        <f t="shared" si="0"/>
        <v>303</v>
      </c>
      <c r="G26" s="88">
        <f t="shared" si="3"/>
        <v>1244.5</v>
      </c>
      <c r="H26" s="111" t="s">
        <v>107</v>
      </c>
      <c r="I26" s="97"/>
      <c r="J26" s="97"/>
      <c r="K26" s="97"/>
      <c r="L26" s="97"/>
      <c r="M26" s="99">
        <f t="shared" si="1"/>
        <v>0</v>
      </c>
      <c r="N26" s="100">
        <f t="shared" si="4"/>
        <v>1189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106</v>
      </c>
      <c r="B27" s="97">
        <v>35</v>
      </c>
      <c r="C27" s="97">
        <v>221</v>
      </c>
      <c r="D27" s="97">
        <v>12</v>
      </c>
      <c r="E27" s="97">
        <v>7</v>
      </c>
      <c r="F27" s="4">
        <f t="shared" si="0"/>
        <v>280</v>
      </c>
      <c r="G27" s="88">
        <f t="shared" si="3"/>
        <v>1171.5</v>
      </c>
      <c r="H27" s="111" t="s">
        <v>108</v>
      </c>
      <c r="I27" s="97"/>
      <c r="J27" s="97"/>
      <c r="K27" s="97"/>
      <c r="L27" s="97"/>
      <c r="M27" s="99">
        <f t="shared" si="1"/>
        <v>0</v>
      </c>
      <c r="N27" s="100">
        <f t="shared" si="4"/>
        <v>834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103</v>
      </c>
      <c r="B28" s="97"/>
      <c r="C28" s="97"/>
      <c r="D28" s="97"/>
      <c r="E28" s="97"/>
      <c r="F28" s="4">
        <f t="shared" si="0"/>
        <v>0</v>
      </c>
      <c r="G28" s="88">
        <f t="shared" si="3"/>
        <v>872</v>
      </c>
      <c r="H28" s="111" t="s">
        <v>109</v>
      </c>
      <c r="I28" s="97"/>
      <c r="J28" s="97"/>
      <c r="K28" s="97"/>
      <c r="L28" s="97"/>
      <c r="M28" s="99">
        <f t="shared" si="1"/>
        <v>0</v>
      </c>
      <c r="N28" s="100">
        <f t="shared" si="4"/>
        <v>393.5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104</v>
      </c>
      <c r="B29" s="106"/>
      <c r="C29" s="106"/>
      <c r="D29" s="106"/>
      <c r="E29" s="106"/>
      <c r="F29" s="5">
        <f t="shared" si="0"/>
        <v>0</v>
      </c>
      <c r="G29" s="90">
        <f t="shared" si="3"/>
        <v>583</v>
      </c>
      <c r="H29" s="112" t="s">
        <v>110</v>
      </c>
      <c r="I29" s="106"/>
      <c r="J29" s="106"/>
      <c r="K29" s="106"/>
      <c r="L29" s="106"/>
      <c r="M29" s="107">
        <f t="shared" si="1"/>
        <v>0</v>
      </c>
      <c r="N29" s="108">
        <f t="shared" si="4"/>
        <v>0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25" t="s">
        <v>47</v>
      </c>
      <c r="B30" s="126"/>
      <c r="C30" s="129" t="s">
        <v>50</v>
      </c>
      <c r="D30" s="130"/>
      <c r="E30" s="130"/>
      <c r="F30" s="131"/>
      <c r="G30" s="38">
        <f>MAX(G13:G29)</f>
        <v>2023</v>
      </c>
      <c r="H30" s="120" t="s">
        <v>48</v>
      </c>
      <c r="I30" s="121"/>
      <c r="J30" s="117" t="s">
        <v>50</v>
      </c>
      <c r="K30" s="118"/>
      <c r="L30" s="118"/>
      <c r="M30" s="119"/>
      <c r="N30" s="101">
        <f>MAX(N10:N29)</f>
        <v>1544.5</v>
      </c>
      <c r="O30" s="120" t="s">
        <v>49</v>
      </c>
      <c r="P30" s="121"/>
      <c r="Q30" s="117" t="s">
        <v>50</v>
      </c>
      <c r="R30" s="118"/>
      <c r="S30" s="118"/>
      <c r="T30" s="119"/>
      <c r="U30" s="101">
        <f>MAX(U10:U29)</f>
        <v>1620.5</v>
      </c>
    </row>
    <row r="31" spans="1:21" ht="15" customHeight="1" x14ac:dyDescent="0.2">
      <c r="A31" s="127"/>
      <c r="B31" s="128"/>
      <c r="C31" s="37" t="s">
        <v>62</v>
      </c>
      <c r="D31" s="39"/>
      <c r="E31" s="39"/>
      <c r="F31" s="40" t="s">
        <v>139</v>
      </c>
      <c r="G31" s="41"/>
      <c r="H31" s="122"/>
      <c r="I31" s="123"/>
      <c r="J31" s="102" t="s">
        <v>62</v>
      </c>
      <c r="K31" s="103"/>
      <c r="L31" s="103"/>
      <c r="M31" s="104" t="s">
        <v>140</v>
      </c>
      <c r="N31" s="105"/>
      <c r="O31" s="122"/>
      <c r="P31" s="123"/>
      <c r="Q31" s="102" t="s">
        <v>62</v>
      </c>
      <c r="R31" s="103"/>
      <c r="S31" s="103"/>
      <c r="T31" s="104" t="s">
        <v>141</v>
      </c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24" t="s">
        <v>51</v>
      </c>
      <c r="B33" s="124"/>
      <c r="C33" s="124"/>
      <c r="D33" s="124"/>
      <c r="E33" s="124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107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108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I18" zoomScaleNormal="100" workbookViewId="0">
      <selection activeCell="W32" sqref="W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32" t="s">
        <v>54</v>
      </c>
      <c r="B4" s="132"/>
      <c r="C4" s="132"/>
      <c r="D4" s="17"/>
      <c r="E4" s="137" t="s">
        <v>60</v>
      </c>
      <c r="F4" s="137"/>
      <c r="G4" s="137"/>
      <c r="H4" s="137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33" t="s">
        <v>56</v>
      </c>
      <c r="B5" s="133"/>
      <c r="C5" s="133"/>
      <c r="D5" s="137" t="str">
        <f>'G-1'!D5:H5</f>
        <v>CL 106 - CR 53</v>
      </c>
      <c r="E5" s="137"/>
      <c r="F5" s="137"/>
      <c r="G5" s="137"/>
      <c r="H5" s="137"/>
      <c r="I5" s="133" t="s">
        <v>53</v>
      </c>
      <c r="J5" s="133"/>
      <c r="K5" s="133"/>
      <c r="L5" s="138">
        <f>'G-1'!L5:N5</f>
        <v>10653</v>
      </c>
      <c r="M5" s="138"/>
      <c r="N5" s="138"/>
      <c r="O5" s="7"/>
      <c r="P5" s="133" t="s">
        <v>57</v>
      </c>
      <c r="Q5" s="133"/>
      <c r="R5" s="133"/>
      <c r="S5" s="136" t="s">
        <v>63</v>
      </c>
      <c r="T5" s="136"/>
      <c r="U5" s="136"/>
    </row>
    <row r="6" spans="1:21" ht="12.75" customHeight="1" x14ac:dyDescent="0.2">
      <c r="A6" s="133" t="s">
        <v>55</v>
      </c>
      <c r="B6" s="133"/>
      <c r="C6" s="133"/>
      <c r="D6" s="134"/>
      <c r="E6" s="134"/>
      <c r="F6" s="134"/>
      <c r="G6" s="134"/>
      <c r="H6" s="134"/>
      <c r="I6" s="133" t="s">
        <v>59</v>
      </c>
      <c r="J6" s="133"/>
      <c r="K6" s="133"/>
      <c r="L6" s="139">
        <v>1</v>
      </c>
      <c r="M6" s="139"/>
      <c r="N6" s="139"/>
      <c r="O6" s="30"/>
      <c r="P6" s="133" t="s">
        <v>58</v>
      </c>
      <c r="Q6" s="133"/>
      <c r="R6" s="133"/>
      <c r="S6" s="147">
        <f>'G-1'!S6:U6</f>
        <v>42986</v>
      </c>
      <c r="T6" s="147"/>
      <c r="U6" s="147"/>
    </row>
    <row r="7" spans="1:21" ht="11.25" customHeight="1" x14ac:dyDescent="0.2">
      <c r="A7" s="8"/>
      <c r="B7" s="6"/>
      <c r="C7" s="6"/>
      <c r="D7" s="6"/>
      <c r="E7" s="146"/>
      <c r="F7" s="146"/>
      <c r="G7" s="146"/>
      <c r="H7" s="146"/>
      <c r="I7" s="146"/>
      <c r="J7" s="146"/>
      <c r="K7" s="146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40" t="s">
        <v>36</v>
      </c>
      <c r="B8" s="143" t="s">
        <v>34</v>
      </c>
      <c r="C8" s="144"/>
      <c r="D8" s="144"/>
      <c r="E8" s="145"/>
      <c r="F8" s="140" t="s">
        <v>35</v>
      </c>
      <c r="G8" s="140" t="s">
        <v>37</v>
      </c>
      <c r="H8" s="140" t="s">
        <v>36</v>
      </c>
      <c r="I8" s="143" t="s">
        <v>34</v>
      </c>
      <c r="J8" s="144"/>
      <c r="K8" s="144"/>
      <c r="L8" s="145"/>
      <c r="M8" s="140" t="s">
        <v>35</v>
      </c>
      <c r="N8" s="140" t="s">
        <v>37</v>
      </c>
      <c r="O8" s="140" t="s">
        <v>36</v>
      </c>
      <c r="P8" s="143" t="s">
        <v>34</v>
      </c>
      <c r="Q8" s="144"/>
      <c r="R8" s="144"/>
      <c r="S8" s="145"/>
      <c r="T8" s="140" t="s">
        <v>35</v>
      </c>
      <c r="U8" s="140" t="s">
        <v>37</v>
      </c>
    </row>
    <row r="9" spans="1:21" ht="12" customHeight="1" thickBot="1" x14ac:dyDescent="0.25">
      <c r="A9" s="142"/>
      <c r="B9" s="10" t="s">
        <v>52</v>
      </c>
      <c r="C9" s="10" t="s">
        <v>0</v>
      </c>
      <c r="D9" s="10" t="s">
        <v>2</v>
      </c>
      <c r="E9" s="11" t="s">
        <v>3</v>
      </c>
      <c r="F9" s="142"/>
      <c r="G9" s="142"/>
      <c r="H9" s="142"/>
      <c r="I9" s="12" t="s">
        <v>52</v>
      </c>
      <c r="J9" s="12" t="s">
        <v>0</v>
      </c>
      <c r="K9" s="10" t="s">
        <v>2</v>
      </c>
      <c r="L9" s="11" t="s">
        <v>3</v>
      </c>
      <c r="M9" s="142"/>
      <c r="N9" s="142"/>
      <c r="O9" s="142"/>
      <c r="P9" s="12" t="s">
        <v>52</v>
      </c>
      <c r="Q9" s="12" t="s">
        <v>0</v>
      </c>
      <c r="R9" s="10" t="s">
        <v>2</v>
      </c>
      <c r="S9" s="11" t="s">
        <v>3</v>
      </c>
      <c r="T9" s="142"/>
      <c r="U9" s="141"/>
    </row>
    <row r="10" spans="1:21" ht="24" customHeight="1" x14ac:dyDescent="0.2">
      <c r="A10" s="93" t="s">
        <v>117</v>
      </c>
      <c r="B10" s="85">
        <f>'G-1'!B10+'G-2'!B10+'G-3'!B10+'G-4'!B10</f>
        <v>50</v>
      </c>
      <c r="C10" s="85">
        <f>'G-1'!C10+'G-2'!C10+'G-3'!C10+'G-4'!C10</f>
        <v>444</v>
      </c>
      <c r="D10" s="85">
        <f>'G-1'!D10+'G-2'!D10+'G-3'!D10+'G-4'!D10</f>
        <v>14</v>
      </c>
      <c r="E10" s="85">
        <f>'G-1'!E10+'G-2'!E10+'G-3'!E10+'G-4'!E10</f>
        <v>7</v>
      </c>
      <c r="F10" s="94">
        <f t="shared" ref="F10:F29" si="0">B10*0.5+C10*1+D10*2+E10*2.5</f>
        <v>514.5</v>
      </c>
      <c r="G10" s="86"/>
      <c r="H10" s="115" t="s">
        <v>1</v>
      </c>
      <c r="I10" s="85">
        <f>'G-1'!I10+'G-2'!I10+'G-3'!I10+'G-4'!I10</f>
        <v>58</v>
      </c>
      <c r="J10" s="85">
        <f>'G-1'!J10+'G-2'!J10+'G-3'!J10+'G-4'!J10</f>
        <v>460</v>
      </c>
      <c r="K10" s="85">
        <f>'G-1'!K10+'G-2'!K10+'G-3'!K10+'G-4'!K10</f>
        <v>12</v>
      </c>
      <c r="L10" s="85">
        <f>'G-1'!L10+'G-2'!L10+'G-3'!L10+'G-4'!L10</f>
        <v>19</v>
      </c>
      <c r="M10" s="94">
        <f t="shared" ref="M10:M29" si="1">I10*0.5+J10*1+K10*2+L10*2.5</f>
        <v>560.5</v>
      </c>
      <c r="N10" s="86">
        <f>M10+F29+F28+F27</f>
        <v>1102</v>
      </c>
      <c r="O10" s="115" t="s">
        <v>29</v>
      </c>
      <c r="P10" s="85">
        <f>'G-1'!P10+'G-2'!P10+'G-3'!P10+'G-4'!P10</f>
        <v>74</v>
      </c>
      <c r="Q10" s="85">
        <f>'G-1'!Q10+'G-2'!Q10+'G-3'!Q10+'G-4'!Q10</f>
        <v>603</v>
      </c>
      <c r="R10" s="85">
        <f>'G-1'!R10+'G-2'!R10+'G-3'!R10+'G-4'!R10</f>
        <v>15</v>
      </c>
      <c r="S10" s="85">
        <f>'G-1'!S10+'G-2'!S10+'G-3'!S10+'G-4'!S10</f>
        <v>16</v>
      </c>
      <c r="T10" s="94">
        <f t="shared" ref="T10:T29" si="2">P10*0.5+Q10*1+R10*2+S10*2.5</f>
        <v>710</v>
      </c>
      <c r="U10" s="86">
        <f>T10+M29+M28+M27</f>
        <v>710</v>
      </c>
    </row>
    <row r="11" spans="1:21" ht="24" customHeight="1" x14ac:dyDescent="0.2">
      <c r="A11" s="87" t="s">
        <v>118</v>
      </c>
      <c r="B11" s="33">
        <f>'G-1'!B11+'G-2'!B11+'G-3'!B11+'G-4'!B11</f>
        <v>56</v>
      </c>
      <c r="C11" s="33">
        <f>'G-1'!C11+'G-2'!C11+'G-3'!C11+'G-4'!C11</f>
        <v>657</v>
      </c>
      <c r="D11" s="33">
        <f>'G-1'!D11+'G-2'!D11+'G-3'!D11+'G-4'!D11</f>
        <v>19</v>
      </c>
      <c r="E11" s="33">
        <f>'G-1'!E11+'G-2'!E11+'G-3'!E11+'G-4'!E11</f>
        <v>7</v>
      </c>
      <c r="F11" s="4">
        <f t="shared" si="0"/>
        <v>740.5</v>
      </c>
      <c r="G11" s="92"/>
      <c r="H11" s="87" t="s">
        <v>4</v>
      </c>
      <c r="I11" s="33">
        <f>'G-1'!I11+'G-2'!I11+'G-3'!I11+'G-4'!I11</f>
        <v>64</v>
      </c>
      <c r="J11" s="33">
        <f>'G-1'!J11+'G-2'!J11+'G-3'!J11+'G-4'!J11</f>
        <v>433</v>
      </c>
      <c r="K11" s="33">
        <f>'G-1'!K11+'G-2'!K11+'G-3'!K11+'G-4'!K11</f>
        <v>10</v>
      </c>
      <c r="L11" s="33">
        <f>'G-1'!L11+'G-2'!L11+'G-3'!L11+'G-4'!L11</f>
        <v>25</v>
      </c>
      <c r="M11" s="4">
        <f t="shared" si="1"/>
        <v>547.5</v>
      </c>
      <c r="N11" s="92">
        <f>M11+M10+F29+F28</f>
        <v>1108</v>
      </c>
      <c r="O11" s="91" t="s">
        <v>30</v>
      </c>
      <c r="P11" s="33">
        <f>'G-1'!P11+'G-2'!P11+'G-3'!P11+'G-4'!P11</f>
        <v>77</v>
      </c>
      <c r="Q11" s="33">
        <f>'G-1'!Q11+'G-2'!Q11+'G-3'!Q11+'G-4'!Q11</f>
        <v>605</v>
      </c>
      <c r="R11" s="33">
        <f>'G-1'!R11+'G-2'!R11+'G-3'!R11+'G-4'!R11</f>
        <v>14</v>
      </c>
      <c r="S11" s="33">
        <f>'G-1'!S11+'G-2'!S11+'G-3'!S11+'G-4'!S11</f>
        <v>15</v>
      </c>
      <c r="T11" s="4">
        <f t="shared" si="2"/>
        <v>709</v>
      </c>
      <c r="U11" s="92">
        <f>T11+T10+M29+M28</f>
        <v>1419</v>
      </c>
    </row>
    <row r="12" spans="1:21" ht="24" customHeight="1" x14ac:dyDescent="0.2">
      <c r="A12" s="91" t="s">
        <v>99</v>
      </c>
      <c r="B12" s="33">
        <f>'G-1'!B12+'G-2'!B12+'G-3'!B12+'G-4'!B12</f>
        <v>86</v>
      </c>
      <c r="C12" s="33">
        <f>'G-1'!C12+'G-2'!C12+'G-3'!C12+'G-4'!C12</f>
        <v>913</v>
      </c>
      <c r="D12" s="33">
        <f>'G-1'!D12+'G-2'!D12+'G-3'!D12+'G-4'!D12</f>
        <v>17</v>
      </c>
      <c r="E12" s="33">
        <f>'G-1'!E12+'G-2'!E12+'G-3'!E12+'G-4'!E12</f>
        <v>8</v>
      </c>
      <c r="F12" s="4">
        <f t="shared" si="0"/>
        <v>1010</v>
      </c>
      <c r="G12" s="92"/>
      <c r="H12" s="87" t="s">
        <v>5</v>
      </c>
      <c r="I12" s="33">
        <f>'G-1'!I12+'G-2'!I12+'G-3'!I12+'G-4'!I12</f>
        <v>51</v>
      </c>
      <c r="J12" s="33">
        <f>'G-1'!J12+'G-2'!J12+'G-3'!J12+'G-4'!J12</f>
        <v>558</v>
      </c>
      <c r="K12" s="33">
        <f>'G-1'!K12+'G-2'!K12+'G-3'!K12+'G-4'!K12</f>
        <v>17</v>
      </c>
      <c r="L12" s="33">
        <f>'G-1'!L12+'G-2'!L12+'G-3'!L12+'G-4'!L12</f>
        <v>26</v>
      </c>
      <c r="M12" s="4">
        <f t="shared" si="1"/>
        <v>682.5</v>
      </c>
      <c r="N12" s="92">
        <f>M12+M11+M10+F29</f>
        <v>1790.5</v>
      </c>
      <c r="O12" s="91" t="s">
        <v>8</v>
      </c>
      <c r="P12" s="33">
        <f>'G-1'!P12+'G-2'!P12+'G-3'!P12+'G-4'!P12</f>
        <v>103</v>
      </c>
      <c r="Q12" s="33">
        <f>'G-1'!Q12+'G-2'!Q12+'G-3'!Q12+'G-4'!Q12</f>
        <v>677</v>
      </c>
      <c r="R12" s="33">
        <f>'G-1'!R12+'G-2'!R12+'G-3'!R12+'G-4'!R12</f>
        <v>24</v>
      </c>
      <c r="S12" s="33">
        <f>'G-1'!S12+'G-2'!S12+'G-3'!S12+'G-4'!S12</f>
        <v>9</v>
      </c>
      <c r="T12" s="4">
        <f t="shared" si="2"/>
        <v>799</v>
      </c>
      <c r="U12" s="92">
        <f>T12+T11+T10+M29</f>
        <v>2218</v>
      </c>
    </row>
    <row r="13" spans="1:21" ht="24" customHeight="1" x14ac:dyDescent="0.2">
      <c r="A13" s="87" t="s">
        <v>100</v>
      </c>
      <c r="B13" s="33">
        <f>'G-1'!B13+'G-2'!B13+'G-3'!B13+'G-4'!B13</f>
        <v>118</v>
      </c>
      <c r="C13" s="33">
        <f>'G-1'!C13+'G-2'!C13+'G-3'!C13+'G-4'!C13</f>
        <v>930</v>
      </c>
      <c r="D13" s="33">
        <f>'G-1'!D13+'G-2'!D13+'G-3'!D13+'G-4'!D13</f>
        <v>21</v>
      </c>
      <c r="E13" s="33">
        <f>'G-1'!E13+'G-2'!E13+'G-3'!E13+'G-4'!E13</f>
        <v>11</v>
      </c>
      <c r="F13" s="4">
        <f t="shared" si="0"/>
        <v>1058.5</v>
      </c>
      <c r="G13" s="88">
        <f>F13+F12+F11+F10</f>
        <v>3323.5</v>
      </c>
      <c r="H13" s="87" t="s">
        <v>6</v>
      </c>
      <c r="I13" s="33">
        <f>'G-1'!I13+'G-2'!I13+'G-3'!I13+'G-4'!I13</f>
        <v>56</v>
      </c>
      <c r="J13" s="33">
        <f>'G-1'!J13+'G-2'!J13+'G-3'!J13+'G-4'!J13</f>
        <v>493</v>
      </c>
      <c r="K13" s="33">
        <f>'G-1'!K13+'G-2'!K13+'G-3'!K13+'G-4'!K13</f>
        <v>20</v>
      </c>
      <c r="L13" s="33">
        <f>'G-1'!L13+'G-2'!L13+'G-3'!L13+'G-4'!L13</f>
        <v>27</v>
      </c>
      <c r="M13" s="4">
        <f t="shared" si="1"/>
        <v>628.5</v>
      </c>
      <c r="N13" s="88">
        <f>M13+M12+M11+M10</f>
        <v>2419</v>
      </c>
      <c r="O13" s="87" t="s">
        <v>10</v>
      </c>
      <c r="P13" s="33">
        <f>'G-1'!P13+'G-2'!P13+'G-3'!P13+'G-4'!P13</f>
        <v>117</v>
      </c>
      <c r="Q13" s="33">
        <f>'G-1'!Q13+'G-2'!Q13+'G-3'!Q13+'G-4'!Q13</f>
        <v>702</v>
      </c>
      <c r="R13" s="33">
        <f>'G-1'!R13+'G-2'!R13+'G-3'!R13+'G-4'!R13</f>
        <v>17</v>
      </c>
      <c r="S13" s="33">
        <f>'G-1'!S13+'G-2'!S13+'G-3'!S13+'G-4'!S13</f>
        <v>14</v>
      </c>
      <c r="T13" s="4">
        <f t="shared" si="2"/>
        <v>829.5</v>
      </c>
      <c r="U13" s="88">
        <f>T13+T12+T11+T10</f>
        <v>3047.5</v>
      </c>
    </row>
    <row r="14" spans="1:21" ht="24" customHeight="1" x14ac:dyDescent="0.2">
      <c r="A14" s="87" t="s">
        <v>101</v>
      </c>
      <c r="B14" s="33">
        <f>'G-1'!B14+'G-2'!B14+'G-3'!B14+'G-4'!B14</f>
        <v>97</v>
      </c>
      <c r="C14" s="33">
        <f>'G-1'!C14+'G-2'!C14+'G-3'!C14+'G-4'!C14</f>
        <v>958</v>
      </c>
      <c r="D14" s="33">
        <f>'G-1'!D14+'G-2'!D14+'G-3'!D14+'G-4'!D14</f>
        <v>24</v>
      </c>
      <c r="E14" s="33">
        <f>'G-1'!E14+'G-2'!E14+'G-3'!E14+'G-4'!E14</f>
        <v>11</v>
      </c>
      <c r="F14" s="4">
        <f t="shared" si="0"/>
        <v>1082</v>
      </c>
      <c r="G14" s="88">
        <f t="shared" ref="G14:G29" si="3">F14+F13+F12+F11</f>
        <v>3891</v>
      </c>
      <c r="H14" s="87" t="s">
        <v>7</v>
      </c>
      <c r="I14" s="33">
        <f>'G-1'!I14+'G-2'!I14+'G-3'!I14+'G-4'!I14</f>
        <v>63</v>
      </c>
      <c r="J14" s="33">
        <f>'G-1'!J14+'G-2'!J14+'G-3'!J14+'G-4'!J14</f>
        <v>554</v>
      </c>
      <c r="K14" s="33">
        <f>'G-1'!K14+'G-2'!K14+'G-3'!K14+'G-4'!K14</f>
        <v>14</v>
      </c>
      <c r="L14" s="33">
        <f>'G-1'!L14+'G-2'!L14+'G-3'!L14+'G-4'!L14</f>
        <v>25</v>
      </c>
      <c r="M14" s="4">
        <f t="shared" si="1"/>
        <v>676</v>
      </c>
      <c r="N14" s="88">
        <f t="shared" ref="N14:N29" si="4">M14+M13+M12+M11</f>
        <v>2534.5</v>
      </c>
      <c r="O14" s="87" t="s">
        <v>13</v>
      </c>
      <c r="P14" s="33">
        <f>'G-1'!P14+'G-2'!P14+'G-3'!P14+'G-4'!P14</f>
        <v>140</v>
      </c>
      <c r="Q14" s="33">
        <f>'G-1'!Q14+'G-2'!Q14+'G-3'!Q14+'G-4'!Q14</f>
        <v>633</v>
      </c>
      <c r="R14" s="33">
        <f>'G-1'!R14+'G-2'!R14+'G-3'!R14+'G-4'!R14</f>
        <v>15</v>
      </c>
      <c r="S14" s="33">
        <f>'G-1'!S14+'G-2'!S14+'G-3'!S14+'G-4'!S14</f>
        <v>12</v>
      </c>
      <c r="T14" s="4">
        <f t="shared" si="2"/>
        <v>763</v>
      </c>
      <c r="U14" s="88">
        <f t="shared" ref="U14" si="5">T14+T13+T12+T11</f>
        <v>3100.5</v>
      </c>
    </row>
    <row r="15" spans="1:21" ht="24" customHeight="1" x14ac:dyDescent="0.2">
      <c r="A15" s="87" t="s">
        <v>102</v>
      </c>
      <c r="B15" s="33">
        <f>'G-1'!B15+'G-2'!B15+'G-3'!B15+'G-4'!B15</f>
        <v>86</v>
      </c>
      <c r="C15" s="33">
        <f>'G-1'!C15+'G-2'!C15+'G-3'!C15+'G-4'!C15</f>
        <v>915</v>
      </c>
      <c r="D15" s="33">
        <f>'G-1'!D15+'G-2'!D15+'G-3'!D15+'G-4'!D15</f>
        <v>26</v>
      </c>
      <c r="E15" s="33">
        <f>'G-1'!E15+'G-2'!E15+'G-3'!E15+'G-4'!E15</f>
        <v>9</v>
      </c>
      <c r="F15" s="4">
        <f t="shared" si="0"/>
        <v>1032.5</v>
      </c>
      <c r="G15" s="88">
        <f t="shared" si="3"/>
        <v>4183</v>
      </c>
      <c r="H15" s="87" t="s">
        <v>9</v>
      </c>
      <c r="I15" s="33">
        <f>'G-1'!I15+'G-2'!I15+'G-3'!I15+'G-4'!I15</f>
        <v>61</v>
      </c>
      <c r="J15" s="33">
        <f>'G-1'!J15+'G-2'!J15+'G-3'!J15+'G-4'!J15</f>
        <v>683</v>
      </c>
      <c r="K15" s="33">
        <f>'G-1'!K15+'G-2'!K15+'G-3'!K15+'G-4'!K15</f>
        <v>19</v>
      </c>
      <c r="L15" s="33">
        <f>'G-1'!L15+'G-2'!L15+'G-3'!L15+'G-4'!L15</f>
        <v>11</v>
      </c>
      <c r="M15" s="4">
        <f t="shared" si="1"/>
        <v>779</v>
      </c>
      <c r="N15" s="88">
        <f t="shared" si="4"/>
        <v>2766</v>
      </c>
      <c r="O15" s="87" t="s">
        <v>16</v>
      </c>
      <c r="P15" s="33">
        <f>'G-1'!P15+'G-2'!P15+'G-3'!P15+'G-4'!P15</f>
        <v>107</v>
      </c>
      <c r="Q15" s="33">
        <f>'G-1'!Q15+'G-2'!Q15+'G-3'!Q15+'G-4'!Q15</f>
        <v>719</v>
      </c>
      <c r="R15" s="33">
        <f>'G-1'!R15+'G-2'!R15+'G-3'!R15+'G-4'!R15</f>
        <v>19</v>
      </c>
      <c r="S15" s="33">
        <f>'G-1'!S15+'G-2'!S15+'G-3'!S15+'G-4'!S15</f>
        <v>14</v>
      </c>
      <c r="T15" s="4">
        <f t="shared" si="2"/>
        <v>845.5</v>
      </c>
      <c r="U15" s="88">
        <f t="shared" ref="U15:U29" si="6">T15+T14+T13+T12</f>
        <v>3237</v>
      </c>
    </row>
    <row r="16" spans="1:21" ht="24" customHeight="1" x14ac:dyDescent="0.2">
      <c r="A16" s="87" t="s">
        <v>11</v>
      </c>
      <c r="B16" s="33">
        <f>'G-1'!B16+'G-2'!B16+'G-3'!B16+'G-4'!B16</f>
        <v>89</v>
      </c>
      <c r="C16" s="33">
        <f>'G-1'!C16+'G-2'!C16+'G-3'!C16+'G-4'!C16</f>
        <v>692</v>
      </c>
      <c r="D16" s="33">
        <f>'G-1'!D16+'G-2'!D16+'G-3'!D16+'G-4'!D16</f>
        <v>33</v>
      </c>
      <c r="E16" s="33">
        <f>'G-1'!E16+'G-2'!E16+'G-3'!E16+'G-4'!E16</f>
        <v>18</v>
      </c>
      <c r="F16" s="4">
        <f t="shared" si="0"/>
        <v>847.5</v>
      </c>
      <c r="G16" s="88">
        <f t="shared" si="3"/>
        <v>4020.5</v>
      </c>
      <c r="H16" s="87" t="s">
        <v>12</v>
      </c>
      <c r="I16" s="33">
        <f>'G-1'!I16+'G-2'!I16+'G-3'!I16+'G-4'!I16</f>
        <v>38</v>
      </c>
      <c r="J16" s="33">
        <f>'G-1'!J16+'G-2'!J16+'G-3'!J16+'G-4'!J16</f>
        <v>866</v>
      </c>
      <c r="K16" s="33">
        <f>'G-1'!K16+'G-2'!K16+'G-3'!K16+'G-4'!K16</f>
        <v>22</v>
      </c>
      <c r="L16" s="33">
        <f>'G-1'!L16+'G-2'!L16+'G-3'!L16+'G-4'!L16</f>
        <v>17</v>
      </c>
      <c r="M16" s="4">
        <f t="shared" si="1"/>
        <v>971.5</v>
      </c>
      <c r="N16" s="88">
        <f t="shared" si="4"/>
        <v>3055</v>
      </c>
      <c r="O16" s="87" t="s">
        <v>45</v>
      </c>
      <c r="P16" s="33">
        <f>'G-1'!P16+'G-2'!P16+'G-3'!P16+'G-4'!P16</f>
        <v>121</v>
      </c>
      <c r="Q16" s="33">
        <f>'G-1'!Q16+'G-2'!Q16+'G-3'!Q16+'G-4'!Q16</f>
        <v>694</v>
      </c>
      <c r="R16" s="33">
        <f>'G-1'!R16+'G-2'!R16+'G-3'!R16+'G-4'!R16</f>
        <v>12</v>
      </c>
      <c r="S16" s="33">
        <f>'G-1'!S16+'G-2'!S16+'G-3'!S16+'G-4'!S16</f>
        <v>3</v>
      </c>
      <c r="T16" s="4">
        <f t="shared" si="2"/>
        <v>786</v>
      </c>
      <c r="U16" s="88">
        <f t="shared" si="6"/>
        <v>3224</v>
      </c>
    </row>
    <row r="17" spans="1:21" ht="24" customHeight="1" x14ac:dyDescent="0.2">
      <c r="A17" s="87" t="s">
        <v>14</v>
      </c>
      <c r="B17" s="33">
        <f>'G-1'!B17+'G-2'!B17+'G-3'!B17+'G-4'!B17</f>
        <v>74</v>
      </c>
      <c r="C17" s="33">
        <f>'G-1'!C17+'G-2'!C17+'G-3'!C17+'G-4'!C17</f>
        <v>622</v>
      </c>
      <c r="D17" s="33">
        <f>'G-1'!D17+'G-2'!D17+'G-3'!D17+'G-4'!D17</f>
        <v>17</v>
      </c>
      <c r="E17" s="33">
        <f>'G-1'!E17+'G-2'!E17+'G-3'!E17+'G-4'!E17</f>
        <v>11</v>
      </c>
      <c r="F17" s="4">
        <f t="shared" si="0"/>
        <v>720.5</v>
      </c>
      <c r="G17" s="88">
        <f t="shared" si="3"/>
        <v>3682.5</v>
      </c>
      <c r="H17" s="87" t="s">
        <v>15</v>
      </c>
      <c r="I17" s="33">
        <f>'G-1'!I17+'G-2'!I17+'G-3'!I17+'G-4'!I17</f>
        <v>43</v>
      </c>
      <c r="J17" s="33">
        <f>'G-1'!J17+'G-2'!J17+'G-3'!J17+'G-4'!J17</f>
        <v>784</v>
      </c>
      <c r="K17" s="33">
        <f>'G-1'!K17+'G-2'!K17+'G-3'!K17+'G-4'!K17</f>
        <v>17</v>
      </c>
      <c r="L17" s="33">
        <f>'G-1'!L17+'G-2'!L17+'G-3'!L17+'G-4'!L17</f>
        <v>13</v>
      </c>
      <c r="M17" s="4">
        <f t="shared" si="1"/>
        <v>872</v>
      </c>
      <c r="N17" s="88">
        <f t="shared" si="4"/>
        <v>3298.5</v>
      </c>
      <c r="O17" s="87" t="s">
        <v>46</v>
      </c>
      <c r="P17" s="33">
        <f>'G-1'!P17+'G-2'!P17+'G-3'!P17+'G-4'!P17</f>
        <v>107</v>
      </c>
      <c r="Q17" s="33">
        <f>'G-1'!Q17+'G-2'!Q17+'G-3'!Q17+'G-4'!Q17</f>
        <v>671</v>
      </c>
      <c r="R17" s="33">
        <f>'G-1'!R17+'G-2'!R17+'G-3'!R17+'G-4'!R17</f>
        <v>18</v>
      </c>
      <c r="S17" s="33">
        <f>'G-1'!S17+'G-2'!S17+'G-3'!S17+'G-4'!S17</f>
        <v>7</v>
      </c>
      <c r="T17" s="4">
        <f t="shared" si="2"/>
        <v>778</v>
      </c>
      <c r="U17" s="88">
        <f t="shared" si="6"/>
        <v>3172.5</v>
      </c>
    </row>
    <row r="18" spans="1:21" ht="24" customHeight="1" x14ac:dyDescent="0.2">
      <c r="A18" s="87" t="s">
        <v>17</v>
      </c>
      <c r="B18" s="33">
        <f>'G-1'!B18+'G-2'!B18+'G-3'!B18+'G-4'!B18</f>
        <v>83</v>
      </c>
      <c r="C18" s="33">
        <f>'G-1'!C18+'G-2'!C18+'G-3'!C18+'G-4'!C18</f>
        <v>581</v>
      </c>
      <c r="D18" s="33">
        <f>'G-1'!D18+'G-2'!D18+'G-3'!D18+'G-4'!D18</f>
        <v>22</v>
      </c>
      <c r="E18" s="33">
        <f>'G-1'!E18+'G-2'!E18+'G-3'!E18+'G-4'!E18</f>
        <v>18</v>
      </c>
      <c r="F18" s="4">
        <f t="shared" si="0"/>
        <v>711.5</v>
      </c>
      <c r="G18" s="88">
        <f t="shared" si="3"/>
        <v>3312</v>
      </c>
      <c r="H18" s="87" t="s">
        <v>18</v>
      </c>
      <c r="I18" s="33">
        <f>'G-1'!I18+'G-2'!I18+'G-3'!I18+'G-4'!I18</f>
        <v>40</v>
      </c>
      <c r="J18" s="33">
        <f>'G-1'!J18+'G-2'!J18+'G-3'!J18+'G-4'!J18</f>
        <v>673</v>
      </c>
      <c r="K18" s="33">
        <f>'G-1'!K18+'G-2'!K18+'G-3'!K18+'G-4'!K18</f>
        <v>18</v>
      </c>
      <c r="L18" s="33">
        <f>'G-1'!L18+'G-2'!L18+'G-3'!L18+'G-4'!L18</f>
        <v>14</v>
      </c>
      <c r="M18" s="4">
        <f t="shared" si="1"/>
        <v>764</v>
      </c>
      <c r="N18" s="88">
        <f t="shared" si="4"/>
        <v>3386.5</v>
      </c>
      <c r="O18" s="87" t="s">
        <v>111</v>
      </c>
      <c r="P18" s="33">
        <f>'G-1'!P18+'G-2'!P18+'G-3'!P18+'G-4'!P18</f>
        <v>0</v>
      </c>
      <c r="Q18" s="33">
        <f>'G-1'!Q18+'G-2'!Q18+'G-3'!Q18+'G-4'!Q18</f>
        <v>0</v>
      </c>
      <c r="R18" s="33">
        <f>'G-1'!R18+'G-2'!R18+'G-3'!R18+'G-4'!R18</f>
        <v>0</v>
      </c>
      <c r="S18" s="33">
        <f>'G-1'!S18+'G-2'!S18+'G-3'!S18+'G-4'!S18</f>
        <v>0</v>
      </c>
      <c r="T18" s="4">
        <f t="shared" si="2"/>
        <v>0</v>
      </c>
      <c r="U18" s="88">
        <f t="shared" si="6"/>
        <v>2409.5</v>
      </c>
    </row>
    <row r="19" spans="1:21" ht="24" customHeight="1" x14ac:dyDescent="0.2">
      <c r="A19" s="87" t="s">
        <v>19</v>
      </c>
      <c r="B19" s="33">
        <f>'G-1'!B19+'G-2'!B19+'G-3'!B19+'G-4'!B19</f>
        <v>63</v>
      </c>
      <c r="C19" s="33">
        <f>'G-1'!C19+'G-2'!C19+'G-3'!C19+'G-4'!C19</f>
        <v>522</v>
      </c>
      <c r="D19" s="33">
        <f>'G-1'!D19+'G-2'!D19+'G-3'!D19+'G-4'!D19</f>
        <v>28</v>
      </c>
      <c r="E19" s="33">
        <f>'G-1'!E19+'G-2'!E19+'G-3'!E19+'G-4'!E19</f>
        <v>20</v>
      </c>
      <c r="F19" s="4">
        <f t="shared" si="0"/>
        <v>659.5</v>
      </c>
      <c r="G19" s="88">
        <f t="shared" si="3"/>
        <v>2939</v>
      </c>
      <c r="H19" s="87" t="s">
        <v>20</v>
      </c>
      <c r="I19" s="33">
        <f>'G-1'!I19+'G-2'!I19+'G-3'!I19+'G-4'!I19</f>
        <v>41</v>
      </c>
      <c r="J19" s="33">
        <f>'G-1'!J19+'G-2'!J19+'G-3'!J19+'G-4'!J19</f>
        <v>659</v>
      </c>
      <c r="K19" s="33">
        <f>'G-1'!K19+'G-2'!K19+'G-3'!K19+'G-4'!K19</f>
        <v>16</v>
      </c>
      <c r="L19" s="33">
        <f>'G-1'!L19+'G-2'!L19+'G-3'!L19+'G-4'!L19</f>
        <v>13</v>
      </c>
      <c r="M19" s="4">
        <f t="shared" si="1"/>
        <v>744</v>
      </c>
      <c r="N19" s="88">
        <f t="shared" si="4"/>
        <v>3351.5</v>
      </c>
      <c r="O19" s="87" t="s">
        <v>112</v>
      </c>
      <c r="P19" s="33">
        <f>'G-1'!P19+'G-2'!P19+'G-3'!P19+'G-4'!P19</f>
        <v>0</v>
      </c>
      <c r="Q19" s="33">
        <f>'G-1'!Q19+'G-2'!Q19+'G-3'!Q19+'G-4'!Q19</f>
        <v>0</v>
      </c>
      <c r="R19" s="33">
        <f>'G-1'!R19+'G-2'!R19+'G-3'!R19+'G-4'!R19</f>
        <v>0</v>
      </c>
      <c r="S19" s="33">
        <f>'G-1'!S19+'G-2'!S19+'G-3'!S19+'G-4'!S19</f>
        <v>0</v>
      </c>
      <c r="T19" s="4">
        <f t="shared" si="2"/>
        <v>0</v>
      </c>
      <c r="U19" s="88">
        <f t="shared" si="6"/>
        <v>1564</v>
      </c>
    </row>
    <row r="20" spans="1:21" ht="24" customHeight="1" x14ac:dyDescent="0.2">
      <c r="A20" s="87" t="s">
        <v>21</v>
      </c>
      <c r="B20" s="33">
        <f>'G-1'!B20+'G-2'!B20+'G-3'!B20+'G-4'!B20</f>
        <v>65</v>
      </c>
      <c r="C20" s="33">
        <f>'G-1'!C20+'G-2'!C20+'G-3'!C20+'G-4'!C20</f>
        <v>463</v>
      </c>
      <c r="D20" s="33">
        <f>'G-1'!D20+'G-2'!D20+'G-3'!D20+'G-4'!D20</f>
        <v>18</v>
      </c>
      <c r="E20" s="33">
        <f>'G-1'!E20+'G-2'!E20+'G-3'!E20+'G-4'!E20</f>
        <v>15</v>
      </c>
      <c r="F20" s="4">
        <f t="shared" si="0"/>
        <v>569</v>
      </c>
      <c r="G20" s="88">
        <f t="shared" si="3"/>
        <v>2660.5</v>
      </c>
      <c r="H20" s="87" t="s">
        <v>22</v>
      </c>
      <c r="I20" s="33">
        <f>'G-1'!I20+'G-2'!I20+'G-3'!I20+'G-4'!I20</f>
        <v>50</v>
      </c>
      <c r="J20" s="33">
        <f>'G-1'!J20+'G-2'!J20+'G-3'!J20+'G-4'!J20</f>
        <v>664</v>
      </c>
      <c r="K20" s="33">
        <f>'G-1'!K20+'G-2'!K20+'G-3'!K20+'G-4'!K20</f>
        <v>16</v>
      </c>
      <c r="L20" s="33">
        <f>'G-1'!L20+'G-2'!L20+'G-3'!L20+'G-4'!L20</f>
        <v>10</v>
      </c>
      <c r="M20" s="4">
        <f t="shared" si="1"/>
        <v>746</v>
      </c>
      <c r="N20" s="88">
        <f t="shared" si="4"/>
        <v>3126</v>
      </c>
      <c r="O20" s="87" t="s">
        <v>113</v>
      </c>
      <c r="P20" s="33">
        <f>'G-1'!P20+'G-2'!P20+'G-3'!P20+'G-4'!P20</f>
        <v>0</v>
      </c>
      <c r="Q20" s="33">
        <f>'G-1'!Q20+'G-2'!Q20+'G-3'!Q20+'G-4'!Q20</f>
        <v>0</v>
      </c>
      <c r="R20" s="33">
        <f>'G-1'!R20+'G-2'!R20+'G-3'!R20+'G-4'!R20</f>
        <v>0</v>
      </c>
      <c r="S20" s="33">
        <f>'G-1'!S20+'G-2'!S20+'G-3'!S20+'G-4'!S20</f>
        <v>0</v>
      </c>
      <c r="T20" s="4">
        <f t="shared" si="2"/>
        <v>0</v>
      </c>
      <c r="U20" s="88">
        <f t="shared" si="6"/>
        <v>778</v>
      </c>
    </row>
    <row r="21" spans="1:21" ht="24" customHeight="1" x14ac:dyDescent="0.2">
      <c r="A21" s="87" t="s">
        <v>23</v>
      </c>
      <c r="B21" s="33">
        <f>'G-1'!B21+'G-2'!B21+'G-3'!B21+'G-4'!B21</f>
        <v>70</v>
      </c>
      <c r="C21" s="33">
        <f>'G-1'!C21+'G-2'!C21+'G-3'!C21+'G-4'!C21</f>
        <v>423</v>
      </c>
      <c r="D21" s="33">
        <f>'G-1'!D21+'G-2'!D21+'G-3'!D21+'G-4'!D21</f>
        <v>28</v>
      </c>
      <c r="E21" s="33">
        <f>'G-1'!E21+'G-2'!E21+'G-3'!E21+'G-4'!E21</f>
        <v>16</v>
      </c>
      <c r="F21" s="4">
        <f t="shared" si="0"/>
        <v>554</v>
      </c>
      <c r="G21" s="88">
        <f t="shared" si="3"/>
        <v>2494</v>
      </c>
      <c r="H21" s="87" t="s">
        <v>24</v>
      </c>
      <c r="I21" s="33">
        <f>'G-1'!I21+'G-2'!I21+'G-3'!I21+'G-4'!I21</f>
        <v>53</v>
      </c>
      <c r="J21" s="33">
        <f>'G-1'!J21+'G-2'!J21+'G-3'!J21+'G-4'!J21</f>
        <v>618</v>
      </c>
      <c r="K21" s="33">
        <f>'G-1'!K21+'G-2'!K21+'G-3'!K21+'G-4'!K21</f>
        <v>21</v>
      </c>
      <c r="L21" s="33">
        <f>'G-1'!L21+'G-2'!L21+'G-3'!L21+'G-4'!L21</f>
        <v>9</v>
      </c>
      <c r="M21" s="4">
        <f t="shared" si="1"/>
        <v>709</v>
      </c>
      <c r="N21" s="88">
        <f t="shared" si="4"/>
        <v>2963</v>
      </c>
      <c r="O21" s="87" t="s">
        <v>114</v>
      </c>
      <c r="P21" s="33">
        <f>'G-1'!P21+'G-2'!P21+'G-3'!P21+'G-4'!P21</f>
        <v>0</v>
      </c>
      <c r="Q21" s="33">
        <f>'G-1'!Q21+'G-2'!Q21+'G-3'!Q21+'G-4'!Q21</f>
        <v>0</v>
      </c>
      <c r="R21" s="33">
        <f>'G-1'!R21+'G-2'!R21+'G-3'!R21+'G-4'!R21</f>
        <v>0</v>
      </c>
      <c r="S21" s="33">
        <f>'G-1'!S21+'G-2'!S21+'G-3'!S21+'G-4'!S21</f>
        <v>0</v>
      </c>
      <c r="T21" s="4">
        <f t="shared" si="2"/>
        <v>0</v>
      </c>
      <c r="U21" s="88">
        <f t="shared" si="6"/>
        <v>0</v>
      </c>
    </row>
    <row r="22" spans="1:21" ht="24" customHeight="1" x14ac:dyDescent="0.2">
      <c r="A22" s="87" t="s">
        <v>39</v>
      </c>
      <c r="B22" s="33">
        <f>'G-1'!B22+'G-2'!B22+'G-3'!B22+'G-4'!B22</f>
        <v>79</v>
      </c>
      <c r="C22" s="33">
        <f>'G-1'!C22+'G-2'!C22+'G-3'!C22+'G-4'!C22</f>
        <v>509</v>
      </c>
      <c r="D22" s="33">
        <f>'G-1'!D22+'G-2'!D22+'G-3'!D22+'G-4'!D22</f>
        <v>27</v>
      </c>
      <c r="E22" s="33">
        <f>'G-1'!E22+'G-2'!E22+'G-3'!E22+'G-4'!E22</f>
        <v>21</v>
      </c>
      <c r="F22" s="4">
        <f t="shared" si="0"/>
        <v>655</v>
      </c>
      <c r="G22" s="88">
        <f t="shared" si="3"/>
        <v>2437.5</v>
      </c>
      <c r="H22" s="87" t="s">
        <v>25</v>
      </c>
      <c r="I22" s="33">
        <f>'G-1'!I22+'G-2'!I22+'G-3'!I22+'G-4'!I22</f>
        <v>61</v>
      </c>
      <c r="J22" s="33">
        <f>'G-1'!J22+'G-2'!J22+'G-3'!J22+'G-4'!J22</f>
        <v>718</v>
      </c>
      <c r="K22" s="33">
        <f>'G-1'!K22+'G-2'!K22+'G-3'!K22+'G-4'!K22</f>
        <v>25</v>
      </c>
      <c r="L22" s="33">
        <f>'G-1'!L22+'G-2'!L22+'G-3'!L22+'G-4'!L22</f>
        <v>17</v>
      </c>
      <c r="M22" s="4">
        <f t="shared" si="1"/>
        <v>841</v>
      </c>
      <c r="N22" s="88">
        <f t="shared" si="4"/>
        <v>3040</v>
      </c>
      <c r="O22" s="87" t="s">
        <v>119</v>
      </c>
      <c r="P22" s="33">
        <f>'G-1'!P22+'G-2'!P22+'G-3'!P22+'G-4'!P22</f>
        <v>0</v>
      </c>
      <c r="Q22" s="33">
        <f>'G-1'!Q22+'G-2'!Q22+'G-3'!Q22+'G-4'!Q22</f>
        <v>0</v>
      </c>
      <c r="R22" s="33">
        <f>'G-1'!R22+'G-2'!R22+'G-3'!R22+'G-4'!R22</f>
        <v>0</v>
      </c>
      <c r="S22" s="33">
        <f>'G-1'!S22+'G-2'!S22+'G-3'!S22+'G-4'!S22</f>
        <v>0</v>
      </c>
      <c r="T22" s="4">
        <f t="shared" si="2"/>
        <v>0</v>
      </c>
      <c r="U22" s="88">
        <f t="shared" si="6"/>
        <v>0</v>
      </c>
    </row>
    <row r="23" spans="1:21" ht="24" customHeight="1" x14ac:dyDescent="0.2">
      <c r="A23" s="87" t="s">
        <v>40</v>
      </c>
      <c r="B23" s="33">
        <f>'G-1'!B23+'G-2'!B23+'G-3'!B23+'G-4'!B23</f>
        <v>60</v>
      </c>
      <c r="C23" s="33">
        <f>'G-1'!C23+'G-2'!C23+'G-3'!C23+'G-4'!C23</f>
        <v>525</v>
      </c>
      <c r="D23" s="33">
        <f>'G-1'!D23+'G-2'!D23+'G-3'!D23+'G-4'!D23</f>
        <v>19</v>
      </c>
      <c r="E23" s="33">
        <f>'G-1'!E23+'G-2'!E23+'G-3'!E23+'G-4'!E23</f>
        <v>21</v>
      </c>
      <c r="F23" s="4">
        <f t="shared" si="0"/>
        <v>645.5</v>
      </c>
      <c r="G23" s="88">
        <f t="shared" si="3"/>
        <v>2423.5</v>
      </c>
      <c r="H23" s="87" t="s">
        <v>26</v>
      </c>
      <c r="I23" s="33">
        <f>'G-1'!I23+'G-2'!I23+'G-3'!I23+'G-4'!I23</f>
        <v>41</v>
      </c>
      <c r="J23" s="33">
        <f>'G-1'!J23+'G-2'!J23+'G-3'!J23+'G-4'!J23</f>
        <v>724</v>
      </c>
      <c r="K23" s="33">
        <f>'G-1'!K23+'G-2'!K23+'G-3'!K23+'G-4'!K23</f>
        <v>20</v>
      </c>
      <c r="L23" s="33">
        <f>'G-1'!L23+'G-2'!L23+'G-3'!L23+'G-4'!L23</f>
        <v>13</v>
      </c>
      <c r="M23" s="4">
        <f t="shared" si="1"/>
        <v>817</v>
      </c>
      <c r="N23" s="88">
        <f t="shared" si="4"/>
        <v>3113</v>
      </c>
      <c r="O23" s="87" t="s">
        <v>120</v>
      </c>
      <c r="P23" s="33">
        <f>'G-1'!P23+'G-2'!P23+'G-3'!P23+'G-4'!P23</f>
        <v>0</v>
      </c>
      <c r="Q23" s="33">
        <f>'G-1'!Q23+'G-2'!Q23+'G-3'!Q23+'G-4'!Q23</f>
        <v>0</v>
      </c>
      <c r="R23" s="33">
        <f>'G-1'!R23+'G-2'!R23+'G-3'!R23+'G-4'!R23</f>
        <v>0</v>
      </c>
      <c r="S23" s="33">
        <f>'G-1'!S23+'G-2'!S23+'G-3'!S23+'G-4'!S23</f>
        <v>0</v>
      </c>
      <c r="T23" s="4">
        <f t="shared" si="2"/>
        <v>0</v>
      </c>
      <c r="U23" s="88">
        <f t="shared" si="6"/>
        <v>0</v>
      </c>
    </row>
    <row r="24" spans="1:21" ht="24" customHeight="1" x14ac:dyDescent="0.2">
      <c r="A24" s="87" t="s">
        <v>41</v>
      </c>
      <c r="B24" s="33">
        <f>'G-1'!B24+'G-2'!B24+'G-3'!B24+'G-4'!B24</f>
        <v>58</v>
      </c>
      <c r="C24" s="33">
        <f>'G-1'!C24+'G-2'!C24+'G-3'!C24+'G-4'!C24</f>
        <v>511</v>
      </c>
      <c r="D24" s="33">
        <f>'G-1'!D24+'G-2'!D24+'G-3'!D24+'G-4'!D24</f>
        <v>22</v>
      </c>
      <c r="E24" s="33">
        <f>'G-1'!E24+'G-2'!E24+'G-3'!E24+'G-4'!E24</f>
        <v>22</v>
      </c>
      <c r="F24" s="4">
        <f t="shared" si="0"/>
        <v>639</v>
      </c>
      <c r="G24" s="88">
        <f t="shared" si="3"/>
        <v>2493.5</v>
      </c>
      <c r="H24" s="87" t="s">
        <v>107</v>
      </c>
      <c r="I24" s="33">
        <f>'G-1'!I24+'G-2'!I24+'G-3'!I24+'G-4'!I24</f>
        <v>67</v>
      </c>
      <c r="J24" s="33">
        <f>'G-1'!J24+'G-2'!J24+'G-3'!J24+'G-4'!J24</f>
        <v>744</v>
      </c>
      <c r="K24" s="33">
        <f>'G-1'!K24+'G-2'!K24+'G-3'!K24+'G-4'!K24</f>
        <v>19</v>
      </c>
      <c r="L24" s="33">
        <f>'G-1'!L24+'G-2'!L24+'G-3'!L24+'G-4'!L24</f>
        <v>16</v>
      </c>
      <c r="M24" s="4">
        <f t="shared" si="1"/>
        <v>855.5</v>
      </c>
      <c r="N24" s="88">
        <f t="shared" si="4"/>
        <v>3222.5</v>
      </c>
      <c r="O24" s="87" t="s">
        <v>121</v>
      </c>
      <c r="P24" s="33">
        <f>'G-1'!P24+'G-2'!P24+'G-3'!P24+'G-4'!P24</f>
        <v>0</v>
      </c>
      <c r="Q24" s="33">
        <f>'G-1'!Q24+'G-2'!Q24+'G-3'!Q24+'G-4'!Q24</f>
        <v>0</v>
      </c>
      <c r="R24" s="33">
        <f>'G-1'!R24+'G-2'!R24+'G-3'!R24+'G-4'!R24</f>
        <v>0</v>
      </c>
      <c r="S24" s="33">
        <f>'G-1'!S24+'G-2'!S24+'G-3'!S24+'G-4'!S24</f>
        <v>0</v>
      </c>
      <c r="T24" s="4">
        <f t="shared" si="2"/>
        <v>0</v>
      </c>
      <c r="U24" s="88">
        <f t="shared" si="6"/>
        <v>0</v>
      </c>
    </row>
    <row r="25" spans="1:21" ht="24" customHeight="1" x14ac:dyDescent="0.2">
      <c r="A25" s="87" t="s">
        <v>42</v>
      </c>
      <c r="B25" s="33">
        <f>'G-1'!B25+'G-2'!B25+'G-3'!B25+'G-4'!B25</f>
        <v>64</v>
      </c>
      <c r="C25" s="33">
        <f>'G-1'!C25+'G-2'!C25+'G-3'!C25+'G-4'!C25</f>
        <v>447</v>
      </c>
      <c r="D25" s="33">
        <f>'G-1'!D25+'G-2'!D25+'G-3'!D25+'G-4'!D25</f>
        <v>23</v>
      </c>
      <c r="E25" s="33">
        <f>'G-1'!E25+'G-2'!E25+'G-3'!E25+'G-4'!E25</f>
        <v>30</v>
      </c>
      <c r="F25" s="4">
        <f t="shared" si="0"/>
        <v>600</v>
      </c>
      <c r="G25" s="88">
        <f t="shared" si="3"/>
        <v>2539.5</v>
      </c>
      <c r="H25" s="87" t="s">
        <v>108</v>
      </c>
      <c r="I25" s="33">
        <f>'G-1'!I25+'G-2'!I25+'G-3'!I25+'G-4'!I25</f>
        <v>70</v>
      </c>
      <c r="J25" s="33">
        <f>'G-1'!J25+'G-2'!J25+'G-3'!J25+'G-4'!J25</f>
        <v>628</v>
      </c>
      <c r="K25" s="33">
        <f>'G-1'!K25+'G-2'!K25+'G-3'!K25+'G-4'!K25</f>
        <v>25</v>
      </c>
      <c r="L25" s="33">
        <f>'G-1'!L25+'G-2'!L25+'G-3'!L25+'G-4'!L25</f>
        <v>30</v>
      </c>
      <c r="M25" s="4">
        <f t="shared" si="1"/>
        <v>788</v>
      </c>
      <c r="N25" s="88">
        <f t="shared" si="4"/>
        <v>3301.5</v>
      </c>
      <c r="O25" s="87" t="s">
        <v>122</v>
      </c>
      <c r="P25" s="33">
        <f>'G-1'!P25+'G-2'!P25+'G-3'!P25+'G-4'!P25</f>
        <v>0</v>
      </c>
      <c r="Q25" s="33">
        <f>'G-1'!Q25+'G-2'!Q25+'G-3'!Q25+'G-4'!Q25</f>
        <v>0</v>
      </c>
      <c r="R25" s="33">
        <f>'G-1'!R25+'G-2'!R25+'G-3'!R25+'G-4'!R25</f>
        <v>0</v>
      </c>
      <c r="S25" s="33">
        <f>'G-1'!S25+'G-2'!S25+'G-3'!S25+'G-4'!S25</f>
        <v>0</v>
      </c>
      <c r="T25" s="4">
        <f t="shared" si="2"/>
        <v>0</v>
      </c>
      <c r="U25" s="88">
        <f t="shared" si="6"/>
        <v>0</v>
      </c>
    </row>
    <row r="26" spans="1:21" ht="24" customHeight="1" x14ac:dyDescent="0.2">
      <c r="A26" s="87" t="s">
        <v>105</v>
      </c>
      <c r="B26" s="33">
        <f>'G-1'!B26+'G-2'!B26+'G-3'!B26+'G-4'!B26</f>
        <v>52</v>
      </c>
      <c r="C26" s="33">
        <f>'G-1'!C26+'G-2'!C26+'G-3'!C26+'G-4'!C26</f>
        <v>454</v>
      </c>
      <c r="D26" s="33">
        <f>'G-1'!D26+'G-2'!D26+'G-3'!D26+'G-4'!D26</f>
        <v>15</v>
      </c>
      <c r="E26" s="33">
        <f>'G-1'!E26+'G-2'!E26+'G-3'!E26+'G-4'!E26</f>
        <v>25</v>
      </c>
      <c r="F26" s="4">
        <f t="shared" si="0"/>
        <v>572.5</v>
      </c>
      <c r="G26" s="88">
        <f t="shared" si="3"/>
        <v>2457</v>
      </c>
      <c r="H26" s="87" t="s">
        <v>109</v>
      </c>
      <c r="I26" s="33">
        <f>'G-1'!I26+'G-2'!I26+'G-3'!I26+'G-4'!I26</f>
        <v>0</v>
      </c>
      <c r="J26" s="33">
        <f>'G-1'!J26+'G-2'!J26+'G-3'!J26+'G-4'!J26</f>
        <v>0</v>
      </c>
      <c r="K26" s="33">
        <f>'G-1'!K26+'G-2'!K26+'G-3'!K26+'G-4'!K26</f>
        <v>0</v>
      </c>
      <c r="L26" s="33">
        <f>'G-1'!L26+'G-2'!L26+'G-3'!L26+'G-4'!L26</f>
        <v>0</v>
      </c>
      <c r="M26" s="4">
        <f t="shared" si="1"/>
        <v>0</v>
      </c>
      <c r="N26" s="88">
        <f t="shared" si="4"/>
        <v>2460.5</v>
      </c>
      <c r="O26" s="87" t="s">
        <v>123</v>
      </c>
      <c r="P26" s="33">
        <f>'G-1'!P26+'G-2'!P26+'G-3'!P26+'G-4'!P26</f>
        <v>0</v>
      </c>
      <c r="Q26" s="33">
        <f>'G-1'!Q26+'G-2'!Q26+'G-3'!Q26+'G-4'!Q26</f>
        <v>0</v>
      </c>
      <c r="R26" s="33">
        <f>'G-1'!R26+'G-2'!R26+'G-3'!R26+'G-4'!R26</f>
        <v>0</v>
      </c>
      <c r="S26" s="33">
        <f>'G-1'!S26+'G-2'!S26+'G-3'!S26+'G-4'!S26</f>
        <v>0</v>
      </c>
      <c r="T26" s="4">
        <f t="shared" si="2"/>
        <v>0</v>
      </c>
      <c r="U26" s="88">
        <f t="shared" si="6"/>
        <v>0</v>
      </c>
    </row>
    <row r="27" spans="1:21" ht="24" customHeight="1" x14ac:dyDescent="0.2">
      <c r="A27" s="87" t="s">
        <v>106</v>
      </c>
      <c r="B27" s="33">
        <f>'G-1'!B27+'G-2'!B27+'G-3'!B27+'G-4'!B27</f>
        <v>59</v>
      </c>
      <c r="C27" s="33">
        <f>'G-1'!C27+'G-2'!C27+'G-3'!C27+'G-4'!C27</f>
        <v>431</v>
      </c>
      <c r="D27" s="33">
        <f>'G-1'!D27+'G-2'!D27+'G-3'!D27+'G-4'!D27</f>
        <v>18</v>
      </c>
      <c r="E27" s="33">
        <f>'G-1'!E27+'G-2'!E27+'G-3'!E27+'G-4'!E27</f>
        <v>18</v>
      </c>
      <c r="F27" s="4">
        <f t="shared" si="0"/>
        <v>541.5</v>
      </c>
      <c r="G27" s="88">
        <f t="shared" si="3"/>
        <v>2353</v>
      </c>
      <c r="H27" s="116" t="s">
        <v>110</v>
      </c>
      <c r="I27" s="33">
        <f>'G-1'!I27+'G-2'!I27+'G-3'!I27+'G-4'!I27</f>
        <v>0</v>
      </c>
      <c r="J27" s="33">
        <f>'G-1'!J27+'G-2'!J27+'G-3'!J27+'G-4'!J27</f>
        <v>0</v>
      </c>
      <c r="K27" s="33">
        <f>'G-1'!K27+'G-2'!K27+'G-3'!K27+'G-4'!K27</f>
        <v>0</v>
      </c>
      <c r="L27" s="33">
        <f>'G-1'!L27+'G-2'!L27+'G-3'!L27+'G-4'!L27</f>
        <v>0</v>
      </c>
      <c r="M27" s="4">
        <f t="shared" si="1"/>
        <v>0</v>
      </c>
      <c r="N27" s="88">
        <f t="shared" si="4"/>
        <v>1643.5</v>
      </c>
      <c r="O27" s="87" t="s">
        <v>124</v>
      </c>
      <c r="P27" s="33">
        <f>'G-1'!P27+'G-2'!P27+'G-3'!P27+'G-4'!P27</f>
        <v>0</v>
      </c>
      <c r="Q27" s="33">
        <f>'G-1'!Q27+'G-2'!Q27+'G-3'!Q27+'G-4'!Q27</f>
        <v>0</v>
      </c>
      <c r="R27" s="33">
        <f>'G-1'!R27+'G-2'!R27+'G-3'!R27+'G-4'!R27</f>
        <v>0</v>
      </c>
      <c r="S27" s="33">
        <f>'G-1'!S27+'G-2'!S27+'G-3'!S27+'G-4'!S27</f>
        <v>0</v>
      </c>
      <c r="T27" s="4">
        <f t="shared" si="2"/>
        <v>0</v>
      </c>
      <c r="U27" s="88">
        <f t="shared" si="6"/>
        <v>0</v>
      </c>
    </row>
    <row r="28" spans="1:21" ht="24" customHeight="1" x14ac:dyDescent="0.2">
      <c r="A28" s="87" t="s">
        <v>103</v>
      </c>
      <c r="B28" s="33">
        <f>'G-1'!B28+'G-2'!B28+'G-3'!B28+'G-4'!B28</f>
        <v>0</v>
      </c>
      <c r="C28" s="33">
        <f>'G-1'!C28+'G-2'!C28+'G-3'!C28+'G-4'!C28</f>
        <v>0</v>
      </c>
      <c r="D28" s="33">
        <f>'G-1'!D28+'G-2'!D28+'G-3'!D28+'G-4'!D28</f>
        <v>0</v>
      </c>
      <c r="E28" s="33">
        <f>'G-1'!E28+'G-2'!E28+'G-3'!E28+'G-4'!E28</f>
        <v>0</v>
      </c>
      <c r="F28" s="4">
        <f t="shared" si="0"/>
        <v>0</v>
      </c>
      <c r="G28" s="88">
        <f t="shared" si="3"/>
        <v>1714</v>
      </c>
      <c r="H28" s="116" t="s">
        <v>43</v>
      </c>
      <c r="I28" s="33">
        <f>'G-1'!I28+'G-2'!I28+'G-3'!I28+'G-4'!I28</f>
        <v>0</v>
      </c>
      <c r="J28" s="33">
        <f>'G-1'!J28+'G-2'!J28+'G-3'!J28+'G-4'!J28</f>
        <v>0</v>
      </c>
      <c r="K28" s="33">
        <f>'G-1'!K28+'G-2'!K28+'G-3'!K28+'G-4'!K28</f>
        <v>0</v>
      </c>
      <c r="L28" s="33">
        <f>'G-1'!L28+'G-2'!L28+'G-3'!L28+'G-4'!L28</f>
        <v>0</v>
      </c>
      <c r="M28" s="4">
        <f t="shared" si="1"/>
        <v>0</v>
      </c>
      <c r="N28" s="88">
        <f t="shared" si="4"/>
        <v>788</v>
      </c>
      <c r="O28" s="87" t="s">
        <v>125</v>
      </c>
      <c r="P28" s="33">
        <f>'G-1'!P28+'G-2'!P28+'G-3'!P28+'G-4'!P28</f>
        <v>0</v>
      </c>
      <c r="Q28" s="33">
        <f>'G-1'!Q28+'G-2'!Q28+'G-3'!Q28+'G-4'!Q28</f>
        <v>0</v>
      </c>
      <c r="R28" s="33">
        <f>'G-1'!R28+'G-2'!R28+'G-3'!R28+'G-4'!R28</f>
        <v>0</v>
      </c>
      <c r="S28" s="33">
        <f>'G-1'!S28+'G-2'!S28+'G-3'!S28+'G-4'!S28</f>
        <v>0</v>
      </c>
      <c r="T28" s="4">
        <f t="shared" si="2"/>
        <v>0</v>
      </c>
      <c r="U28" s="88">
        <f t="shared" si="6"/>
        <v>0</v>
      </c>
    </row>
    <row r="29" spans="1:21" ht="24" customHeight="1" thickBot="1" x14ac:dyDescent="0.25">
      <c r="A29" s="89" t="s">
        <v>104</v>
      </c>
      <c r="B29" s="34">
        <f>'G-1'!B29+'G-2'!B29+'G-3'!B29+'G-4'!B29</f>
        <v>0</v>
      </c>
      <c r="C29" s="34">
        <f>'G-1'!C29+'G-2'!C29+'G-3'!C29+'G-4'!C29</f>
        <v>0</v>
      </c>
      <c r="D29" s="34">
        <f>'G-1'!D29+'G-2'!D29+'G-3'!D29+'G-4'!D29</f>
        <v>0</v>
      </c>
      <c r="E29" s="34">
        <f>'G-1'!E29+'G-2'!E29+'G-3'!E29+'G-4'!E29</f>
        <v>0</v>
      </c>
      <c r="F29" s="5">
        <f t="shared" si="0"/>
        <v>0</v>
      </c>
      <c r="G29" s="90">
        <f t="shared" si="3"/>
        <v>1114</v>
      </c>
      <c r="H29" s="89" t="s">
        <v>44</v>
      </c>
      <c r="I29" s="34">
        <f>'G-1'!I29+'G-2'!I29+'G-3'!I29+'G-4'!I29</f>
        <v>0</v>
      </c>
      <c r="J29" s="34">
        <f>'G-1'!J29+'G-2'!J29+'G-3'!J29+'G-4'!J29</f>
        <v>0</v>
      </c>
      <c r="K29" s="34">
        <f>'G-1'!K29+'G-2'!K29+'G-3'!K29+'G-4'!K29</f>
        <v>0</v>
      </c>
      <c r="L29" s="34">
        <f>'G-1'!L29+'G-2'!L29+'G-3'!L29+'G-4'!L29</f>
        <v>0</v>
      </c>
      <c r="M29" s="5">
        <f t="shared" si="1"/>
        <v>0</v>
      </c>
      <c r="N29" s="90">
        <f t="shared" si="4"/>
        <v>0</v>
      </c>
      <c r="O29" s="89" t="s">
        <v>126</v>
      </c>
      <c r="P29" s="34">
        <f>'G-1'!P29+'G-2'!P29+'G-3'!P29+'G-4'!P29</f>
        <v>0</v>
      </c>
      <c r="Q29" s="34">
        <f>'G-1'!Q29+'G-2'!Q29+'G-3'!Q29+'G-4'!Q29</f>
        <v>0</v>
      </c>
      <c r="R29" s="34">
        <f>'G-1'!R29+'G-2'!R29+'G-3'!R29+'G-4'!R29</f>
        <v>0</v>
      </c>
      <c r="S29" s="34">
        <f>'G-1'!S29+'G-2'!S29+'G-3'!S29+'G-4'!S29</f>
        <v>0</v>
      </c>
      <c r="T29" s="5">
        <f t="shared" si="2"/>
        <v>0</v>
      </c>
      <c r="U29" s="90">
        <f t="shared" si="6"/>
        <v>0</v>
      </c>
    </row>
    <row r="30" spans="1:21" ht="15" customHeight="1" x14ac:dyDescent="0.2">
      <c r="A30" s="125" t="s">
        <v>47</v>
      </c>
      <c r="B30" s="126"/>
      <c r="C30" s="129" t="s">
        <v>50</v>
      </c>
      <c r="D30" s="130"/>
      <c r="E30" s="130"/>
      <c r="F30" s="131"/>
      <c r="G30" s="38">
        <f>MAX(G13:G29)</f>
        <v>4183</v>
      </c>
      <c r="H30" s="125" t="s">
        <v>48</v>
      </c>
      <c r="I30" s="126"/>
      <c r="J30" s="129" t="s">
        <v>50</v>
      </c>
      <c r="K30" s="130"/>
      <c r="L30" s="130"/>
      <c r="M30" s="131"/>
      <c r="N30" s="38">
        <f>MAX(N10:N29)</f>
        <v>3386.5</v>
      </c>
      <c r="O30" s="125" t="s">
        <v>49</v>
      </c>
      <c r="P30" s="126"/>
      <c r="Q30" s="129" t="s">
        <v>50</v>
      </c>
      <c r="R30" s="130"/>
      <c r="S30" s="130"/>
      <c r="T30" s="131"/>
      <c r="U30" s="38">
        <f>MAX(U10:U29)</f>
        <v>3237</v>
      </c>
    </row>
    <row r="31" spans="1:21" ht="15" customHeight="1" x14ac:dyDescent="0.2">
      <c r="A31" s="127"/>
      <c r="B31" s="128"/>
      <c r="C31" s="37" t="s">
        <v>62</v>
      </c>
      <c r="D31" s="39"/>
      <c r="E31" s="39"/>
      <c r="F31" s="40" t="s">
        <v>139</v>
      </c>
      <c r="G31" s="41"/>
      <c r="H31" s="127"/>
      <c r="I31" s="128"/>
      <c r="J31" s="37" t="s">
        <v>62</v>
      </c>
      <c r="K31" s="39"/>
      <c r="L31" s="39"/>
      <c r="M31" s="40" t="s">
        <v>142</v>
      </c>
      <c r="N31" s="41"/>
      <c r="O31" s="127"/>
      <c r="P31" s="128"/>
      <c r="Q31" s="37" t="s">
        <v>62</v>
      </c>
      <c r="R31" s="39"/>
      <c r="S31" s="39"/>
      <c r="T31" s="40" t="s">
        <v>143</v>
      </c>
      <c r="U31" s="41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24" t="s">
        <v>51</v>
      </c>
      <c r="B33" s="124"/>
      <c r="C33" s="124"/>
      <c r="D33" s="124"/>
      <c r="E33" s="124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107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108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A33:E33"/>
    <mergeCell ref="A30:B31"/>
    <mergeCell ref="C30:F30"/>
    <mergeCell ref="H30:I31"/>
    <mergeCell ref="J30:M30"/>
    <mergeCell ref="O30:P31"/>
    <mergeCell ref="Q30:T30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44" t="s">
        <v>31</v>
      </c>
      <c r="B1" s="44"/>
      <c r="C1" s="44"/>
      <c r="D1" s="44"/>
      <c r="E1" s="44"/>
      <c r="F1" s="45"/>
      <c r="G1" s="45"/>
      <c r="H1" s="45"/>
      <c r="I1" s="45"/>
      <c r="J1" s="45"/>
    </row>
    <row r="2" spans="1:10" ht="18.75" x14ac:dyDescent="0.2">
      <c r="A2" s="148" t="s">
        <v>64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5" x14ac:dyDescent="0.2">
      <c r="A3" s="46"/>
      <c r="B3" s="46"/>
      <c r="C3" s="45"/>
      <c r="D3" s="45"/>
      <c r="E3" s="45"/>
      <c r="F3" s="45"/>
      <c r="G3" s="45"/>
      <c r="H3" s="45"/>
      <c r="I3" s="47"/>
      <c r="J3" s="48"/>
    </row>
    <row r="4" spans="1:10" x14ac:dyDescent="0.2">
      <c r="A4" s="149" t="s">
        <v>65</v>
      </c>
      <c r="B4" s="149"/>
      <c r="C4" s="150" t="s">
        <v>60</v>
      </c>
      <c r="D4" s="150"/>
      <c r="E4" s="150"/>
      <c r="F4" s="49"/>
      <c r="G4" s="45"/>
      <c r="H4" s="45"/>
      <c r="I4" s="45"/>
      <c r="J4" s="45"/>
    </row>
    <row r="5" spans="1:10" x14ac:dyDescent="0.2">
      <c r="A5" s="133" t="s">
        <v>56</v>
      </c>
      <c r="B5" s="133"/>
      <c r="C5" s="151" t="str">
        <f>'G-1'!D5</f>
        <v>CL 106 - CR 53</v>
      </c>
      <c r="D5" s="151"/>
      <c r="E5" s="151"/>
      <c r="F5" s="50"/>
      <c r="G5" s="51"/>
      <c r="H5" s="42" t="s">
        <v>53</v>
      </c>
      <c r="I5" s="152">
        <f>'G-1'!L5</f>
        <v>10653</v>
      </c>
      <c r="J5" s="152"/>
    </row>
    <row r="6" spans="1:10" x14ac:dyDescent="0.2">
      <c r="A6" s="133" t="s">
        <v>66</v>
      </c>
      <c r="B6" s="133"/>
      <c r="C6" s="153" t="s">
        <v>129</v>
      </c>
      <c r="D6" s="153"/>
      <c r="E6" s="153"/>
      <c r="F6" s="50"/>
      <c r="G6" s="51"/>
      <c r="H6" s="42" t="s">
        <v>58</v>
      </c>
      <c r="I6" s="154">
        <v>42986</v>
      </c>
      <c r="J6" s="154"/>
    </row>
    <row r="7" spans="1:10" x14ac:dyDescent="0.2">
      <c r="A7" s="52"/>
      <c r="B7" s="52"/>
      <c r="C7" s="155"/>
      <c r="D7" s="155"/>
      <c r="E7" s="155"/>
      <c r="F7" s="155"/>
      <c r="G7" s="49"/>
      <c r="H7" s="53"/>
      <c r="I7" s="54"/>
      <c r="J7" s="45"/>
    </row>
    <row r="8" spans="1:10" x14ac:dyDescent="0.2">
      <c r="A8" s="156" t="s">
        <v>67</v>
      </c>
      <c r="B8" s="158" t="s">
        <v>68</v>
      </c>
      <c r="C8" s="156" t="s">
        <v>69</v>
      </c>
      <c r="D8" s="158" t="s">
        <v>70</v>
      </c>
      <c r="E8" s="55" t="s">
        <v>71</v>
      </c>
      <c r="F8" s="56" t="s">
        <v>72</v>
      </c>
      <c r="G8" s="57" t="s">
        <v>73</v>
      </c>
      <c r="H8" s="56" t="s">
        <v>74</v>
      </c>
      <c r="I8" s="160" t="s">
        <v>75</v>
      </c>
      <c r="J8" s="162" t="s">
        <v>76</v>
      </c>
    </row>
    <row r="9" spans="1:10" x14ac:dyDescent="0.2">
      <c r="A9" s="157"/>
      <c r="B9" s="159"/>
      <c r="C9" s="157"/>
      <c r="D9" s="159"/>
      <c r="E9" s="58" t="s">
        <v>52</v>
      </c>
      <c r="F9" s="59" t="s">
        <v>0</v>
      </c>
      <c r="G9" s="60" t="s">
        <v>2</v>
      </c>
      <c r="H9" s="59" t="s">
        <v>3</v>
      </c>
      <c r="I9" s="161"/>
      <c r="J9" s="163"/>
    </row>
    <row r="10" spans="1:10" x14ac:dyDescent="0.2">
      <c r="A10" s="164" t="s">
        <v>77</v>
      </c>
      <c r="B10" s="167">
        <v>2</v>
      </c>
      <c r="C10" s="61"/>
      <c r="D10" s="62" t="s">
        <v>78</v>
      </c>
      <c r="E10" s="36">
        <v>2</v>
      </c>
      <c r="F10" s="36">
        <v>14</v>
      </c>
      <c r="G10" s="36">
        <v>0</v>
      </c>
      <c r="H10" s="36">
        <v>0</v>
      </c>
      <c r="I10" s="36">
        <f>E10*0.5+F10+G10*2+H10*2.5</f>
        <v>15</v>
      </c>
      <c r="J10" s="63">
        <f>IF(I10=0,"0,00",I10/SUM(I10:I12)*100)</f>
        <v>21.276595744680851</v>
      </c>
    </row>
    <row r="11" spans="1:10" x14ac:dyDescent="0.2">
      <c r="A11" s="165"/>
      <c r="B11" s="168"/>
      <c r="C11" s="61" t="s">
        <v>79</v>
      </c>
      <c r="D11" s="64" t="s">
        <v>80</v>
      </c>
      <c r="E11" s="65">
        <v>0</v>
      </c>
      <c r="F11" s="65">
        <v>41</v>
      </c>
      <c r="G11" s="65">
        <v>0</v>
      </c>
      <c r="H11" s="65">
        <v>1</v>
      </c>
      <c r="I11" s="65">
        <f t="shared" ref="I11:I45" si="0">E11*0.5+F11+G11*2+H11*2.5</f>
        <v>43.5</v>
      </c>
      <c r="J11" s="66">
        <f>IF(I11=0,"0,00",I11/SUM(I10:I12)*100)</f>
        <v>61.702127659574465</v>
      </c>
    </row>
    <row r="12" spans="1:10" x14ac:dyDescent="0.2">
      <c r="A12" s="165"/>
      <c r="B12" s="168"/>
      <c r="C12" s="67" t="s">
        <v>87</v>
      </c>
      <c r="D12" s="68" t="s">
        <v>81</v>
      </c>
      <c r="E12" s="35">
        <v>0</v>
      </c>
      <c r="F12" s="35">
        <v>12</v>
      </c>
      <c r="G12" s="35">
        <v>0</v>
      </c>
      <c r="H12" s="35">
        <v>0</v>
      </c>
      <c r="I12" s="69">
        <f t="shared" si="0"/>
        <v>12</v>
      </c>
      <c r="J12" s="70">
        <f>IF(I12=0,"0,00",I12/SUM(I10:I12)*100)</f>
        <v>17.021276595744681</v>
      </c>
    </row>
    <row r="13" spans="1:10" x14ac:dyDescent="0.2">
      <c r="A13" s="165"/>
      <c r="B13" s="168"/>
      <c r="C13" s="71"/>
      <c r="D13" s="62" t="s">
        <v>78</v>
      </c>
      <c r="E13" s="36">
        <v>0</v>
      </c>
      <c r="F13" s="36">
        <v>19</v>
      </c>
      <c r="G13" s="36">
        <v>0</v>
      </c>
      <c r="H13" s="36">
        <v>0</v>
      </c>
      <c r="I13" s="36">
        <f t="shared" si="0"/>
        <v>19</v>
      </c>
      <c r="J13" s="63">
        <f>IF(I13=0,"0,00",I13/SUM(I13:I15)*100)</f>
        <v>22.61904761904762</v>
      </c>
    </row>
    <row r="14" spans="1:10" x14ac:dyDescent="0.2">
      <c r="A14" s="165"/>
      <c r="B14" s="168"/>
      <c r="C14" s="61" t="s">
        <v>82</v>
      </c>
      <c r="D14" s="64" t="s">
        <v>80</v>
      </c>
      <c r="E14" s="65">
        <v>5</v>
      </c>
      <c r="F14" s="65">
        <v>34</v>
      </c>
      <c r="G14" s="65">
        <v>0</v>
      </c>
      <c r="H14" s="65">
        <v>0</v>
      </c>
      <c r="I14" s="65">
        <f t="shared" si="0"/>
        <v>36.5</v>
      </c>
      <c r="J14" s="66">
        <f>IF(I14=0,"0,00",I14/SUM(I13:I15)*100)</f>
        <v>43.452380952380956</v>
      </c>
    </row>
    <row r="15" spans="1:10" x14ac:dyDescent="0.2">
      <c r="A15" s="165"/>
      <c r="B15" s="168"/>
      <c r="C15" s="67" t="s">
        <v>88</v>
      </c>
      <c r="D15" s="68" t="s">
        <v>81</v>
      </c>
      <c r="E15" s="35">
        <v>2</v>
      </c>
      <c r="F15" s="35">
        <v>25</v>
      </c>
      <c r="G15" s="35">
        <v>0</v>
      </c>
      <c r="H15" s="35">
        <v>1</v>
      </c>
      <c r="I15" s="69">
        <f t="shared" si="0"/>
        <v>28.5</v>
      </c>
      <c r="J15" s="70">
        <f>IF(I15=0,"0,00",I15/SUM(I13:I15)*100)</f>
        <v>33.928571428571431</v>
      </c>
    </row>
    <row r="16" spans="1:10" x14ac:dyDescent="0.2">
      <c r="A16" s="165"/>
      <c r="B16" s="168"/>
      <c r="C16" s="71"/>
      <c r="D16" s="62" t="s">
        <v>78</v>
      </c>
      <c r="E16" s="36">
        <v>0</v>
      </c>
      <c r="F16" s="36">
        <v>42</v>
      </c>
      <c r="G16" s="36">
        <v>0</v>
      </c>
      <c r="H16" s="36">
        <v>2</v>
      </c>
      <c r="I16" s="36">
        <f t="shared" si="0"/>
        <v>47</v>
      </c>
      <c r="J16" s="63">
        <f>IF(I16=0,"0,00",I16/SUM(I16:I18)*100)</f>
        <v>31.438127090301005</v>
      </c>
    </row>
    <row r="17" spans="1:10" x14ac:dyDescent="0.2">
      <c r="A17" s="165"/>
      <c r="B17" s="168"/>
      <c r="C17" s="61" t="s">
        <v>83</v>
      </c>
      <c r="D17" s="64" t="s">
        <v>80</v>
      </c>
      <c r="E17" s="65">
        <v>4</v>
      </c>
      <c r="F17" s="65">
        <v>38</v>
      </c>
      <c r="G17" s="65">
        <v>0</v>
      </c>
      <c r="H17" s="65">
        <v>3</v>
      </c>
      <c r="I17" s="65">
        <f t="shared" si="0"/>
        <v>47.5</v>
      </c>
      <c r="J17" s="66">
        <f>IF(I17=0,"0,00",I17/SUM(I16:I18)*100)</f>
        <v>31.77257525083612</v>
      </c>
    </row>
    <row r="18" spans="1:10" x14ac:dyDescent="0.2">
      <c r="A18" s="166"/>
      <c r="B18" s="169"/>
      <c r="C18" s="72" t="s">
        <v>89</v>
      </c>
      <c r="D18" s="68" t="s">
        <v>81</v>
      </c>
      <c r="E18" s="35">
        <v>5</v>
      </c>
      <c r="F18" s="35">
        <v>40</v>
      </c>
      <c r="G18" s="35">
        <v>0</v>
      </c>
      <c r="H18" s="35">
        <v>5</v>
      </c>
      <c r="I18" s="69">
        <f t="shared" si="0"/>
        <v>55</v>
      </c>
      <c r="J18" s="70">
        <f>IF(I18=0,"0,00",I18/SUM(I16:I18)*100)</f>
        <v>36.789297658862871</v>
      </c>
    </row>
    <row r="19" spans="1:10" x14ac:dyDescent="0.2">
      <c r="A19" s="164" t="s">
        <v>84</v>
      </c>
      <c r="B19" s="167">
        <v>2</v>
      </c>
      <c r="C19" s="73"/>
      <c r="D19" s="62" t="s">
        <v>78</v>
      </c>
      <c r="E19" s="36">
        <v>1</v>
      </c>
      <c r="F19" s="36">
        <v>3</v>
      </c>
      <c r="G19" s="36">
        <v>0</v>
      </c>
      <c r="H19" s="36">
        <v>0</v>
      </c>
      <c r="I19" s="36">
        <f t="shared" si="0"/>
        <v>3.5</v>
      </c>
      <c r="J19" s="63">
        <f>IF(I19=0,"0,00",I19/SUM(I19:I21)*100)</f>
        <v>2.422145328719723</v>
      </c>
    </row>
    <row r="20" spans="1:10" x14ac:dyDescent="0.2">
      <c r="A20" s="165"/>
      <c r="B20" s="168"/>
      <c r="C20" s="61" t="s">
        <v>79</v>
      </c>
      <c r="D20" s="64" t="s">
        <v>80</v>
      </c>
      <c r="E20" s="65">
        <v>7</v>
      </c>
      <c r="F20" s="65">
        <v>61</v>
      </c>
      <c r="G20" s="65">
        <v>11</v>
      </c>
      <c r="H20" s="65">
        <v>3</v>
      </c>
      <c r="I20" s="65">
        <f t="shared" si="0"/>
        <v>94</v>
      </c>
      <c r="J20" s="66">
        <f>IF(I20=0,"0,00",I20/SUM(I19:I21)*100)</f>
        <v>65.051903114186842</v>
      </c>
    </row>
    <row r="21" spans="1:10" x14ac:dyDescent="0.2">
      <c r="A21" s="165"/>
      <c r="B21" s="168"/>
      <c r="C21" s="67" t="s">
        <v>90</v>
      </c>
      <c r="D21" s="68" t="s">
        <v>81</v>
      </c>
      <c r="E21" s="35">
        <v>3</v>
      </c>
      <c r="F21" s="35">
        <v>43</v>
      </c>
      <c r="G21" s="35">
        <v>0</v>
      </c>
      <c r="H21" s="35">
        <v>1</v>
      </c>
      <c r="I21" s="69">
        <f t="shared" si="0"/>
        <v>47</v>
      </c>
      <c r="J21" s="70">
        <f>IF(I21=0,"0,00",I21/SUM(I19:I21)*100)</f>
        <v>32.525951557093421</v>
      </c>
    </row>
    <row r="22" spans="1:10" x14ac:dyDescent="0.2">
      <c r="A22" s="165"/>
      <c r="B22" s="168"/>
      <c r="C22" s="71"/>
      <c r="D22" s="62" t="s">
        <v>78</v>
      </c>
      <c r="E22" s="36">
        <v>1</v>
      </c>
      <c r="F22" s="36">
        <v>22</v>
      </c>
      <c r="G22" s="36">
        <v>0</v>
      </c>
      <c r="H22" s="36">
        <v>0</v>
      </c>
      <c r="I22" s="36">
        <f t="shared" si="0"/>
        <v>22.5</v>
      </c>
      <c r="J22" s="63">
        <f>IF(I22=0,"0,00",I22/SUM(I22:I24)*100)</f>
        <v>12.534818941504177</v>
      </c>
    </row>
    <row r="23" spans="1:10" x14ac:dyDescent="0.2">
      <c r="A23" s="165"/>
      <c r="B23" s="168"/>
      <c r="C23" s="61" t="s">
        <v>82</v>
      </c>
      <c r="D23" s="64" t="s">
        <v>80</v>
      </c>
      <c r="E23" s="65">
        <v>4</v>
      </c>
      <c r="F23" s="65">
        <v>71</v>
      </c>
      <c r="G23" s="65">
        <v>15</v>
      </c>
      <c r="H23" s="65">
        <v>3</v>
      </c>
      <c r="I23" s="65">
        <f t="shared" si="0"/>
        <v>110.5</v>
      </c>
      <c r="J23" s="66">
        <f>IF(I23=0,"0,00",I23/SUM(I22:I24)*100)</f>
        <v>61.559888579387191</v>
      </c>
    </row>
    <row r="24" spans="1:10" x14ac:dyDescent="0.2">
      <c r="A24" s="165"/>
      <c r="B24" s="168"/>
      <c r="C24" s="67" t="s">
        <v>91</v>
      </c>
      <c r="D24" s="68" t="s">
        <v>81</v>
      </c>
      <c r="E24" s="35">
        <v>5</v>
      </c>
      <c r="F24" s="35">
        <v>44</v>
      </c>
      <c r="G24" s="35">
        <v>0</v>
      </c>
      <c r="H24" s="35">
        <v>0</v>
      </c>
      <c r="I24" s="69">
        <f t="shared" si="0"/>
        <v>46.5</v>
      </c>
      <c r="J24" s="70">
        <f>IF(I24=0,"0,00",I24/SUM(I22:I24)*100)</f>
        <v>25.905292479108631</v>
      </c>
    </row>
    <row r="25" spans="1:10" x14ac:dyDescent="0.2">
      <c r="A25" s="165"/>
      <c r="B25" s="168"/>
      <c r="C25" s="71"/>
      <c r="D25" s="62" t="s">
        <v>78</v>
      </c>
      <c r="E25" s="36">
        <v>2</v>
      </c>
      <c r="F25" s="36">
        <v>23</v>
      </c>
      <c r="G25" s="36">
        <v>0</v>
      </c>
      <c r="H25" s="36">
        <v>0</v>
      </c>
      <c r="I25" s="36">
        <f t="shared" si="0"/>
        <v>24</v>
      </c>
      <c r="J25" s="63">
        <f>IF(I25=0,"0,00",I25/SUM(I25:I27)*100)</f>
        <v>25.263157894736842</v>
      </c>
    </row>
    <row r="26" spans="1:10" x14ac:dyDescent="0.2">
      <c r="A26" s="165"/>
      <c r="B26" s="168"/>
      <c r="C26" s="61" t="s">
        <v>83</v>
      </c>
      <c r="D26" s="64" t="s">
        <v>80</v>
      </c>
      <c r="E26" s="65">
        <v>3</v>
      </c>
      <c r="F26" s="65">
        <v>31</v>
      </c>
      <c r="G26" s="65">
        <v>0</v>
      </c>
      <c r="H26" s="65">
        <v>2</v>
      </c>
      <c r="I26" s="65">
        <f t="shared" si="0"/>
        <v>37.5</v>
      </c>
      <c r="J26" s="66">
        <f>IF(I26=0,"0,00",I26/SUM(I25:I27)*100)</f>
        <v>39.473684210526315</v>
      </c>
    </row>
    <row r="27" spans="1:10" x14ac:dyDescent="0.2">
      <c r="A27" s="166"/>
      <c r="B27" s="169"/>
      <c r="C27" s="72" t="s">
        <v>92</v>
      </c>
      <c r="D27" s="68" t="s">
        <v>81</v>
      </c>
      <c r="E27" s="35">
        <v>2</v>
      </c>
      <c r="F27" s="35">
        <v>25</v>
      </c>
      <c r="G27" s="35">
        <v>0</v>
      </c>
      <c r="H27" s="35">
        <v>3</v>
      </c>
      <c r="I27" s="69">
        <f t="shared" si="0"/>
        <v>33.5</v>
      </c>
      <c r="J27" s="70">
        <f>IF(I27=0,"0,00",I27/SUM(I25:I27)*100)</f>
        <v>35.263157894736842</v>
      </c>
    </row>
    <row r="28" spans="1:10" x14ac:dyDescent="0.2">
      <c r="A28" s="164" t="s">
        <v>85</v>
      </c>
      <c r="B28" s="167">
        <v>2</v>
      </c>
      <c r="C28" s="73"/>
      <c r="D28" s="62" t="s">
        <v>78</v>
      </c>
      <c r="E28" s="36">
        <v>0</v>
      </c>
      <c r="F28" s="36">
        <v>0</v>
      </c>
      <c r="G28" s="36">
        <v>0</v>
      </c>
      <c r="H28" s="36">
        <v>0</v>
      </c>
      <c r="I28" s="36">
        <f t="shared" si="0"/>
        <v>0</v>
      </c>
      <c r="J28" s="63" t="str">
        <f>IF(I28=0,"0,00",I28/SUM(I28:I30)*100)</f>
        <v>0,00</v>
      </c>
    </row>
    <row r="29" spans="1:10" x14ac:dyDescent="0.2">
      <c r="A29" s="165"/>
      <c r="B29" s="168"/>
      <c r="C29" s="61" t="s">
        <v>79</v>
      </c>
      <c r="D29" s="64" t="s">
        <v>80</v>
      </c>
      <c r="E29" s="65">
        <v>32</v>
      </c>
      <c r="F29" s="65">
        <v>214</v>
      </c>
      <c r="G29" s="65">
        <v>3</v>
      </c>
      <c r="H29" s="65">
        <v>15</v>
      </c>
      <c r="I29" s="65">
        <f t="shared" si="0"/>
        <v>273.5</v>
      </c>
      <c r="J29" s="66">
        <f>IF(I29=0,"0,00",I29/SUM(I28:I30)*100)</f>
        <v>86.277602523659297</v>
      </c>
    </row>
    <row r="30" spans="1:10" x14ac:dyDescent="0.2">
      <c r="A30" s="165"/>
      <c r="B30" s="168"/>
      <c r="C30" s="67" t="s">
        <v>93</v>
      </c>
      <c r="D30" s="68" t="s">
        <v>81</v>
      </c>
      <c r="E30" s="35">
        <v>3</v>
      </c>
      <c r="F30" s="35">
        <v>32</v>
      </c>
      <c r="G30" s="35">
        <v>0</v>
      </c>
      <c r="H30" s="35">
        <v>4</v>
      </c>
      <c r="I30" s="69">
        <f t="shared" si="0"/>
        <v>43.5</v>
      </c>
      <c r="J30" s="70">
        <f>IF(I30=0,"0,00",I30/SUM(I28:I30)*100)</f>
        <v>13.722397476340694</v>
      </c>
    </row>
    <row r="31" spans="1:10" x14ac:dyDescent="0.2">
      <c r="A31" s="165"/>
      <c r="B31" s="168"/>
      <c r="C31" s="71"/>
      <c r="D31" s="62" t="s">
        <v>78</v>
      </c>
      <c r="E31" s="36">
        <v>0</v>
      </c>
      <c r="F31" s="36">
        <v>0</v>
      </c>
      <c r="G31" s="36">
        <v>0</v>
      </c>
      <c r="H31" s="36">
        <v>0</v>
      </c>
      <c r="I31" s="36">
        <f t="shared" si="0"/>
        <v>0</v>
      </c>
      <c r="J31" s="63" t="str">
        <f>IF(I31=0,"0,00",I31/SUM(I31:I33)*100)</f>
        <v>0,00</v>
      </c>
    </row>
    <row r="32" spans="1:10" x14ac:dyDescent="0.2">
      <c r="A32" s="165"/>
      <c r="B32" s="168"/>
      <c r="C32" s="61" t="s">
        <v>82</v>
      </c>
      <c r="D32" s="64" t="s">
        <v>80</v>
      </c>
      <c r="E32" s="65">
        <v>30</v>
      </c>
      <c r="F32" s="65">
        <v>421</v>
      </c>
      <c r="G32" s="65">
        <v>8</v>
      </c>
      <c r="H32" s="65">
        <v>14</v>
      </c>
      <c r="I32" s="65">
        <f t="shared" si="0"/>
        <v>487</v>
      </c>
      <c r="J32" s="66">
        <f>IF(I32=0,"0,00",I32/SUM(I31:I33)*100)</f>
        <v>89.194139194139197</v>
      </c>
    </row>
    <row r="33" spans="1:10" x14ac:dyDescent="0.2">
      <c r="A33" s="165"/>
      <c r="B33" s="168"/>
      <c r="C33" s="67" t="s">
        <v>94</v>
      </c>
      <c r="D33" s="68" t="s">
        <v>81</v>
      </c>
      <c r="E33" s="35">
        <v>1</v>
      </c>
      <c r="F33" s="35">
        <v>51</v>
      </c>
      <c r="G33" s="35">
        <v>0</v>
      </c>
      <c r="H33" s="35">
        <v>3</v>
      </c>
      <c r="I33" s="69">
        <f t="shared" si="0"/>
        <v>59</v>
      </c>
      <c r="J33" s="70">
        <f>IF(I33=0,"0,00",I33/SUM(I31:I33)*100)</f>
        <v>10.805860805860807</v>
      </c>
    </row>
    <row r="34" spans="1:10" x14ac:dyDescent="0.2">
      <c r="A34" s="165"/>
      <c r="B34" s="168"/>
      <c r="C34" s="71"/>
      <c r="D34" s="62" t="s">
        <v>78</v>
      </c>
      <c r="E34" s="36">
        <v>0</v>
      </c>
      <c r="F34" s="36">
        <v>0</v>
      </c>
      <c r="G34" s="36">
        <v>0</v>
      </c>
      <c r="H34" s="36">
        <v>0</v>
      </c>
      <c r="I34" s="36">
        <f t="shared" si="0"/>
        <v>0</v>
      </c>
      <c r="J34" s="63" t="str">
        <f>IF(I34=0,"0,00",I34/SUM(I34:I36)*100)</f>
        <v>0,00</v>
      </c>
    </row>
    <row r="35" spans="1:10" x14ac:dyDescent="0.2">
      <c r="A35" s="165"/>
      <c r="B35" s="168"/>
      <c r="C35" s="61" t="s">
        <v>83</v>
      </c>
      <c r="D35" s="64" t="s">
        <v>80</v>
      </c>
      <c r="E35" s="65">
        <v>29</v>
      </c>
      <c r="F35" s="65">
        <v>385</v>
      </c>
      <c r="G35" s="65">
        <v>5</v>
      </c>
      <c r="H35" s="65">
        <v>12</v>
      </c>
      <c r="I35" s="65">
        <f t="shared" si="0"/>
        <v>439.5</v>
      </c>
      <c r="J35" s="66">
        <f>IF(I35=0,"0,00",I35/SUM(I34:I36)*100)</f>
        <v>88.164493480441323</v>
      </c>
    </row>
    <row r="36" spans="1:10" x14ac:dyDescent="0.2">
      <c r="A36" s="166"/>
      <c r="B36" s="169"/>
      <c r="C36" s="72" t="s">
        <v>95</v>
      </c>
      <c r="D36" s="68" t="s">
        <v>81</v>
      </c>
      <c r="E36" s="35">
        <v>2</v>
      </c>
      <c r="F36" s="35">
        <v>46</v>
      </c>
      <c r="G36" s="35">
        <v>6</v>
      </c>
      <c r="H36" s="35">
        <v>0</v>
      </c>
      <c r="I36" s="69">
        <f t="shared" si="0"/>
        <v>59</v>
      </c>
      <c r="J36" s="70">
        <f>IF(I36=0,"0,00",I36/SUM(I34:I36)*100)</f>
        <v>11.835506519558676</v>
      </c>
    </row>
    <row r="37" spans="1:10" x14ac:dyDescent="0.2">
      <c r="A37" s="164" t="s">
        <v>86</v>
      </c>
      <c r="B37" s="167">
        <v>3</v>
      </c>
      <c r="C37" s="73"/>
      <c r="D37" s="62" t="s">
        <v>78</v>
      </c>
      <c r="E37" s="36">
        <v>0</v>
      </c>
      <c r="F37" s="36">
        <v>0</v>
      </c>
      <c r="G37" s="36">
        <v>0</v>
      </c>
      <c r="H37" s="36">
        <v>0</v>
      </c>
      <c r="I37" s="36">
        <f t="shared" si="0"/>
        <v>0</v>
      </c>
      <c r="J37" s="63" t="str">
        <f>IF(I37=0,"0,00",I37/SUM(I37:I39)*100)</f>
        <v>0,00</v>
      </c>
    </row>
    <row r="38" spans="1:10" x14ac:dyDescent="0.2">
      <c r="A38" s="165"/>
      <c r="B38" s="168"/>
      <c r="C38" s="61" t="s">
        <v>79</v>
      </c>
      <c r="D38" s="64" t="s">
        <v>80</v>
      </c>
      <c r="E38" s="65">
        <v>57</v>
      </c>
      <c r="F38" s="65">
        <v>371</v>
      </c>
      <c r="G38" s="65">
        <v>19</v>
      </c>
      <c r="H38" s="65">
        <v>17</v>
      </c>
      <c r="I38" s="65">
        <f t="shared" si="0"/>
        <v>480</v>
      </c>
      <c r="J38" s="66">
        <f>IF(I38=0,"0,00",I38/SUM(I37:I39)*100)</f>
        <v>82.332761578044597</v>
      </c>
    </row>
    <row r="39" spans="1:10" x14ac:dyDescent="0.2">
      <c r="A39" s="165"/>
      <c r="B39" s="168"/>
      <c r="C39" s="67" t="s">
        <v>96</v>
      </c>
      <c r="D39" s="68" t="s">
        <v>81</v>
      </c>
      <c r="E39" s="35">
        <v>6</v>
      </c>
      <c r="F39" s="35">
        <v>95</v>
      </c>
      <c r="G39" s="35">
        <v>0</v>
      </c>
      <c r="H39" s="35">
        <v>2</v>
      </c>
      <c r="I39" s="69">
        <f t="shared" si="0"/>
        <v>103</v>
      </c>
      <c r="J39" s="70">
        <f>IF(I39=0,"0,00",I39/SUM(I37:I39)*100)</f>
        <v>17.667238421955403</v>
      </c>
    </row>
    <row r="40" spans="1:10" x14ac:dyDescent="0.2">
      <c r="A40" s="165"/>
      <c r="B40" s="168"/>
      <c r="C40" s="71"/>
      <c r="D40" s="62" t="s">
        <v>78</v>
      </c>
      <c r="E40" s="36">
        <v>0</v>
      </c>
      <c r="F40" s="36">
        <v>0</v>
      </c>
      <c r="G40" s="36">
        <v>0</v>
      </c>
      <c r="H40" s="36">
        <v>0</v>
      </c>
      <c r="I40" s="36">
        <f t="shared" si="0"/>
        <v>0</v>
      </c>
      <c r="J40" s="63" t="str">
        <f>IF(I40=0,"0,00",I40/SUM(I40:I42)*100)</f>
        <v>0,00</v>
      </c>
    </row>
    <row r="41" spans="1:10" x14ac:dyDescent="0.2">
      <c r="A41" s="165"/>
      <c r="B41" s="168"/>
      <c r="C41" s="61" t="s">
        <v>82</v>
      </c>
      <c r="D41" s="64" t="s">
        <v>80</v>
      </c>
      <c r="E41" s="65">
        <v>71</v>
      </c>
      <c r="F41" s="65">
        <v>556</v>
      </c>
      <c r="G41" s="65">
        <v>21</v>
      </c>
      <c r="H41" s="65">
        <v>23</v>
      </c>
      <c r="I41" s="65">
        <f t="shared" si="0"/>
        <v>691</v>
      </c>
      <c r="J41" s="66">
        <f>IF(I41=0,"0,00",I41/SUM(I40:I42)*100)</f>
        <v>82.853717026378888</v>
      </c>
    </row>
    <row r="42" spans="1:10" x14ac:dyDescent="0.2">
      <c r="A42" s="165"/>
      <c r="B42" s="168"/>
      <c r="C42" s="67" t="s">
        <v>97</v>
      </c>
      <c r="D42" s="68" t="s">
        <v>81</v>
      </c>
      <c r="E42" s="35">
        <v>18</v>
      </c>
      <c r="F42" s="35">
        <v>129</v>
      </c>
      <c r="G42" s="35">
        <v>0</v>
      </c>
      <c r="H42" s="35">
        <v>2</v>
      </c>
      <c r="I42" s="69">
        <f t="shared" si="0"/>
        <v>143</v>
      </c>
      <c r="J42" s="70">
        <f>IF(I42=0,"0,00",I42/SUM(I40:I42)*100)</f>
        <v>17.146282973621101</v>
      </c>
    </row>
    <row r="43" spans="1:10" x14ac:dyDescent="0.2">
      <c r="A43" s="165"/>
      <c r="B43" s="168"/>
      <c r="C43" s="71"/>
      <c r="D43" s="62" t="s">
        <v>78</v>
      </c>
      <c r="E43" s="36">
        <v>0</v>
      </c>
      <c r="F43" s="36">
        <v>0</v>
      </c>
      <c r="G43" s="36">
        <v>0</v>
      </c>
      <c r="H43" s="36">
        <v>0</v>
      </c>
      <c r="I43" s="36">
        <f t="shared" si="0"/>
        <v>0</v>
      </c>
      <c r="J43" s="63" t="str">
        <f>IF(I43=0,"0,00",I43/SUM(I43:I45)*100)</f>
        <v>0,00</v>
      </c>
    </row>
    <row r="44" spans="1:10" x14ac:dyDescent="0.2">
      <c r="A44" s="165"/>
      <c r="B44" s="168"/>
      <c r="C44" s="61" t="s">
        <v>83</v>
      </c>
      <c r="D44" s="64" t="s">
        <v>80</v>
      </c>
      <c r="E44" s="65">
        <v>68</v>
      </c>
      <c r="F44" s="65">
        <v>459</v>
      </c>
      <c r="G44" s="65">
        <v>30</v>
      </c>
      <c r="H44" s="65">
        <v>18</v>
      </c>
      <c r="I44" s="65">
        <f t="shared" si="0"/>
        <v>598</v>
      </c>
      <c r="J44" s="66">
        <f>IF(I44=0,"0,00",I44/SUM(I43:I45)*100)</f>
        <v>81.582537517053211</v>
      </c>
    </row>
    <row r="45" spans="1:10" x14ac:dyDescent="0.2">
      <c r="A45" s="166"/>
      <c r="B45" s="169"/>
      <c r="C45" s="72" t="s">
        <v>98</v>
      </c>
      <c r="D45" s="68" t="s">
        <v>81</v>
      </c>
      <c r="E45" s="35">
        <v>17</v>
      </c>
      <c r="F45" s="35">
        <v>119</v>
      </c>
      <c r="G45" s="35">
        <v>0</v>
      </c>
      <c r="H45" s="35">
        <v>3</v>
      </c>
      <c r="I45" s="74">
        <f t="shared" si="0"/>
        <v>135</v>
      </c>
      <c r="J45" s="70">
        <f>IF(I45=0,"0,00",I45/SUM(I43:I45)*100)</f>
        <v>18.417462482946796</v>
      </c>
    </row>
    <row r="46" spans="1:10" x14ac:dyDescent="0.2">
      <c r="A46" s="75"/>
      <c r="B46" s="76"/>
      <c r="C46" s="77"/>
      <c r="D46" s="78"/>
      <c r="E46" s="78"/>
      <c r="F46" s="79"/>
      <c r="G46" s="79"/>
      <c r="H46" s="79"/>
      <c r="I46" s="79"/>
      <c r="J46" s="80"/>
    </row>
    <row r="47" spans="1:10" x14ac:dyDescent="0.2">
      <c r="A47" s="43" t="s">
        <v>51</v>
      </c>
      <c r="B47" s="43"/>
      <c r="C47" s="81"/>
      <c r="D47" s="81"/>
      <c r="E47" s="81"/>
      <c r="F47" s="81"/>
      <c r="G47" s="82"/>
      <c r="H47" s="82"/>
      <c r="I47" s="82"/>
      <c r="J47" s="82"/>
    </row>
    <row r="48" spans="1:10" x14ac:dyDescent="0.2">
      <c r="A48" s="20"/>
      <c r="B48" s="20"/>
      <c r="C48" s="20"/>
      <c r="D48" s="20"/>
      <c r="E48" s="20"/>
      <c r="F48" s="20"/>
      <c r="G48" s="83"/>
      <c r="H48" s="83"/>
      <c r="I48" s="83"/>
      <c r="J48" s="83"/>
    </row>
    <row r="49" spans="1:10" x14ac:dyDescent="0.2">
      <c r="A49" s="20"/>
      <c r="B49" s="20"/>
      <c r="C49" s="20"/>
      <c r="D49" s="20"/>
      <c r="E49" s="20"/>
      <c r="F49" s="20"/>
      <c r="G49" s="83"/>
      <c r="H49" s="83"/>
      <c r="I49" s="83"/>
      <c r="J49" s="83"/>
    </row>
    <row r="50" spans="1:10" x14ac:dyDescent="0.2">
      <c r="A50" s="84"/>
      <c r="B50" s="84"/>
      <c r="C50" s="84"/>
      <c r="D50" s="84"/>
      <c r="E50" s="84"/>
      <c r="F50" s="84"/>
      <c r="G50" s="84"/>
      <c r="H50" s="84"/>
      <c r="I50" s="84"/>
      <c r="J50" s="8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2017-09-21T21:39:20Z</dcterms:modified>
</cp:coreProperties>
</file>