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1307\CL 53D\2017\"/>
    </mc:Choice>
  </mc:AlternateContent>
  <bookViews>
    <workbookView xWindow="240" yWindow="90" windowWidth="9135" windowHeight="4965" tabRatio="736" activeTab="4"/>
  </bookViews>
  <sheets>
    <sheet name="G-1" sheetId="4678" r:id="rId1"/>
    <sheet name="G-2" sheetId="4684" r:id="rId2"/>
    <sheet name="G-3" sheetId="4686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'G-3'!$A$1:$U$58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F17" i="4689" l="1"/>
  <c r="G17" i="4689"/>
  <c r="H17" i="4689"/>
  <c r="E17" i="4689"/>
  <c r="F14" i="4689"/>
  <c r="G14" i="4689"/>
  <c r="H14" i="4689"/>
  <c r="E14" i="4689"/>
  <c r="F11" i="4689"/>
  <c r="G11" i="4689"/>
  <c r="H11" i="4689"/>
  <c r="E11" i="4689"/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J25" i="4689" s="1"/>
  <c r="I24" i="4689"/>
  <c r="I23" i="4689"/>
  <c r="I22" i="4689"/>
  <c r="J22" i="4689" s="1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CB19" i="4688"/>
  <c r="BZ19" i="4688"/>
  <c r="L6" i="4681"/>
  <c r="D6" i="4681"/>
  <c r="E5" i="4681"/>
  <c r="J31" i="4689" l="1"/>
  <c r="P25" i="4688" s="1"/>
  <c r="J33" i="4689"/>
  <c r="Z25" i="4688" s="1"/>
  <c r="J14" i="4689"/>
  <c r="U15" i="4688" s="1"/>
  <c r="J16" i="4689"/>
  <c r="AF15" i="4688" s="1"/>
  <c r="J24" i="4689"/>
  <c r="Z20" i="4688" s="1"/>
  <c r="J30" i="4689"/>
  <c r="J25" i="4688" s="1"/>
  <c r="J36" i="4689"/>
  <c r="AO25" i="4688" s="1"/>
  <c r="J32" i="4689"/>
  <c r="U25" i="4688" s="1"/>
  <c r="J28" i="4689"/>
  <c r="D25" i="4688" s="1"/>
  <c r="J23" i="4689"/>
  <c r="U20" i="4688" s="1"/>
  <c r="J20" i="4689"/>
  <c r="G20" i="4688" s="1"/>
  <c r="J13" i="4689"/>
  <c r="P15" i="4688" s="1"/>
  <c r="J10" i="4689"/>
  <c r="D15" i="4688" s="1"/>
  <c r="J34" i="4689"/>
  <c r="AF25" i="4688" s="1"/>
  <c r="J26" i="4689"/>
  <c r="AK20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T19" i="4688"/>
  <c r="BI18" i="4688" s="1"/>
  <c r="V19" i="4688"/>
  <c r="BK18" i="4688" s="1"/>
  <c r="X19" i="4688"/>
  <c r="BM18" i="4688" s="1"/>
  <c r="T17" i="4681"/>
  <c r="J44" i="4689"/>
  <c r="AF30" i="4688"/>
  <c r="J45" i="4689"/>
  <c r="J41" i="4689"/>
  <c r="P30" i="4688"/>
  <c r="J42" i="4689"/>
  <c r="J38" i="4689"/>
  <c r="D30" i="4688"/>
  <c r="J39" i="4689"/>
  <c r="J35" i="4689"/>
  <c r="J29" i="4689"/>
  <c r="AF20" i="4688"/>
  <c r="J27" i="4689"/>
  <c r="P20" i="4688"/>
  <c r="J19" i="4689"/>
  <c r="J21" i="4689"/>
  <c r="J18" i="4689"/>
  <c r="J17" i="4689"/>
  <c r="J15" i="4689"/>
  <c r="J12" i="4689"/>
  <c r="J11" i="4689"/>
  <c r="BU19" i="4688"/>
  <c r="CC19" i="4688"/>
  <c r="BI19" i="4688"/>
  <c r="BK19" i="4688"/>
  <c r="BM19" i="4688"/>
  <c r="BN19" i="4688"/>
  <c r="AU1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BW19" i="4688"/>
  <c r="BH19" i="4688"/>
  <c r="BG19" i="4688"/>
  <c r="BJ19" i="4688"/>
  <c r="BL19" i="4688"/>
  <c r="BO19" i="4688"/>
  <c r="BP19" i="4688"/>
  <c r="BQ19" i="4688"/>
  <c r="BF19" i="4688"/>
  <c r="BE19" i="4688"/>
  <c r="AZ19" i="4688"/>
  <c r="AX19" i="4688"/>
  <c r="AV19" i="4688"/>
  <c r="AW19" i="4688"/>
  <c r="BA19" i="4688"/>
  <c r="AY19" i="4688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2" i="4688"/>
  <c r="AF32" i="4688"/>
  <c r="AJ32" i="4688"/>
  <c r="AN32" i="4688"/>
  <c r="AI32" i="4688"/>
  <c r="AO32" i="4688"/>
  <c r="S19" i="4688"/>
  <c r="BH18" i="4688" s="1"/>
  <c r="U19" i="4688"/>
  <c r="BJ18" i="4688" s="1"/>
  <c r="W19" i="4688"/>
  <c r="BL18" i="4688" s="1"/>
  <c r="R19" i="4688"/>
  <c r="BG18" i="4688" s="1"/>
  <c r="Z32" i="4688"/>
  <c r="M11" i="4681"/>
  <c r="Q19" i="4688"/>
  <c r="BF18" i="4688" s="1"/>
  <c r="P32" i="4688"/>
  <c r="X32" i="4688"/>
  <c r="AB32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F14" i="4688"/>
  <c r="AV12" i="4688" s="1"/>
  <c r="B32" i="4688"/>
  <c r="J32" i="4688"/>
  <c r="BY19" i="4688"/>
  <c r="CA19" i="4688"/>
  <c r="BX19" i="4688"/>
  <c r="BV19" i="4688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2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AK33" i="4688"/>
  <c r="BY22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20" i="4688" l="1"/>
  <c r="AD26" i="4688"/>
  <c r="BE20" i="4688"/>
  <c r="M26" i="4688"/>
  <c r="AU20" i="4688"/>
  <c r="B26" i="4688"/>
  <c r="BU18" i="4688"/>
  <c r="AD21" i="4688"/>
  <c r="BE18" i="4688"/>
  <c r="M21" i="4688"/>
  <c r="AU18" i="4688"/>
  <c r="B21" i="4688"/>
  <c r="BU12" i="4688"/>
  <c r="AD16" i="4688"/>
  <c r="BE12" i="4688"/>
  <c r="M16" i="4688"/>
  <c r="AU12" i="4688"/>
  <c r="B16" i="4688"/>
  <c r="U23" i="4684"/>
  <c r="R33" i="4688"/>
  <c r="BG22" i="4688" s="1"/>
  <c r="W33" i="4688"/>
  <c r="BL22" i="4688" s="1"/>
  <c r="AO33" i="4688"/>
  <c r="CC22" i="4688" s="1"/>
  <c r="AA33" i="4688"/>
  <c r="BP22" i="4688" s="1"/>
  <c r="Z33" i="4688"/>
  <c r="BO22" i="4688" s="1"/>
  <c r="S33" i="4688"/>
  <c r="BH22" i="4688" s="1"/>
  <c r="AL33" i="4688"/>
  <c r="BZ22" i="4688" s="1"/>
  <c r="U23" i="4678"/>
  <c r="AJ33" i="4688"/>
  <c r="BX22" i="4688" s="1"/>
  <c r="AI33" i="4688"/>
  <c r="BW22" i="4688" s="1"/>
  <c r="V33" i="4688"/>
  <c r="BK22" i="4688" s="1"/>
  <c r="AH33" i="4688"/>
  <c r="BV22" i="4688" s="1"/>
  <c r="AM33" i="4688"/>
  <c r="CA22" i="4688" s="1"/>
  <c r="E33" i="4688"/>
  <c r="AU22" i="4688" s="1"/>
  <c r="I33" i="4688"/>
  <c r="AY22" i="4688" s="1"/>
  <c r="H33" i="4688"/>
  <c r="AX22" i="4688" s="1"/>
  <c r="Y33" i="4688"/>
  <c r="BN22" i="4688" s="1"/>
  <c r="U33" i="4688"/>
  <c r="BJ22" i="4688" s="1"/>
  <c r="AB33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3" i="4688"/>
  <c r="BM22" i="4688" s="1"/>
  <c r="T33" i="4688"/>
  <c r="BI22" i="4688" s="1"/>
  <c r="Q33" i="4688"/>
  <c r="BF22" i="4688" s="1"/>
  <c r="K33" i="4688"/>
  <c r="BA22" i="4688" s="1"/>
  <c r="F33" i="4688"/>
  <c r="AV22" i="4688" s="1"/>
  <c r="P33" i="4688"/>
  <c r="BE22" i="4688" s="1"/>
  <c r="AG33" i="4688"/>
  <c r="BU22" i="4688" s="1"/>
  <c r="J33" i="4688"/>
  <c r="AZ22" i="4688" s="1"/>
  <c r="G33" i="4688"/>
  <c r="AW22" i="4688" s="1"/>
  <c r="AN33" i="4688"/>
  <c r="CB22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6" i="4688" l="1"/>
  <c r="AK26" i="4688"/>
  <c r="AF26" i="4688"/>
  <c r="Z26" i="4688"/>
  <c r="U26" i="4688"/>
  <c r="P26" i="4688"/>
  <c r="J26" i="4688"/>
  <c r="D26" i="4688"/>
  <c r="G26" i="4688"/>
  <c r="AO21" i="4688"/>
  <c r="AK21" i="4688"/>
  <c r="AF21" i="4688"/>
  <c r="Z21" i="4688"/>
  <c r="U21" i="4688"/>
  <c r="P21" i="4688"/>
  <c r="J21" i="4688"/>
  <c r="G21" i="4688"/>
  <c r="D21" i="4688"/>
  <c r="AO16" i="4688"/>
  <c r="AK16" i="4688"/>
  <c r="AF16" i="4688"/>
  <c r="Z16" i="4688"/>
  <c r="U16" i="4688"/>
  <c r="P16" i="4688"/>
  <c r="J16" i="4688"/>
  <c r="G16" i="4688"/>
  <c r="D16" i="4688"/>
  <c r="N23" i="4681"/>
  <c r="U23" i="4681"/>
  <c r="G23" i="4681"/>
</calcChain>
</file>

<file path=xl/sharedStrings.xml><?xml version="1.0" encoding="utf-8"?>
<sst xmlns="http://schemas.openxmlformats.org/spreadsheetml/2006/main" count="651" uniqueCount="153">
  <si>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</si>
  <si>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</si>
  <si>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</si>
  <si>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</si>
  <si>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</si>
  <si>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</si>
  <si>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</si>
  <si>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</si>
  <si>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</si>
  <si>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</si>
  <si>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</si>
  <si>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</si>
  <si>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</si>
  <si>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</si>
  <si>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</si>
  <si>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</si>
  <si>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</si>
  <si>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</si>
  <si>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</si>
  <si>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</si>
  <si>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</si>
  <si>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</si>
  <si>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</si>
  <si>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</si>
  <si>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</si>
  <si>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</si>
  <si>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</si>
  <si>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</si>
  <si>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</si>
  <si>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</si>
  <si>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</si>
  <si>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</si>
  <si>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</si>
  <si>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</si>
  <si>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</si>
  <si>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</si>
  <si>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</si>
  <si>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</si>
  <si>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</si>
  <si>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</si>
  <si>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</si>
  <si>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</si>
  <si>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</si>
  <si>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</si>
  <si>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</si>
  <si>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</si>
  <si>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</si>
  <si>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</si>
  <si>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</si>
  <si>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</si>
  <si>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</si>
  <si>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</si>
  <si>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</si>
  <si>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</si>
  <si>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</si>
  <si>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</si>
  <si>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</si>
  <si>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</si>
  <si>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</si>
  <si>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</si>
  <si>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</si>
  <si>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</si>
  <si>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</si>
  <si>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</si>
  <si>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</si>
  <si>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</si>
  <si>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</si>
  <si>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</si>
  <si>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</si>
  <si>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</si>
  <si>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</si>
  <si>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</si>
  <si>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</si>
  <si>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</si>
  <si>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</si>
  <si>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</si>
  <si>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</si>
  <si>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</si>
  <si>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</si>
  <si>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</si>
  <si>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</si>
  <si>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</si>
  <si>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</si>
  <si>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</si>
  <si>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</si>
  <si>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</si>
  <si>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</si>
  <si>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</si>
  <si>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</si>
  <si>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</si>
  <si>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</si>
  <si>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</si>
  <si>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</si>
  <si>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</si>
  <si>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</si>
  <si>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</si>
  <si>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</si>
  <si>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</si>
  <si>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</si>
  <si>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</si>
  <si>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</si>
  <si>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</si>
  <si>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</si>
  <si>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</si>
  <si>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</si>
  <si>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</si>
  <si>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</si>
  <si>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</si>
  <si>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</si>
  <si>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</si>
  <si>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</si>
  <si>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</si>
  <si>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</si>
  <si>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</si>
  <si>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</si>
  <si>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</si>
  <si>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</si>
  <si>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</si>
  <si>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</si>
  <si>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</si>
  <si>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</si>
  <si>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</si>
  <si>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</si>
  <si>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</si>
  <si>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</si>
  <si>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</si>
  <si>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</si>
  <si>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</si>
  <si>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</si>
  <si>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</si>
  <si>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</si>
  <si>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</si>
  <si>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</si>
  <si>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</si>
  <si>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</si>
  <si>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</si>
  <si>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</si>
  <si>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</si>
  <si>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</si>
  <si>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</si>
  <si>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</si>
  <si>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</si>
  <si>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</si>
  <si>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</si>
  <si>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</si>
  <si>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</si>
  <si>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</si>
  <si>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</si>
  <si>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53D X CARRERA 24</t>
  </si>
  <si>
    <t>ADOLFREDO FLOREZ</t>
  </si>
  <si>
    <t>IVAN FONSECA</t>
  </si>
  <si>
    <t xml:space="preserve">VOL MAX </t>
  </si>
  <si>
    <t>GEOVANNIS GONZALEZ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</si>
</sst>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5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  <font>
      <i/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2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49" fontId="24" fillId="0" borderId="9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110</c:v>
                </c:pt>
                <c:pt idx="1">
                  <c:v>166.5</c:v>
                </c:pt>
                <c:pt idx="2">
                  <c:v>142.5</c:v>
                </c:pt>
                <c:pt idx="3">
                  <c:v>150</c:v>
                </c:pt>
                <c:pt idx="4">
                  <c:v>134.5</c:v>
                </c:pt>
                <c:pt idx="5">
                  <c:v>134</c:v>
                </c:pt>
                <c:pt idx="6">
                  <c:v>149.5</c:v>
                </c:pt>
                <c:pt idx="7">
                  <c:v>110</c:v>
                </c:pt>
                <c:pt idx="8">
                  <c:v>151.5</c:v>
                </c:pt>
                <c:pt idx="9">
                  <c:v>159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276632"/>
        <c:axId val="162277024"/>
      </c:barChart>
      <c:catAx>
        <c:axId val="162276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277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2770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276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432.5</c:v>
                </c:pt>
                <c:pt idx="1">
                  <c:v>471</c:v>
                </c:pt>
                <c:pt idx="2">
                  <c:v>497.5</c:v>
                </c:pt>
                <c:pt idx="3">
                  <c:v>473</c:v>
                </c:pt>
                <c:pt idx="4">
                  <c:v>435.5</c:v>
                </c:pt>
                <c:pt idx="5">
                  <c:v>388</c:v>
                </c:pt>
                <c:pt idx="6">
                  <c:v>441</c:v>
                </c:pt>
                <c:pt idx="7">
                  <c:v>387.5</c:v>
                </c:pt>
                <c:pt idx="8">
                  <c:v>405</c:v>
                </c:pt>
                <c:pt idx="9">
                  <c:v>388.5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660664"/>
        <c:axId val="164661056"/>
      </c:barChart>
      <c:catAx>
        <c:axId val="164660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661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661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660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379</c:v>
                </c:pt>
                <c:pt idx="1">
                  <c:v>429.5</c:v>
                </c:pt>
                <c:pt idx="2">
                  <c:v>416.5</c:v>
                </c:pt>
                <c:pt idx="3">
                  <c:v>442.5</c:v>
                </c:pt>
                <c:pt idx="4">
                  <c:v>456.5</c:v>
                </c:pt>
                <c:pt idx="5">
                  <c:v>475.5</c:v>
                </c:pt>
                <c:pt idx="6">
                  <c:v>532</c:v>
                </c:pt>
                <c:pt idx="7">
                  <c:v>500</c:v>
                </c:pt>
                <c:pt idx="8">
                  <c:v>522.5</c:v>
                </c:pt>
                <c:pt idx="9">
                  <c:v>465.5</c:v>
                </c:pt>
                <c:pt idx="10">
                  <c:v>441.5</c:v>
                </c:pt>
                <c:pt idx="11">
                  <c:v>384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661840"/>
        <c:axId val="164662232"/>
      </c:barChart>
      <c:catAx>
        <c:axId val="164661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662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6622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661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372</c:v>
                </c:pt>
                <c:pt idx="1">
                  <c:v>381.5</c:v>
                </c:pt>
                <c:pt idx="2">
                  <c:v>437</c:v>
                </c:pt>
                <c:pt idx="3">
                  <c:v>384</c:v>
                </c:pt>
                <c:pt idx="4">
                  <c:v>405.5</c:v>
                </c:pt>
                <c:pt idx="5">
                  <c:v>428.5</c:v>
                </c:pt>
                <c:pt idx="6">
                  <c:v>428</c:v>
                </c:pt>
                <c:pt idx="7">
                  <c:v>397</c:v>
                </c:pt>
                <c:pt idx="8">
                  <c:v>397.5</c:v>
                </c:pt>
                <c:pt idx="9">
                  <c:v>390.5</c:v>
                </c:pt>
                <c:pt idx="10">
                  <c:v>304</c:v>
                </c:pt>
                <c:pt idx="11">
                  <c:v>384.5</c:v>
                </c:pt>
                <c:pt idx="12">
                  <c:v>416</c:v>
                </c:pt>
                <c:pt idx="13">
                  <c:v>450</c:v>
                </c:pt>
                <c:pt idx="14">
                  <c:v>411</c:v>
                </c:pt>
                <c:pt idx="15">
                  <c:v>437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265344"/>
        <c:axId val="165265736"/>
      </c:barChart>
      <c:catAx>
        <c:axId val="165265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265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265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265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569</c:v>
                </c:pt>
                <c:pt idx="4">
                  <c:v>593.5</c:v>
                </c:pt>
                <c:pt idx="5">
                  <c:v>561</c:v>
                </c:pt>
                <c:pt idx="6">
                  <c:v>568</c:v>
                </c:pt>
                <c:pt idx="7">
                  <c:v>528</c:v>
                </c:pt>
                <c:pt idx="8">
                  <c:v>545</c:v>
                </c:pt>
                <c:pt idx="9">
                  <c:v>570</c:v>
                </c:pt>
                <c:pt idx="13">
                  <c:v>561</c:v>
                </c:pt>
                <c:pt idx="14">
                  <c:v>572</c:v>
                </c:pt>
                <c:pt idx="15">
                  <c:v>609</c:v>
                </c:pt>
                <c:pt idx="16">
                  <c:v>613</c:v>
                </c:pt>
                <c:pt idx="17">
                  <c:v>612</c:v>
                </c:pt>
                <c:pt idx="18">
                  <c:v>617.5</c:v>
                </c:pt>
                <c:pt idx="19">
                  <c:v>593.5</c:v>
                </c:pt>
                <c:pt idx="20">
                  <c:v>539</c:v>
                </c:pt>
                <c:pt idx="21">
                  <c:v>540</c:v>
                </c:pt>
                <c:pt idx="22">
                  <c:v>528</c:v>
                </c:pt>
                <c:pt idx="23">
                  <c:v>537</c:v>
                </c:pt>
                <c:pt idx="24">
                  <c:v>561</c:v>
                </c:pt>
                <c:pt idx="25">
                  <c:v>557.5</c:v>
                </c:pt>
                <c:pt idx="29">
                  <c:v>690.5</c:v>
                </c:pt>
                <c:pt idx="30">
                  <c:v>663</c:v>
                </c:pt>
                <c:pt idx="31">
                  <c:v>646</c:v>
                </c:pt>
                <c:pt idx="32">
                  <c:v>667</c:v>
                </c:pt>
                <c:pt idx="33">
                  <c:v>682.5</c:v>
                </c:pt>
                <c:pt idx="34">
                  <c:v>759.5</c:v>
                </c:pt>
                <c:pt idx="35">
                  <c:v>805.5</c:v>
                </c:pt>
                <c:pt idx="36">
                  <c:v>836</c:v>
                </c:pt>
                <c:pt idx="37">
                  <c:v>837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589</c:v>
                </c:pt>
                <c:pt idx="4">
                  <c:v>581.5</c:v>
                </c:pt>
                <c:pt idx="5">
                  <c:v>548</c:v>
                </c:pt>
                <c:pt idx="6">
                  <c:v>524.5</c:v>
                </c:pt>
                <c:pt idx="7">
                  <c:v>515.5</c:v>
                </c:pt>
                <c:pt idx="8">
                  <c:v>475.5</c:v>
                </c:pt>
                <c:pt idx="9">
                  <c:v>465</c:v>
                </c:pt>
                <c:pt idx="13">
                  <c:v>382.5</c:v>
                </c:pt>
                <c:pt idx="14">
                  <c:v>400</c:v>
                </c:pt>
                <c:pt idx="15">
                  <c:v>385.5</c:v>
                </c:pt>
                <c:pt idx="16">
                  <c:v>381.5</c:v>
                </c:pt>
                <c:pt idx="17">
                  <c:v>392.5</c:v>
                </c:pt>
                <c:pt idx="18">
                  <c:v>379.5</c:v>
                </c:pt>
                <c:pt idx="19">
                  <c:v>394.5</c:v>
                </c:pt>
                <c:pt idx="20">
                  <c:v>372.5</c:v>
                </c:pt>
                <c:pt idx="21">
                  <c:v>383</c:v>
                </c:pt>
                <c:pt idx="22">
                  <c:v>418</c:v>
                </c:pt>
                <c:pt idx="23">
                  <c:v>453.5</c:v>
                </c:pt>
                <c:pt idx="24">
                  <c:v>514.5</c:v>
                </c:pt>
                <c:pt idx="25">
                  <c:v>532.5</c:v>
                </c:pt>
                <c:pt idx="29">
                  <c:v>391</c:v>
                </c:pt>
                <c:pt idx="30">
                  <c:v>421</c:v>
                </c:pt>
                <c:pt idx="31">
                  <c:v>419</c:v>
                </c:pt>
                <c:pt idx="32">
                  <c:v>438</c:v>
                </c:pt>
                <c:pt idx="33">
                  <c:v>445</c:v>
                </c:pt>
                <c:pt idx="34">
                  <c:v>448.5</c:v>
                </c:pt>
                <c:pt idx="35">
                  <c:v>440.5</c:v>
                </c:pt>
                <c:pt idx="36">
                  <c:v>413</c:v>
                </c:pt>
                <c:pt idx="37">
                  <c:v>372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716</c:v>
                </c:pt>
                <c:pt idx="4">
                  <c:v>702</c:v>
                </c:pt>
                <c:pt idx="5">
                  <c:v>685</c:v>
                </c:pt>
                <c:pt idx="6">
                  <c:v>645</c:v>
                </c:pt>
                <c:pt idx="7">
                  <c:v>608.5</c:v>
                </c:pt>
                <c:pt idx="8">
                  <c:v>601</c:v>
                </c:pt>
                <c:pt idx="9">
                  <c:v>587</c:v>
                </c:pt>
                <c:pt idx="13">
                  <c:v>631</c:v>
                </c:pt>
                <c:pt idx="14">
                  <c:v>636</c:v>
                </c:pt>
                <c:pt idx="15">
                  <c:v>660.5</c:v>
                </c:pt>
                <c:pt idx="16">
                  <c:v>651.5</c:v>
                </c:pt>
                <c:pt idx="17">
                  <c:v>654.5</c:v>
                </c:pt>
                <c:pt idx="18">
                  <c:v>654</c:v>
                </c:pt>
                <c:pt idx="19">
                  <c:v>625</c:v>
                </c:pt>
                <c:pt idx="20">
                  <c:v>577.5</c:v>
                </c:pt>
                <c:pt idx="21">
                  <c:v>553.5</c:v>
                </c:pt>
                <c:pt idx="22">
                  <c:v>549</c:v>
                </c:pt>
                <c:pt idx="23">
                  <c:v>564</c:v>
                </c:pt>
                <c:pt idx="24">
                  <c:v>586</c:v>
                </c:pt>
                <c:pt idx="25">
                  <c:v>624</c:v>
                </c:pt>
                <c:pt idx="29">
                  <c:v>586</c:v>
                </c:pt>
                <c:pt idx="30">
                  <c:v>661</c:v>
                </c:pt>
                <c:pt idx="31">
                  <c:v>726</c:v>
                </c:pt>
                <c:pt idx="32">
                  <c:v>801.5</c:v>
                </c:pt>
                <c:pt idx="33">
                  <c:v>836.5</c:v>
                </c:pt>
                <c:pt idx="34">
                  <c:v>822</c:v>
                </c:pt>
                <c:pt idx="35">
                  <c:v>774</c:v>
                </c:pt>
                <c:pt idx="36">
                  <c:v>680.5</c:v>
                </c:pt>
                <c:pt idx="37">
                  <c:v>604.5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1874</c:v>
                </c:pt>
                <c:pt idx="4">
                  <c:v>1877</c:v>
                </c:pt>
                <c:pt idx="5">
                  <c:v>1794</c:v>
                </c:pt>
                <c:pt idx="6">
                  <c:v>1737.5</c:v>
                </c:pt>
                <c:pt idx="7">
                  <c:v>1652</c:v>
                </c:pt>
                <c:pt idx="8">
                  <c:v>1621.5</c:v>
                </c:pt>
                <c:pt idx="9">
                  <c:v>1622</c:v>
                </c:pt>
                <c:pt idx="13">
                  <c:v>1574.5</c:v>
                </c:pt>
                <c:pt idx="14">
                  <c:v>1608</c:v>
                </c:pt>
                <c:pt idx="15">
                  <c:v>1655</c:v>
                </c:pt>
                <c:pt idx="16">
                  <c:v>1646</c:v>
                </c:pt>
                <c:pt idx="17">
                  <c:v>1659</c:v>
                </c:pt>
                <c:pt idx="18">
                  <c:v>1651</c:v>
                </c:pt>
                <c:pt idx="19">
                  <c:v>1613</c:v>
                </c:pt>
                <c:pt idx="20">
                  <c:v>1489</c:v>
                </c:pt>
                <c:pt idx="21">
                  <c:v>1476.5</c:v>
                </c:pt>
                <c:pt idx="22">
                  <c:v>1495</c:v>
                </c:pt>
                <c:pt idx="23">
                  <c:v>1554.5</c:v>
                </c:pt>
                <c:pt idx="24">
                  <c:v>1661.5</c:v>
                </c:pt>
                <c:pt idx="25">
                  <c:v>1714</c:v>
                </c:pt>
                <c:pt idx="29">
                  <c:v>1667.5</c:v>
                </c:pt>
                <c:pt idx="30">
                  <c:v>1745</c:v>
                </c:pt>
                <c:pt idx="31">
                  <c:v>1791</c:v>
                </c:pt>
                <c:pt idx="32">
                  <c:v>1906.5</c:v>
                </c:pt>
                <c:pt idx="33">
                  <c:v>1964</c:v>
                </c:pt>
                <c:pt idx="34">
                  <c:v>2030</c:v>
                </c:pt>
                <c:pt idx="35">
                  <c:v>2020</c:v>
                </c:pt>
                <c:pt idx="36">
                  <c:v>1929.5</c:v>
                </c:pt>
                <c:pt idx="37">
                  <c:v>1813.5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266520"/>
        <c:axId val="165266912"/>
      </c:lineChart>
      <c:catAx>
        <c:axId val="16526652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5266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26691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526652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143.5</c:v>
                </c:pt>
                <c:pt idx="1">
                  <c:v>127</c:v>
                </c:pt>
                <c:pt idx="2">
                  <c:v>155</c:v>
                </c:pt>
                <c:pt idx="3">
                  <c:v>135.5</c:v>
                </c:pt>
                <c:pt idx="4">
                  <c:v>154.5</c:v>
                </c:pt>
                <c:pt idx="5">
                  <c:v>164</c:v>
                </c:pt>
                <c:pt idx="6">
                  <c:v>159</c:v>
                </c:pt>
                <c:pt idx="7">
                  <c:v>134.5</c:v>
                </c:pt>
                <c:pt idx="8">
                  <c:v>160</c:v>
                </c:pt>
                <c:pt idx="9">
                  <c:v>140</c:v>
                </c:pt>
                <c:pt idx="10">
                  <c:v>104.5</c:v>
                </c:pt>
                <c:pt idx="11">
                  <c:v>135.5</c:v>
                </c:pt>
                <c:pt idx="12">
                  <c:v>148</c:v>
                </c:pt>
                <c:pt idx="13">
                  <c:v>149</c:v>
                </c:pt>
                <c:pt idx="14">
                  <c:v>128.5</c:v>
                </c:pt>
                <c:pt idx="15">
                  <c:v>132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277808"/>
        <c:axId val="163781456"/>
      </c:barChart>
      <c:catAx>
        <c:axId val="162277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781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7814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277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175</c:v>
                </c:pt>
                <c:pt idx="1">
                  <c:v>188</c:v>
                </c:pt>
                <c:pt idx="2">
                  <c:v>165.5</c:v>
                </c:pt>
                <c:pt idx="3">
                  <c:v>162</c:v>
                </c:pt>
                <c:pt idx="4">
                  <c:v>147.5</c:v>
                </c:pt>
                <c:pt idx="5">
                  <c:v>171</c:v>
                </c:pt>
                <c:pt idx="6">
                  <c:v>186.5</c:v>
                </c:pt>
                <c:pt idx="7">
                  <c:v>177.5</c:v>
                </c:pt>
                <c:pt idx="8">
                  <c:v>224.5</c:v>
                </c:pt>
                <c:pt idx="9">
                  <c:v>217</c:v>
                </c:pt>
                <c:pt idx="10">
                  <c:v>217</c:v>
                </c:pt>
                <c:pt idx="11">
                  <c:v>178.5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782632"/>
        <c:axId val="163783024"/>
      </c:barChart>
      <c:catAx>
        <c:axId val="163782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783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7830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782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158</c:v>
                </c:pt>
                <c:pt idx="1">
                  <c:v>147.5</c:v>
                </c:pt>
                <c:pt idx="2">
                  <c:v>151</c:v>
                </c:pt>
                <c:pt idx="3">
                  <c:v>132.5</c:v>
                </c:pt>
                <c:pt idx="4">
                  <c:v>150.5</c:v>
                </c:pt>
                <c:pt idx="5">
                  <c:v>114</c:v>
                </c:pt>
                <c:pt idx="6">
                  <c:v>127.5</c:v>
                </c:pt>
                <c:pt idx="7">
                  <c:v>123.5</c:v>
                </c:pt>
                <c:pt idx="8">
                  <c:v>110.5</c:v>
                </c:pt>
                <c:pt idx="9">
                  <c:v>103.5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783808"/>
        <c:axId val="163784200"/>
      </c:barChart>
      <c:catAx>
        <c:axId val="163783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784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784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783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83.5</c:v>
                </c:pt>
                <c:pt idx="1">
                  <c:v>103</c:v>
                </c:pt>
                <c:pt idx="2">
                  <c:v>96.5</c:v>
                </c:pt>
                <c:pt idx="3">
                  <c:v>108</c:v>
                </c:pt>
                <c:pt idx="4">
                  <c:v>113.5</c:v>
                </c:pt>
                <c:pt idx="5">
                  <c:v>101</c:v>
                </c:pt>
                <c:pt idx="6">
                  <c:v>115.5</c:v>
                </c:pt>
                <c:pt idx="7">
                  <c:v>115</c:v>
                </c:pt>
                <c:pt idx="8">
                  <c:v>117</c:v>
                </c:pt>
                <c:pt idx="9">
                  <c:v>93</c:v>
                </c:pt>
                <c:pt idx="10">
                  <c:v>88</c:v>
                </c:pt>
                <c:pt idx="11">
                  <c:v>74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784984"/>
        <c:axId val="164505464"/>
      </c:barChart>
      <c:catAx>
        <c:axId val="163784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505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5054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784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88</c:v>
                </c:pt>
                <c:pt idx="1">
                  <c:v>104.5</c:v>
                </c:pt>
                <c:pt idx="2">
                  <c:v>107.5</c:v>
                </c:pt>
                <c:pt idx="3">
                  <c:v>82.5</c:v>
                </c:pt>
                <c:pt idx="4">
                  <c:v>105.5</c:v>
                </c:pt>
                <c:pt idx="5">
                  <c:v>90</c:v>
                </c:pt>
                <c:pt idx="6">
                  <c:v>103.5</c:v>
                </c:pt>
                <c:pt idx="7">
                  <c:v>93.5</c:v>
                </c:pt>
                <c:pt idx="8">
                  <c:v>92.5</c:v>
                </c:pt>
                <c:pt idx="9">
                  <c:v>105</c:v>
                </c:pt>
                <c:pt idx="10">
                  <c:v>81.5</c:v>
                </c:pt>
                <c:pt idx="11">
                  <c:v>104</c:v>
                </c:pt>
                <c:pt idx="12">
                  <c:v>127.5</c:v>
                </c:pt>
                <c:pt idx="13">
                  <c:v>140.5</c:v>
                </c:pt>
                <c:pt idx="14">
                  <c:v>142.5</c:v>
                </c:pt>
                <c:pt idx="15">
                  <c:v>122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506248"/>
        <c:axId val="164506640"/>
      </c:barChart>
      <c:catAx>
        <c:axId val="164506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506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506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506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164.5</c:v>
                </c:pt>
                <c:pt idx="1">
                  <c:v>157</c:v>
                </c:pt>
                <c:pt idx="2">
                  <c:v>204</c:v>
                </c:pt>
                <c:pt idx="3">
                  <c:v>190.5</c:v>
                </c:pt>
                <c:pt idx="4">
                  <c:v>150.5</c:v>
                </c:pt>
                <c:pt idx="5">
                  <c:v>140</c:v>
                </c:pt>
                <c:pt idx="6">
                  <c:v>164</c:v>
                </c:pt>
                <c:pt idx="7">
                  <c:v>154</c:v>
                </c:pt>
                <c:pt idx="8">
                  <c:v>143</c:v>
                </c:pt>
                <c:pt idx="9">
                  <c:v>126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507424"/>
        <c:axId val="164507816"/>
      </c:barChart>
      <c:catAx>
        <c:axId val="164507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507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5078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507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120.5</c:v>
                </c:pt>
                <c:pt idx="1">
                  <c:v>138.5</c:v>
                </c:pt>
                <c:pt idx="2">
                  <c:v>154.5</c:v>
                </c:pt>
                <c:pt idx="3">
                  <c:v>172.5</c:v>
                </c:pt>
                <c:pt idx="4">
                  <c:v>195.5</c:v>
                </c:pt>
                <c:pt idx="5">
                  <c:v>203.5</c:v>
                </c:pt>
                <c:pt idx="6">
                  <c:v>230</c:v>
                </c:pt>
                <c:pt idx="7">
                  <c:v>207.5</c:v>
                </c:pt>
                <c:pt idx="8">
                  <c:v>181</c:v>
                </c:pt>
                <c:pt idx="9">
                  <c:v>155.5</c:v>
                </c:pt>
                <c:pt idx="10">
                  <c:v>136.5</c:v>
                </c:pt>
                <c:pt idx="11">
                  <c:v>131.5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508600"/>
        <c:axId val="164508992"/>
      </c:barChart>
      <c:catAx>
        <c:axId val="164508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508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508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508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140.5</c:v>
                </c:pt>
                <c:pt idx="1">
                  <c:v>150</c:v>
                </c:pt>
                <c:pt idx="2">
                  <c:v>174.5</c:v>
                </c:pt>
                <c:pt idx="3">
                  <c:v>166</c:v>
                </c:pt>
                <c:pt idx="4">
                  <c:v>145.5</c:v>
                </c:pt>
                <c:pt idx="5">
                  <c:v>174.5</c:v>
                </c:pt>
                <c:pt idx="6">
                  <c:v>165.5</c:v>
                </c:pt>
                <c:pt idx="7">
                  <c:v>169</c:v>
                </c:pt>
                <c:pt idx="8">
                  <c:v>145</c:v>
                </c:pt>
                <c:pt idx="9">
                  <c:v>145.5</c:v>
                </c:pt>
                <c:pt idx="10">
                  <c:v>118</c:v>
                </c:pt>
                <c:pt idx="11">
                  <c:v>145</c:v>
                </c:pt>
                <c:pt idx="12">
                  <c:v>140.5</c:v>
                </c:pt>
                <c:pt idx="13">
                  <c:v>160.5</c:v>
                </c:pt>
                <c:pt idx="14">
                  <c:v>140</c:v>
                </c:pt>
                <c:pt idx="15">
                  <c:v>183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659488"/>
        <c:axId val="164659880"/>
      </c:barChart>
      <c:catAx>
        <c:axId val="164659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659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6598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659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50202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209340</xdr:colOff>
      <xdr:row>0</xdr:row>
      <xdr:rowOff>125604</xdr:rowOff>
    </xdr:from>
    <xdr:to>
      <xdr:col>35</xdr:col>
      <xdr:colOff>251097</xdr:colOff>
      <xdr:row>5</xdr:row>
      <xdr:rowOff>20933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619203" y="125604"/>
          <a:ext cx="1925823" cy="8059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I21" sqref="I21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4" t="s">
        <v>38</v>
      </c>
      <c r="B2" s="184"/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  <c r="T2" s="184"/>
      <c r="U2" s="18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81" t="s">
        <v>54</v>
      </c>
      <c r="B4" s="181"/>
      <c r="C4" s="181"/>
      <c r="D4" s="26"/>
      <c r="E4" s="186" t="s">
        <v>60</v>
      </c>
      <c r="F4" s="186"/>
      <c r="G4" s="186"/>
      <c r="H4" s="18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2" t="s">
        <v>56</v>
      </c>
      <c r="B5" s="182"/>
      <c r="C5" s="182"/>
      <c r="D5" s="186" t="s">
        <v>148</v>
      </c>
      <c r="E5" s="186"/>
      <c r="F5" s="186"/>
      <c r="G5" s="186"/>
      <c r="H5" s="186"/>
      <c r="I5" s="182" t="s">
        <v>53</v>
      </c>
      <c r="J5" s="182"/>
      <c r="K5" s="182"/>
      <c r="L5" s="187">
        <v>1307</v>
      </c>
      <c r="M5" s="187"/>
      <c r="N5" s="187"/>
      <c r="O5" s="12"/>
      <c r="P5" s="182" t="s">
        <v>57</v>
      </c>
      <c r="Q5" s="182"/>
      <c r="R5" s="182"/>
      <c r="S5" s="185" t="s">
        <v>63</v>
      </c>
      <c r="T5" s="185"/>
      <c r="U5" s="185"/>
    </row>
    <row r="6" spans="1:28" ht="12.75" customHeight="1" x14ac:dyDescent="0.2">
      <c r="A6" s="182" t="s">
        <v>55</v>
      </c>
      <c r="B6" s="182"/>
      <c r="C6" s="182"/>
      <c r="D6" s="183" t="s">
        <v>152</v>
      </c>
      <c r="E6" s="183"/>
      <c r="F6" s="183"/>
      <c r="G6" s="183"/>
      <c r="H6" s="183"/>
      <c r="I6" s="182" t="s">
        <v>59</v>
      </c>
      <c r="J6" s="182"/>
      <c r="K6" s="182"/>
      <c r="L6" s="188">
        <v>1</v>
      </c>
      <c r="M6" s="188"/>
      <c r="N6" s="188"/>
      <c r="O6" s="42"/>
      <c r="P6" s="182" t="s">
        <v>58</v>
      </c>
      <c r="Q6" s="182"/>
      <c r="R6" s="182"/>
      <c r="S6" s="195">
        <v>42818</v>
      </c>
      <c r="T6" s="195"/>
      <c r="U6" s="195"/>
    </row>
    <row r="7" spans="1:28" ht="7.5" customHeight="1" x14ac:dyDescent="0.2">
      <c r="A7" s="13"/>
      <c r="B7" s="11"/>
      <c r="C7" s="11"/>
      <c r="D7" s="11"/>
      <c r="E7" s="194"/>
      <c r="F7" s="194"/>
      <c r="G7" s="194"/>
      <c r="H7" s="194"/>
      <c r="I7" s="194"/>
      <c r="J7" s="194"/>
      <c r="K7" s="19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9" t="s">
        <v>36</v>
      </c>
      <c r="B8" s="191" t="s">
        <v>34</v>
      </c>
      <c r="C8" s="192"/>
      <c r="D8" s="192"/>
      <c r="E8" s="193"/>
      <c r="F8" s="189" t="s">
        <v>35</v>
      </c>
      <c r="G8" s="189" t="s">
        <v>37</v>
      </c>
      <c r="H8" s="189" t="s">
        <v>36</v>
      </c>
      <c r="I8" s="191" t="s">
        <v>34</v>
      </c>
      <c r="J8" s="192"/>
      <c r="K8" s="192"/>
      <c r="L8" s="193"/>
      <c r="M8" s="189" t="s">
        <v>35</v>
      </c>
      <c r="N8" s="189" t="s">
        <v>37</v>
      </c>
      <c r="O8" s="189" t="s">
        <v>36</v>
      </c>
      <c r="P8" s="191" t="s">
        <v>34</v>
      </c>
      <c r="Q8" s="192"/>
      <c r="R8" s="192"/>
      <c r="S8" s="193"/>
      <c r="T8" s="189" t="s">
        <v>35</v>
      </c>
      <c r="U8" s="189" t="s">
        <v>37</v>
      </c>
    </row>
    <row r="9" spans="1:28" ht="12" customHeight="1" x14ac:dyDescent="0.2">
      <c r="A9" s="190"/>
      <c r="B9" s="15" t="s">
        <v>52</v>
      </c>
      <c r="C9" s="15" t="s">
        <v>0</v>
      </c>
      <c r="D9" s="15" t="s">
        <v>2</v>
      </c>
      <c r="E9" s="16" t="s">
        <v>3</v>
      </c>
      <c r="F9" s="190"/>
      <c r="G9" s="190"/>
      <c r="H9" s="190"/>
      <c r="I9" s="17" t="s">
        <v>52</v>
      </c>
      <c r="J9" s="17" t="s">
        <v>0</v>
      </c>
      <c r="K9" s="15" t="s">
        <v>2</v>
      </c>
      <c r="L9" s="16" t="s">
        <v>3</v>
      </c>
      <c r="M9" s="190"/>
      <c r="N9" s="190"/>
      <c r="O9" s="190"/>
      <c r="P9" s="17" t="s">
        <v>52</v>
      </c>
      <c r="Q9" s="17" t="s">
        <v>0</v>
      </c>
      <c r="R9" s="15" t="s">
        <v>2</v>
      </c>
      <c r="S9" s="16" t="s">
        <v>3</v>
      </c>
      <c r="T9" s="190"/>
      <c r="U9" s="190"/>
    </row>
    <row r="10" spans="1:28" ht="24" customHeight="1" x14ac:dyDescent="0.2">
      <c r="A10" s="18" t="s">
        <v>11</v>
      </c>
      <c r="B10" s="46">
        <v>61</v>
      </c>
      <c r="C10" s="46">
        <v>42</v>
      </c>
      <c r="D10" s="46">
        <v>15</v>
      </c>
      <c r="E10" s="46">
        <v>3</v>
      </c>
      <c r="F10" s="6">
        <f t="shared" ref="F10:F22" si="0">B10*0.5+C10*1+D10*2+E10*2.5</f>
        <v>110</v>
      </c>
      <c r="G10" s="2"/>
      <c r="H10" s="19" t="s">
        <v>4</v>
      </c>
      <c r="I10" s="46">
        <v>80</v>
      </c>
      <c r="J10" s="46">
        <v>65</v>
      </c>
      <c r="K10" s="46">
        <v>14</v>
      </c>
      <c r="L10" s="46">
        <v>1</v>
      </c>
      <c r="M10" s="6">
        <f t="shared" ref="M10:M22" si="1">I10*0.5+J10*1+K10*2+L10*2.5</f>
        <v>135.5</v>
      </c>
      <c r="N10" s="9">
        <f>F20+F21+F22+M10</f>
        <v>561</v>
      </c>
      <c r="O10" s="19" t="s">
        <v>43</v>
      </c>
      <c r="P10" s="46">
        <v>80</v>
      </c>
      <c r="Q10" s="46">
        <v>91</v>
      </c>
      <c r="R10" s="46">
        <v>17</v>
      </c>
      <c r="S10" s="46">
        <v>4</v>
      </c>
      <c r="T10" s="6">
        <f t="shared" ref="T10:T21" si="2">P10*0.5+Q10*1+R10*2+S10*2.5</f>
        <v>175</v>
      </c>
      <c r="U10" s="10"/>
      <c r="AB10" s="1"/>
    </row>
    <row r="11" spans="1:28" ht="24" customHeight="1" x14ac:dyDescent="0.2">
      <c r="A11" s="18" t="s">
        <v>14</v>
      </c>
      <c r="B11" s="46">
        <v>93</v>
      </c>
      <c r="C11" s="46">
        <v>68</v>
      </c>
      <c r="D11" s="46">
        <v>21</v>
      </c>
      <c r="E11" s="46">
        <v>4</v>
      </c>
      <c r="F11" s="6">
        <f t="shared" si="0"/>
        <v>166.5</v>
      </c>
      <c r="G11" s="2"/>
      <c r="H11" s="19" t="s">
        <v>5</v>
      </c>
      <c r="I11" s="46">
        <v>80</v>
      </c>
      <c r="J11" s="46">
        <v>74</v>
      </c>
      <c r="K11" s="46">
        <v>19</v>
      </c>
      <c r="L11" s="46">
        <v>1</v>
      </c>
      <c r="M11" s="6">
        <f t="shared" si="1"/>
        <v>154.5</v>
      </c>
      <c r="N11" s="9">
        <f>F21+F22+M10+M11</f>
        <v>572</v>
      </c>
      <c r="O11" s="19" t="s">
        <v>44</v>
      </c>
      <c r="P11" s="46">
        <v>102</v>
      </c>
      <c r="Q11" s="46">
        <v>84</v>
      </c>
      <c r="R11" s="46">
        <v>19</v>
      </c>
      <c r="S11" s="46">
        <v>6</v>
      </c>
      <c r="T11" s="6">
        <f t="shared" si="2"/>
        <v>188</v>
      </c>
      <c r="U11" s="2"/>
      <c r="AB11" s="1"/>
    </row>
    <row r="12" spans="1:28" ht="24" customHeight="1" x14ac:dyDescent="0.2">
      <c r="A12" s="18" t="s">
        <v>17</v>
      </c>
      <c r="B12" s="46">
        <v>83</v>
      </c>
      <c r="C12" s="46">
        <v>70</v>
      </c>
      <c r="D12" s="46">
        <v>13</v>
      </c>
      <c r="E12" s="46">
        <v>2</v>
      </c>
      <c r="F12" s="6">
        <f t="shared" si="0"/>
        <v>142.5</v>
      </c>
      <c r="G12" s="2"/>
      <c r="H12" s="19" t="s">
        <v>6</v>
      </c>
      <c r="I12" s="46">
        <v>109</v>
      </c>
      <c r="J12" s="46">
        <v>67</v>
      </c>
      <c r="K12" s="46">
        <v>15</v>
      </c>
      <c r="L12" s="46">
        <v>5</v>
      </c>
      <c r="M12" s="6">
        <f t="shared" si="1"/>
        <v>164</v>
      </c>
      <c r="N12" s="2">
        <f>F22+M10+M11+M12</f>
        <v>609</v>
      </c>
      <c r="O12" s="19" t="s">
        <v>32</v>
      </c>
      <c r="P12" s="46">
        <v>76</v>
      </c>
      <c r="Q12" s="46">
        <v>77</v>
      </c>
      <c r="R12" s="46">
        <v>19</v>
      </c>
      <c r="S12" s="46">
        <v>5</v>
      </c>
      <c r="T12" s="6">
        <f t="shared" si="2"/>
        <v>165.5</v>
      </c>
      <c r="U12" s="2"/>
      <c r="AB12" s="1"/>
    </row>
    <row r="13" spans="1:28" ht="24" customHeight="1" x14ac:dyDescent="0.2">
      <c r="A13" s="18" t="s">
        <v>19</v>
      </c>
      <c r="B13" s="46">
        <v>107</v>
      </c>
      <c r="C13" s="46">
        <v>50</v>
      </c>
      <c r="D13" s="46">
        <v>22</v>
      </c>
      <c r="E13" s="46">
        <v>1</v>
      </c>
      <c r="F13" s="6">
        <f t="shared" si="0"/>
        <v>150</v>
      </c>
      <c r="G13" s="2">
        <f t="shared" ref="G13:G19" si="3">F10+F11+F12+F13</f>
        <v>569</v>
      </c>
      <c r="H13" s="19" t="s">
        <v>7</v>
      </c>
      <c r="I13" s="46">
        <v>83</v>
      </c>
      <c r="J13" s="46">
        <v>74</v>
      </c>
      <c r="K13" s="46">
        <v>18</v>
      </c>
      <c r="L13" s="46">
        <v>3</v>
      </c>
      <c r="M13" s="6">
        <f t="shared" si="1"/>
        <v>159</v>
      </c>
      <c r="N13" s="2">
        <f t="shared" ref="N13:N18" si="4">M10+M11+M12+M13</f>
        <v>613</v>
      </c>
      <c r="O13" s="19" t="s">
        <v>33</v>
      </c>
      <c r="P13" s="46">
        <v>95</v>
      </c>
      <c r="Q13" s="46">
        <v>75</v>
      </c>
      <c r="R13" s="46">
        <v>16</v>
      </c>
      <c r="S13" s="46">
        <v>3</v>
      </c>
      <c r="T13" s="6">
        <f t="shared" si="2"/>
        <v>162</v>
      </c>
      <c r="U13" s="2">
        <f t="shared" ref="U13:U21" si="5">T10+T11+T12+T13</f>
        <v>690.5</v>
      </c>
      <c r="AB13" s="81">
        <v>241</v>
      </c>
    </row>
    <row r="14" spans="1:28" ht="24" customHeight="1" x14ac:dyDescent="0.2">
      <c r="A14" s="18" t="s">
        <v>21</v>
      </c>
      <c r="B14" s="46">
        <v>59</v>
      </c>
      <c r="C14" s="46">
        <v>53</v>
      </c>
      <c r="D14" s="46">
        <v>21</v>
      </c>
      <c r="E14" s="46">
        <v>4</v>
      </c>
      <c r="F14" s="6">
        <f t="shared" si="0"/>
        <v>134.5</v>
      </c>
      <c r="G14" s="2">
        <f t="shared" si="3"/>
        <v>593.5</v>
      </c>
      <c r="H14" s="19" t="s">
        <v>9</v>
      </c>
      <c r="I14" s="46">
        <v>71</v>
      </c>
      <c r="J14" s="46">
        <v>62</v>
      </c>
      <c r="K14" s="46">
        <v>16</v>
      </c>
      <c r="L14" s="46">
        <v>2</v>
      </c>
      <c r="M14" s="6">
        <f t="shared" si="1"/>
        <v>134.5</v>
      </c>
      <c r="N14" s="2">
        <f t="shared" si="4"/>
        <v>612</v>
      </c>
      <c r="O14" s="19" t="s">
        <v>29</v>
      </c>
      <c r="P14" s="45">
        <v>92</v>
      </c>
      <c r="Q14" s="45">
        <v>71</v>
      </c>
      <c r="R14" s="45">
        <v>14</v>
      </c>
      <c r="S14" s="45">
        <v>1</v>
      </c>
      <c r="T14" s="6">
        <f t="shared" si="2"/>
        <v>147.5</v>
      </c>
      <c r="U14" s="2">
        <f t="shared" si="5"/>
        <v>663</v>
      </c>
      <c r="AB14" s="81">
        <v>250</v>
      </c>
    </row>
    <row r="15" spans="1:28" ht="24" customHeight="1" x14ac:dyDescent="0.2">
      <c r="A15" s="18" t="s">
        <v>23</v>
      </c>
      <c r="B15" s="46">
        <v>63</v>
      </c>
      <c r="C15" s="46">
        <v>60</v>
      </c>
      <c r="D15" s="46">
        <v>20</v>
      </c>
      <c r="E15" s="46">
        <v>1</v>
      </c>
      <c r="F15" s="6">
        <f t="shared" si="0"/>
        <v>134</v>
      </c>
      <c r="G15" s="2">
        <f t="shared" si="3"/>
        <v>561</v>
      </c>
      <c r="H15" s="19" t="s">
        <v>12</v>
      </c>
      <c r="I15" s="46">
        <v>58</v>
      </c>
      <c r="J15" s="46">
        <v>79</v>
      </c>
      <c r="K15" s="46">
        <v>21</v>
      </c>
      <c r="L15" s="46">
        <v>4</v>
      </c>
      <c r="M15" s="6">
        <f t="shared" si="1"/>
        <v>160</v>
      </c>
      <c r="N15" s="2">
        <f t="shared" si="4"/>
        <v>617.5</v>
      </c>
      <c r="O15" s="18" t="s">
        <v>30</v>
      </c>
      <c r="P15" s="46">
        <v>129</v>
      </c>
      <c r="Q15" s="46">
        <v>72</v>
      </c>
      <c r="R15" s="45">
        <v>16</v>
      </c>
      <c r="S15" s="46">
        <v>1</v>
      </c>
      <c r="T15" s="6">
        <f t="shared" si="2"/>
        <v>171</v>
      </c>
      <c r="U15" s="2">
        <f t="shared" si="5"/>
        <v>646</v>
      </c>
      <c r="AB15" s="81">
        <v>262</v>
      </c>
    </row>
    <row r="16" spans="1:28" ht="24" customHeight="1" x14ac:dyDescent="0.2">
      <c r="A16" s="18" t="s">
        <v>39</v>
      </c>
      <c r="B16" s="46">
        <v>77</v>
      </c>
      <c r="C16" s="46">
        <v>64</v>
      </c>
      <c r="D16" s="46">
        <v>21</v>
      </c>
      <c r="E16" s="46">
        <v>2</v>
      </c>
      <c r="F16" s="6">
        <f t="shared" si="0"/>
        <v>149.5</v>
      </c>
      <c r="G16" s="2">
        <f t="shared" si="3"/>
        <v>568</v>
      </c>
      <c r="H16" s="19" t="s">
        <v>15</v>
      </c>
      <c r="I16" s="46">
        <v>50</v>
      </c>
      <c r="J16" s="46">
        <v>80</v>
      </c>
      <c r="K16" s="46">
        <v>15</v>
      </c>
      <c r="L16" s="46">
        <v>2</v>
      </c>
      <c r="M16" s="6">
        <f t="shared" si="1"/>
        <v>140</v>
      </c>
      <c r="N16" s="2">
        <f t="shared" si="4"/>
        <v>593.5</v>
      </c>
      <c r="O16" s="19" t="s">
        <v>8</v>
      </c>
      <c r="P16" s="46">
        <v>126</v>
      </c>
      <c r="Q16" s="46">
        <v>80</v>
      </c>
      <c r="R16" s="46">
        <v>18</v>
      </c>
      <c r="S16" s="46">
        <v>3</v>
      </c>
      <c r="T16" s="6">
        <f t="shared" si="2"/>
        <v>186.5</v>
      </c>
      <c r="U16" s="2">
        <f t="shared" si="5"/>
        <v>667</v>
      </c>
      <c r="AB16" s="81">
        <v>270.5</v>
      </c>
    </row>
    <row r="17" spans="1:28" ht="24" customHeight="1" x14ac:dyDescent="0.2">
      <c r="A17" s="18" t="s">
        <v>40</v>
      </c>
      <c r="B17" s="46">
        <v>67</v>
      </c>
      <c r="C17" s="46">
        <v>42</v>
      </c>
      <c r="D17" s="46">
        <v>16</v>
      </c>
      <c r="E17" s="46">
        <v>1</v>
      </c>
      <c r="F17" s="6">
        <f t="shared" si="0"/>
        <v>110</v>
      </c>
      <c r="G17" s="2">
        <f t="shared" si="3"/>
        <v>528</v>
      </c>
      <c r="H17" s="19" t="s">
        <v>18</v>
      </c>
      <c r="I17" s="46">
        <v>50</v>
      </c>
      <c r="J17" s="46">
        <v>38</v>
      </c>
      <c r="K17" s="46">
        <v>17</v>
      </c>
      <c r="L17" s="46">
        <v>3</v>
      </c>
      <c r="M17" s="6">
        <f t="shared" si="1"/>
        <v>104.5</v>
      </c>
      <c r="N17" s="2">
        <f t="shared" si="4"/>
        <v>539</v>
      </c>
      <c r="O17" s="19" t="s">
        <v>10</v>
      </c>
      <c r="P17" s="46">
        <v>136</v>
      </c>
      <c r="Q17" s="46">
        <v>68</v>
      </c>
      <c r="R17" s="46">
        <v>17</v>
      </c>
      <c r="S17" s="46">
        <v>3</v>
      </c>
      <c r="T17" s="6">
        <f t="shared" si="2"/>
        <v>177.5</v>
      </c>
      <c r="U17" s="2">
        <f t="shared" si="5"/>
        <v>682.5</v>
      </c>
      <c r="AB17" s="81">
        <v>289.5</v>
      </c>
    </row>
    <row r="18" spans="1:28" ht="24" customHeight="1" x14ac:dyDescent="0.2">
      <c r="A18" s="18" t="s">
        <v>41</v>
      </c>
      <c r="B18" s="46">
        <v>76</v>
      </c>
      <c r="C18" s="46">
        <v>65</v>
      </c>
      <c r="D18" s="46">
        <v>23</v>
      </c>
      <c r="E18" s="46">
        <v>1</v>
      </c>
      <c r="F18" s="6">
        <f t="shared" si="0"/>
        <v>151.5</v>
      </c>
      <c r="G18" s="2">
        <f t="shared" si="3"/>
        <v>545</v>
      </c>
      <c r="H18" s="19" t="s">
        <v>20</v>
      </c>
      <c r="I18" s="46">
        <v>64</v>
      </c>
      <c r="J18" s="46">
        <v>49</v>
      </c>
      <c r="K18" s="46">
        <v>16</v>
      </c>
      <c r="L18" s="46">
        <v>9</v>
      </c>
      <c r="M18" s="6">
        <f t="shared" si="1"/>
        <v>135.5</v>
      </c>
      <c r="N18" s="2">
        <f t="shared" si="4"/>
        <v>540</v>
      </c>
      <c r="O18" s="19" t="s">
        <v>13</v>
      </c>
      <c r="P18" s="46">
        <v>166</v>
      </c>
      <c r="Q18" s="46">
        <v>91</v>
      </c>
      <c r="R18" s="46">
        <v>24</v>
      </c>
      <c r="S18" s="46">
        <v>1</v>
      </c>
      <c r="T18" s="6">
        <f t="shared" si="2"/>
        <v>224.5</v>
      </c>
      <c r="U18" s="2">
        <f t="shared" si="5"/>
        <v>759.5</v>
      </c>
      <c r="AB18" s="81">
        <v>291</v>
      </c>
    </row>
    <row r="19" spans="1:28" ht="24" customHeight="1" thickBot="1" x14ac:dyDescent="0.25">
      <c r="A19" s="21" t="s">
        <v>42</v>
      </c>
      <c r="B19" s="47">
        <v>83</v>
      </c>
      <c r="C19" s="47">
        <v>61</v>
      </c>
      <c r="D19" s="47">
        <v>22</v>
      </c>
      <c r="E19" s="47">
        <v>5</v>
      </c>
      <c r="F19" s="7">
        <f t="shared" si="0"/>
        <v>159</v>
      </c>
      <c r="G19" s="3">
        <f t="shared" si="3"/>
        <v>570</v>
      </c>
      <c r="H19" s="20" t="s">
        <v>22</v>
      </c>
      <c r="I19" s="45">
        <v>58</v>
      </c>
      <c r="J19" s="45">
        <v>66</v>
      </c>
      <c r="K19" s="45">
        <v>19</v>
      </c>
      <c r="L19" s="45">
        <v>6</v>
      </c>
      <c r="M19" s="6">
        <f t="shared" si="1"/>
        <v>148</v>
      </c>
      <c r="N19" s="2">
        <f>M16+M17+M18+M19</f>
        <v>528</v>
      </c>
      <c r="O19" s="19" t="s">
        <v>16</v>
      </c>
      <c r="P19" s="46">
        <v>200</v>
      </c>
      <c r="Q19" s="46">
        <v>78</v>
      </c>
      <c r="R19" s="46">
        <v>17</v>
      </c>
      <c r="S19" s="46">
        <v>2</v>
      </c>
      <c r="T19" s="6">
        <f t="shared" si="2"/>
        <v>217</v>
      </c>
      <c r="U19" s="2">
        <f t="shared" si="5"/>
        <v>805.5</v>
      </c>
      <c r="AB19" s="81">
        <v>294</v>
      </c>
    </row>
    <row r="20" spans="1:28" ht="24" customHeight="1" x14ac:dyDescent="0.2">
      <c r="A20" s="19" t="s">
        <v>27</v>
      </c>
      <c r="B20" s="45">
        <v>73</v>
      </c>
      <c r="C20" s="45">
        <v>72</v>
      </c>
      <c r="D20" s="45">
        <v>15</v>
      </c>
      <c r="E20" s="45">
        <v>2</v>
      </c>
      <c r="F20" s="8">
        <f t="shared" si="0"/>
        <v>143.5</v>
      </c>
      <c r="G20" s="35"/>
      <c r="H20" s="19" t="s">
        <v>24</v>
      </c>
      <c r="I20" s="46">
        <v>64</v>
      </c>
      <c r="J20" s="46">
        <v>72</v>
      </c>
      <c r="K20" s="46">
        <v>20</v>
      </c>
      <c r="L20" s="46">
        <v>2</v>
      </c>
      <c r="M20" s="8">
        <f t="shared" si="1"/>
        <v>149</v>
      </c>
      <c r="N20" s="2">
        <f>M17+M18+M19+M20</f>
        <v>537</v>
      </c>
      <c r="O20" s="19" t="s">
        <v>45</v>
      </c>
      <c r="P20" s="45">
        <v>186</v>
      </c>
      <c r="Q20" s="45">
        <v>74</v>
      </c>
      <c r="R20" s="46">
        <v>25</v>
      </c>
      <c r="S20" s="45">
        <v>0</v>
      </c>
      <c r="T20" s="8">
        <f t="shared" si="2"/>
        <v>217</v>
      </c>
      <c r="U20" s="2">
        <f t="shared" si="5"/>
        <v>836</v>
      </c>
      <c r="AB20" s="81">
        <v>299</v>
      </c>
    </row>
    <row r="21" spans="1:28" ht="24" customHeight="1" thickBot="1" x14ac:dyDescent="0.25">
      <c r="A21" s="19" t="s">
        <v>28</v>
      </c>
      <c r="B21" s="46">
        <v>60</v>
      </c>
      <c r="C21" s="46">
        <v>61</v>
      </c>
      <c r="D21" s="46">
        <v>13</v>
      </c>
      <c r="E21" s="46">
        <v>4</v>
      </c>
      <c r="F21" s="6">
        <f t="shared" si="0"/>
        <v>127</v>
      </c>
      <c r="G21" s="36"/>
      <c r="H21" s="20" t="s">
        <v>25</v>
      </c>
      <c r="I21" s="46">
        <v>69</v>
      </c>
      <c r="J21" s="46">
        <v>60</v>
      </c>
      <c r="K21" s="46">
        <v>12</v>
      </c>
      <c r="L21" s="46">
        <v>4</v>
      </c>
      <c r="M21" s="6">
        <f t="shared" si="1"/>
        <v>128.5</v>
      </c>
      <c r="N21" s="2">
        <f>M18+M19+M20+M21</f>
        <v>561</v>
      </c>
      <c r="O21" s="21" t="s">
        <v>46</v>
      </c>
      <c r="P21" s="47">
        <v>150</v>
      </c>
      <c r="Q21" s="47">
        <v>61</v>
      </c>
      <c r="R21" s="47">
        <v>20</v>
      </c>
      <c r="S21" s="47">
        <v>1</v>
      </c>
      <c r="T21" s="7">
        <f t="shared" si="2"/>
        <v>178.5</v>
      </c>
      <c r="U21" s="3">
        <f t="shared" si="5"/>
        <v>837</v>
      </c>
      <c r="AB21" s="81">
        <v>299.5</v>
      </c>
    </row>
    <row r="22" spans="1:28" ht="24" customHeight="1" thickBot="1" x14ac:dyDescent="0.25">
      <c r="A22" s="19" t="s">
        <v>1</v>
      </c>
      <c r="B22" s="46">
        <v>85</v>
      </c>
      <c r="C22" s="46">
        <v>56</v>
      </c>
      <c r="D22" s="46">
        <v>22</v>
      </c>
      <c r="E22" s="46">
        <v>5</v>
      </c>
      <c r="F22" s="6">
        <f t="shared" si="0"/>
        <v>155</v>
      </c>
      <c r="G22" s="2"/>
      <c r="H22" s="21" t="s">
        <v>26</v>
      </c>
      <c r="I22" s="47">
        <v>76</v>
      </c>
      <c r="J22" s="47">
        <v>59</v>
      </c>
      <c r="K22" s="47">
        <v>15</v>
      </c>
      <c r="L22" s="47">
        <v>2</v>
      </c>
      <c r="M22" s="6">
        <f t="shared" si="1"/>
        <v>132</v>
      </c>
      <c r="N22" s="3">
        <f>M19+M20+M21+M22</f>
        <v>557.5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1" t="s">
        <v>47</v>
      </c>
      <c r="B23" s="172"/>
      <c r="C23" s="177" t="s">
        <v>50</v>
      </c>
      <c r="D23" s="178"/>
      <c r="E23" s="178"/>
      <c r="F23" s="179"/>
      <c r="G23" s="84">
        <f>MAX(G13:G19)</f>
        <v>593.5</v>
      </c>
      <c r="H23" s="175" t="s">
        <v>48</v>
      </c>
      <c r="I23" s="176"/>
      <c r="J23" s="168" t="s">
        <v>50</v>
      </c>
      <c r="K23" s="169"/>
      <c r="L23" s="169"/>
      <c r="M23" s="170"/>
      <c r="N23" s="85">
        <f>MAX(N10:N22)</f>
        <v>617.5</v>
      </c>
      <c r="O23" s="171" t="s">
        <v>49</v>
      </c>
      <c r="P23" s="172"/>
      <c r="Q23" s="177" t="s">
        <v>50</v>
      </c>
      <c r="R23" s="178"/>
      <c r="S23" s="178"/>
      <c r="T23" s="179"/>
      <c r="U23" s="84">
        <f>MAX(U13:U21)</f>
        <v>837</v>
      </c>
      <c r="AB23" s="1"/>
    </row>
    <row r="24" spans="1:28" ht="13.5" customHeight="1" x14ac:dyDescent="0.2">
      <c r="A24" s="173"/>
      <c r="B24" s="174"/>
      <c r="C24" s="82" t="s">
        <v>73</v>
      </c>
      <c r="D24" s="86"/>
      <c r="E24" s="86"/>
      <c r="F24" s="87" t="s">
        <v>66</v>
      </c>
      <c r="G24" s="88"/>
      <c r="H24" s="173"/>
      <c r="I24" s="174"/>
      <c r="J24" s="82" t="s">
        <v>73</v>
      </c>
      <c r="K24" s="86"/>
      <c r="L24" s="86"/>
      <c r="M24" s="87" t="s">
        <v>80</v>
      </c>
      <c r="N24" s="88"/>
      <c r="O24" s="173"/>
      <c r="P24" s="174"/>
      <c r="Q24" s="82" t="s">
        <v>73</v>
      </c>
      <c r="R24" s="86"/>
      <c r="S24" s="86"/>
      <c r="T24" s="87" t="s">
        <v>72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0" t="s">
        <v>51</v>
      </c>
      <c r="B26" s="180"/>
      <c r="C26" s="180"/>
      <c r="D26" s="180"/>
      <c r="E26" s="180"/>
      <c r="F26" s="161"/>
      <c r="G26" s="161"/>
      <c r="H26" s="161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X21" sqref="X21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4" t="s">
        <v>38</v>
      </c>
      <c r="B2" s="184"/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  <c r="T2" s="184"/>
      <c r="U2" s="18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81" t="s">
        <v>54</v>
      </c>
      <c r="B4" s="181"/>
      <c r="C4" s="181"/>
      <c r="D4" s="26"/>
      <c r="E4" s="186" t="str">
        <f>'G-1'!E4:H4</f>
        <v>DE OBRA</v>
      </c>
      <c r="F4" s="186"/>
      <c r="G4" s="186"/>
      <c r="H4" s="18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2" t="s">
        <v>56</v>
      </c>
      <c r="B5" s="182"/>
      <c r="C5" s="182"/>
      <c r="D5" s="186" t="str">
        <f>'G-1'!D5:H5</f>
        <v>CALLE 53D X CARRERA 24</v>
      </c>
      <c r="E5" s="186"/>
      <c r="F5" s="186"/>
      <c r="G5" s="186"/>
      <c r="H5" s="186"/>
      <c r="I5" s="182" t="s">
        <v>53</v>
      </c>
      <c r="J5" s="182"/>
      <c r="K5" s="182"/>
      <c r="L5" s="187">
        <f>'G-1'!L5:N5</f>
        <v>1307</v>
      </c>
      <c r="M5" s="187"/>
      <c r="N5" s="187"/>
      <c r="O5" s="12"/>
      <c r="P5" s="182" t="s">
        <v>57</v>
      </c>
      <c r="Q5" s="182"/>
      <c r="R5" s="182"/>
      <c r="S5" s="185" t="s">
        <v>61</v>
      </c>
      <c r="T5" s="185"/>
      <c r="U5" s="185"/>
    </row>
    <row r="6" spans="1:28" ht="12.75" customHeight="1" x14ac:dyDescent="0.2">
      <c r="A6" s="182" t="s">
        <v>55</v>
      </c>
      <c r="B6" s="182"/>
      <c r="C6" s="182"/>
      <c r="D6" s="196" t="s">
        <v>150</v>
      </c>
      <c r="E6" s="196"/>
      <c r="F6" s="196"/>
      <c r="G6" s="196"/>
      <c r="H6" s="196"/>
      <c r="I6" s="182" t="s">
        <v>59</v>
      </c>
      <c r="J6" s="182"/>
      <c r="K6" s="182"/>
      <c r="L6" s="188">
        <v>1</v>
      </c>
      <c r="M6" s="188"/>
      <c r="N6" s="188"/>
      <c r="O6" s="42"/>
      <c r="P6" s="182" t="s">
        <v>58</v>
      </c>
      <c r="Q6" s="182"/>
      <c r="R6" s="182"/>
      <c r="S6" s="195">
        <f>'G-1'!S6:U6</f>
        <v>42818</v>
      </c>
      <c r="T6" s="195"/>
      <c r="U6" s="195"/>
    </row>
    <row r="7" spans="1:28" ht="7.5" customHeight="1" x14ac:dyDescent="0.2">
      <c r="A7" s="13"/>
      <c r="B7" s="11"/>
      <c r="C7" s="11"/>
      <c r="D7" s="11"/>
      <c r="E7" s="194"/>
      <c r="F7" s="194"/>
      <c r="G7" s="194"/>
      <c r="H7" s="194"/>
      <c r="I7" s="194"/>
      <c r="J7" s="194"/>
      <c r="K7" s="19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9" t="s">
        <v>36</v>
      </c>
      <c r="B8" s="191" t="s">
        <v>34</v>
      </c>
      <c r="C8" s="192"/>
      <c r="D8" s="192"/>
      <c r="E8" s="193"/>
      <c r="F8" s="189" t="s">
        <v>35</v>
      </c>
      <c r="G8" s="189" t="s">
        <v>37</v>
      </c>
      <c r="H8" s="189" t="s">
        <v>36</v>
      </c>
      <c r="I8" s="191" t="s">
        <v>34</v>
      </c>
      <c r="J8" s="192"/>
      <c r="K8" s="192"/>
      <c r="L8" s="193"/>
      <c r="M8" s="189" t="s">
        <v>35</v>
      </c>
      <c r="N8" s="189" t="s">
        <v>37</v>
      </c>
      <c r="O8" s="189" t="s">
        <v>36</v>
      </c>
      <c r="P8" s="191" t="s">
        <v>34</v>
      </c>
      <c r="Q8" s="192"/>
      <c r="R8" s="192"/>
      <c r="S8" s="193"/>
      <c r="T8" s="189" t="s">
        <v>35</v>
      </c>
      <c r="U8" s="189" t="s">
        <v>37</v>
      </c>
    </row>
    <row r="9" spans="1:28" ht="12" customHeight="1" x14ac:dyDescent="0.2">
      <c r="A9" s="190"/>
      <c r="B9" s="15" t="s">
        <v>52</v>
      </c>
      <c r="C9" s="15" t="s">
        <v>0</v>
      </c>
      <c r="D9" s="15" t="s">
        <v>2</v>
      </c>
      <c r="E9" s="16" t="s">
        <v>3</v>
      </c>
      <c r="F9" s="190"/>
      <c r="G9" s="190"/>
      <c r="H9" s="190"/>
      <c r="I9" s="17" t="s">
        <v>52</v>
      </c>
      <c r="J9" s="17" t="s">
        <v>0</v>
      </c>
      <c r="K9" s="15" t="s">
        <v>2</v>
      </c>
      <c r="L9" s="16" t="s">
        <v>3</v>
      </c>
      <c r="M9" s="190"/>
      <c r="N9" s="190"/>
      <c r="O9" s="190"/>
      <c r="P9" s="17" t="s">
        <v>52</v>
      </c>
      <c r="Q9" s="17" t="s">
        <v>0</v>
      </c>
      <c r="R9" s="15" t="s">
        <v>2</v>
      </c>
      <c r="S9" s="16" t="s">
        <v>3</v>
      </c>
      <c r="T9" s="190"/>
      <c r="U9" s="190"/>
    </row>
    <row r="10" spans="1:28" ht="24" customHeight="1" x14ac:dyDescent="0.2">
      <c r="A10" s="18" t="s">
        <v>11</v>
      </c>
      <c r="B10" s="46">
        <v>104</v>
      </c>
      <c r="C10" s="46">
        <v>64</v>
      </c>
      <c r="D10" s="46">
        <v>21</v>
      </c>
      <c r="E10" s="46">
        <v>0</v>
      </c>
      <c r="F10" s="6">
        <f t="shared" ref="F10:F22" si="0">B10*0.5+C10*1+D10*2+E10*2.5</f>
        <v>158</v>
      </c>
      <c r="G10" s="2"/>
      <c r="H10" s="19" t="s">
        <v>4</v>
      </c>
      <c r="I10" s="46">
        <v>40</v>
      </c>
      <c r="J10" s="46">
        <v>29</v>
      </c>
      <c r="K10" s="46">
        <v>13</v>
      </c>
      <c r="L10" s="46">
        <v>3</v>
      </c>
      <c r="M10" s="6">
        <f t="shared" ref="M10:M22" si="1">I10*0.5+J10*1+K10*2+L10*2.5</f>
        <v>82.5</v>
      </c>
      <c r="N10" s="9">
        <f>F20+F21+F22+M10</f>
        <v>382.5</v>
      </c>
      <c r="O10" s="19" t="s">
        <v>43</v>
      </c>
      <c r="P10" s="46">
        <v>19</v>
      </c>
      <c r="Q10" s="46">
        <v>31</v>
      </c>
      <c r="R10" s="46">
        <v>19</v>
      </c>
      <c r="S10" s="46">
        <v>2</v>
      </c>
      <c r="T10" s="6">
        <f t="shared" ref="T10:T21" si="2">P10*0.5+Q10*1+R10*2+S10*2.5</f>
        <v>83.5</v>
      </c>
      <c r="U10" s="10"/>
      <c r="AB10" s="1"/>
    </row>
    <row r="11" spans="1:28" ht="24" customHeight="1" x14ac:dyDescent="0.2">
      <c r="A11" s="18" t="s">
        <v>14</v>
      </c>
      <c r="B11" s="46">
        <v>95</v>
      </c>
      <c r="C11" s="46">
        <v>52</v>
      </c>
      <c r="D11" s="46">
        <v>24</v>
      </c>
      <c r="E11" s="46">
        <v>0</v>
      </c>
      <c r="F11" s="6">
        <f t="shared" si="0"/>
        <v>147.5</v>
      </c>
      <c r="G11" s="2"/>
      <c r="H11" s="19" t="s">
        <v>5</v>
      </c>
      <c r="I11" s="46">
        <v>39</v>
      </c>
      <c r="J11" s="46">
        <v>44</v>
      </c>
      <c r="K11" s="46">
        <v>21</v>
      </c>
      <c r="L11" s="46">
        <v>0</v>
      </c>
      <c r="M11" s="6">
        <f t="shared" si="1"/>
        <v>105.5</v>
      </c>
      <c r="N11" s="9">
        <f>F21+F22+M10+M11</f>
        <v>400</v>
      </c>
      <c r="O11" s="19" t="s">
        <v>44</v>
      </c>
      <c r="P11" s="46">
        <v>33</v>
      </c>
      <c r="Q11" s="46">
        <v>42</v>
      </c>
      <c r="R11" s="46">
        <v>21</v>
      </c>
      <c r="S11" s="46">
        <v>1</v>
      </c>
      <c r="T11" s="6">
        <f t="shared" si="2"/>
        <v>103</v>
      </c>
      <c r="U11" s="2"/>
      <c r="AB11" s="1"/>
    </row>
    <row r="12" spans="1:28" ht="24" customHeight="1" x14ac:dyDescent="0.2">
      <c r="A12" s="18" t="s">
        <v>17</v>
      </c>
      <c r="B12" s="46">
        <v>88</v>
      </c>
      <c r="C12" s="46">
        <v>44</v>
      </c>
      <c r="D12" s="46">
        <v>29</v>
      </c>
      <c r="E12" s="46">
        <v>2</v>
      </c>
      <c r="F12" s="6">
        <f t="shared" si="0"/>
        <v>151</v>
      </c>
      <c r="G12" s="2"/>
      <c r="H12" s="19" t="s">
        <v>6</v>
      </c>
      <c r="I12" s="46">
        <v>31</v>
      </c>
      <c r="J12" s="46">
        <v>38</v>
      </c>
      <c r="K12" s="46">
        <v>17</v>
      </c>
      <c r="L12" s="46">
        <v>1</v>
      </c>
      <c r="M12" s="6">
        <f t="shared" si="1"/>
        <v>90</v>
      </c>
      <c r="N12" s="2">
        <f>F22+M10+M11+M12</f>
        <v>385.5</v>
      </c>
      <c r="O12" s="19" t="s">
        <v>32</v>
      </c>
      <c r="P12" s="46">
        <v>31</v>
      </c>
      <c r="Q12" s="46">
        <v>38</v>
      </c>
      <c r="R12" s="46">
        <v>19</v>
      </c>
      <c r="S12" s="46">
        <v>2</v>
      </c>
      <c r="T12" s="6">
        <f t="shared" si="2"/>
        <v>96.5</v>
      </c>
      <c r="U12" s="2"/>
      <c r="AB12" s="1"/>
    </row>
    <row r="13" spans="1:28" ht="24" customHeight="1" x14ac:dyDescent="0.2">
      <c r="A13" s="18" t="s">
        <v>19</v>
      </c>
      <c r="B13" s="46">
        <v>67</v>
      </c>
      <c r="C13" s="46">
        <v>35</v>
      </c>
      <c r="D13" s="46">
        <v>27</v>
      </c>
      <c r="E13" s="46">
        <v>4</v>
      </c>
      <c r="F13" s="6">
        <f t="shared" si="0"/>
        <v>132.5</v>
      </c>
      <c r="G13" s="2">
        <f t="shared" ref="G13:G19" si="3">F10+F11+F12+F13</f>
        <v>589</v>
      </c>
      <c r="H13" s="19" t="s">
        <v>7</v>
      </c>
      <c r="I13" s="46">
        <v>43</v>
      </c>
      <c r="J13" s="46">
        <v>46</v>
      </c>
      <c r="K13" s="46">
        <v>18</v>
      </c>
      <c r="L13" s="46">
        <v>0</v>
      </c>
      <c r="M13" s="6">
        <f t="shared" si="1"/>
        <v>103.5</v>
      </c>
      <c r="N13" s="2">
        <f t="shared" ref="N13:N18" si="4">M10+M11+M12+M13</f>
        <v>381.5</v>
      </c>
      <c r="O13" s="19" t="s">
        <v>33</v>
      </c>
      <c r="P13" s="46">
        <v>41</v>
      </c>
      <c r="Q13" s="46">
        <v>46</v>
      </c>
      <c r="R13" s="46">
        <v>17</v>
      </c>
      <c r="S13" s="46">
        <v>3</v>
      </c>
      <c r="T13" s="6">
        <f t="shared" si="2"/>
        <v>108</v>
      </c>
      <c r="U13" s="2">
        <f t="shared" ref="U13:U21" si="5">T10+T11+T12+T13</f>
        <v>391</v>
      </c>
      <c r="AB13" s="81">
        <v>212.5</v>
      </c>
    </row>
    <row r="14" spans="1:28" ht="24" customHeight="1" x14ac:dyDescent="0.2">
      <c r="A14" s="18" t="s">
        <v>21</v>
      </c>
      <c r="B14" s="46">
        <v>71</v>
      </c>
      <c r="C14" s="46">
        <v>49</v>
      </c>
      <c r="D14" s="46">
        <v>28</v>
      </c>
      <c r="E14" s="46">
        <v>4</v>
      </c>
      <c r="F14" s="6">
        <f t="shared" si="0"/>
        <v>150.5</v>
      </c>
      <c r="G14" s="2">
        <f t="shared" si="3"/>
        <v>581.5</v>
      </c>
      <c r="H14" s="19" t="s">
        <v>9</v>
      </c>
      <c r="I14" s="46">
        <v>41</v>
      </c>
      <c r="J14" s="46">
        <v>39</v>
      </c>
      <c r="K14" s="46">
        <v>17</v>
      </c>
      <c r="L14" s="46">
        <v>0</v>
      </c>
      <c r="M14" s="6">
        <f t="shared" si="1"/>
        <v>93.5</v>
      </c>
      <c r="N14" s="2">
        <f t="shared" si="4"/>
        <v>392.5</v>
      </c>
      <c r="O14" s="19" t="s">
        <v>29</v>
      </c>
      <c r="P14" s="45">
        <v>34</v>
      </c>
      <c r="Q14" s="45">
        <v>52</v>
      </c>
      <c r="R14" s="45">
        <v>21</v>
      </c>
      <c r="S14" s="45">
        <v>1</v>
      </c>
      <c r="T14" s="6">
        <f t="shared" si="2"/>
        <v>113.5</v>
      </c>
      <c r="U14" s="2">
        <f t="shared" si="5"/>
        <v>421</v>
      </c>
      <c r="AB14" s="81">
        <v>226</v>
      </c>
    </row>
    <row r="15" spans="1:28" ht="24" customHeight="1" x14ac:dyDescent="0.2">
      <c r="A15" s="18" t="s">
        <v>23</v>
      </c>
      <c r="B15" s="46">
        <v>69</v>
      </c>
      <c r="C15" s="46">
        <v>35</v>
      </c>
      <c r="D15" s="46">
        <v>21</v>
      </c>
      <c r="E15" s="46">
        <v>1</v>
      </c>
      <c r="F15" s="6">
        <f t="shared" si="0"/>
        <v>114</v>
      </c>
      <c r="G15" s="2">
        <f t="shared" si="3"/>
        <v>548</v>
      </c>
      <c r="H15" s="19" t="s">
        <v>12</v>
      </c>
      <c r="I15" s="46">
        <v>42</v>
      </c>
      <c r="J15" s="46">
        <v>29</v>
      </c>
      <c r="K15" s="46">
        <v>20</v>
      </c>
      <c r="L15" s="46">
        <v>1</v>
      </c>
      <c r="M15" s="6">
        <f t="shared" si="1"/>
        <v>92.5</v>
      </c>
      <c r="N15" s="2">
        <f t="shared" si="4"/>
        <v>379.5</v>
      </c>
      <c r="O15" s="18" t="s">
        <v>30</v>
      </c>
      <c r="P15" s="46">
        <v>33</v>
      </c>
      <c r="Q15" s="46">
        <v>46</v>
      </c>
      <c r="R15" s="46">
        <v>18</v>
      </c>
      <c r="S15" s="46">
        <v>1</v>
      </c>
      <c r="T15" s="6">
        <f t="shared" si="2"/>
        <v>101</v>
      </c>
      <c r="U15" s="2">
        <f t="shared" si="5"/>
        <v>419</v>
      </c>
      <c r="AB15" s="81">
        <v>233.5</v>
      </c>
    </row>
    <row r="16" spans="1:28" ht="24" customHeight="1" x14ac:dyDescent="0.2">
      <c r="A16" s="18" t="s">
        <v>39</v>
      </c>
      <c r="B16" s="46">
        <v>40</v>
      </c>
      <c r="C16" s="46">
        <v>50</v>
      </c>
      <c r="D16" s="46">
        <v>25</v>
      </c>
      <c r="E16" s="46">
        <v>3</v>
      </c>
      <c r="F16" s="6">
        <f t="shared" si="0"/>
        <v>127.5</v>
      </c>
      <c r="G16" s="2">
        <f t="shared" si="3"/>
        <v>524.5</v>
      </c>
      <c r="H16" s="19" t="s">
        <v>15</v>
      </c>
      <c r="I16" s="46">
        <v>48</v>
      </c>
      <c r="J16" s="46">
        <v>42</v>
      </c>
      <c r="K16" s="46">
        <v>17</v>
      </c>
      <c r="L16" s="46">
        <v>2</v>
      </c>
      <c r="M16" s="6">
        <f t="shared" si="1"/>
        <v>105</v>
      </c>
      <c r="N16" s="2">
        <f t="shared" si="4"/>
        <v>394.5</v>
      </c>
      <c r="O16" s="19" t="s">
        <v>8</v>
      </c>
      <c r="P16" s="46">
        <v>45</v>
      </c>
      <c r="Q16" s="46">
        <v>47</v>
      </c>
      <c r="R16" s="46">
        <v>23</v>
      </c>
      <c r="S16" s="46">
        <v>0</v>
      </c>
      <c r="T16" s="6">
        <f t="shared" si="2"/>
        <v>115.5</v>
      </c>
      <c r="U16" s="2">
        <f t="shared" si="5"/>
        <v>438</v>
      </c>
      <c r="AB16" s="81">
        <v>234</v>
      </c>
    </row>
    <row r="17" spans="1:28" ht="24" customHeight="1" x14ac:dyDescent="0.2">
      <c r="A17" s="18" t="s">
        <v>40</v>
      </c>
      <c r="B17" s="46">
        <v>54</v>
      </c>
      <c r="C17" s="46">
        <v>56</v>
      </c>
      <c r="D17" s="46">
        <v>19</v>
      </c>
      <c r="E17" s="46">
        <v>1</v>
      </c>
      <c r="F17" s="6">
        <f t="shared" si="0"/>
        <v>123.5</v>
      </c>
      <c r="G17" s="2">
        <f t="shared" si="3"/>
        <v>515.5</v>
      </c>
      <c r="H17" s="19" t="s">
        <v>18</v>
      </c>
      <c r="I17" s="46">
        <v>45</v>
      </c>
      <c r="J17" s="46">
        <v>31</v>
      </c>
      <c r="K17" s="46">
        <v>14</v>
      </c>
      <c r="L17" s="46">
        <v>0</v>
      </c>
      <c r="M17" s="6">
        <f t="shared" si="1"/>
        <v>81.5</v>
      </c>
      <c r="N17" s="2">
        <f t="shared" si="4"/>
        <v>372.5</v>
      </c>
      <c r="O17" s="19" t="s">
        <v>10</v>
      </c>
      <c r="P17" s="46">
        <v>53</v>
      </c>
      <c r="Q17" s="46">
        <v>50</v>
      </c>
      <c r="R17" s="46">
        <v>18</v>
      </c>
      <c r="S17" s="46">
        <v>1</v>
      </c>
      <c r="T17" s="6">
        <f t="shared" si="2"/>
        <v>115</v>
      </c>
      <c r="U17" s="2">
        <f t="shared" si="5"/>
        <v>445</v>
      </c>
      <c r="AB17" s="81">
        <v>248</v>
      </c>
    </row>
    <row r="18" spans="1:28" ht="24" customHeight="1" x14ac:dyDescent="0.2">
      <c r="A18" s="18" t="s">
        <v>41</v>
      </c>
      <c r="B18" s="46">
        <v>50</v>
      </c>
      <c r="C18" s="46">
        <v>44</v>
      </c>
      <c r="D18" s="46">
        <v>17</v>
      </c>
      <c r="E18" s="46">
        <v>3</v>
      </c>
      <c r="F18" s="6">
        <f t="shared" si="0"/>
        <v>110.5</v>
      </c>
      <c r="G18" s="2">
        <f t="shared" si="3"/>
        <v>475.5</v>
      </c>
      <c r="H18" s="19" t="s">
        <v>20</v>
      </c>
      <c r="I18" s="46">
        <v>56</v>
      </c>
      <c r="J18" s="46">
        <v>42</v>
      </c>
      <c r="K18" s="46">
        <v>17</v>
      </c>
      <c r="L18" s="46">
        <v>0</v>
      </c>
      <c r="M18" s="6">
        <f t="shared" si="1"/>
        <v>104</v>
      </c>
      <c r="N18" s="2">
        <f t="shared" si="4"/>
        <v>383</v>
      </c>
      <c r="O18" s="19" t="s">
        <v>13</v>
      </c>
      <c r="P18" s="46">
        <v>67</v>
      </c>
      <c r="Q18" s="46">
        <v>39</v>
      </c>
      <c r="R18" s="46">
        <v>21</v>
      </c>
      <c r="S18" s="46">
        <v>1</v>
      </c>
      <c r="T18" s="6">
        <f t="shared" si="2"/>
        <v>117</v>
      </c>
      <c r="U18" s="2">
        <f t="shared" si="5"/>
        <v>448.5</v>
      </c>
      <c r="AB18" s="81">
        <v>248</v>
      </c>
    </row>
    <row r="19" spans="1:28" ht="24" customHeight="1" thickBot="1" x14ac:dyDescent="0.25">
      <c r="A19" s="21" t="s">
        <v>42</v>
      </c>
      <c r="B19" s="47">
        <v>52</v>
      </c>
      <c r="C19" s="47">
        <v>41</v>
      </c>
      <c r="D19" s="47">
        <v>17</v>
      </c>
      <c r="E19" s="47">
        <v>1</v>
      </c>
      <c r="F19" s="7">
        <f t="shared" si="0"/>
        <v>103.5</v>
      </c>
      <c r="G19" s="3">
        <f t="shared" si="3"/>
        <v>465</v>
      </c>
      <c r="H19" s="20" t="s">
        <v>22</v>
      </c>
      <c r="I19" s="45">
        <v>65</v>
      </c>
      <c r="J19" s="45">
        <v>52</v>
      </c>
      <c r="K19" s="45">
        <v>19</v>
      </c>
      <c r="L19" s="45">
        <v>2</v>
      </c>
      <c r="M19" s="6">
        <f t="shared" si="1"/>
        <v>127.5</v>
      </c>
      <c r="N19" s="2">
        <f>M16+M17+M18+M19</f>
        <v>418</v>
      </c>
      <c r="O19" s="19" t="s">
        <v>16</v>
      </c>
      <c r="P19" s="46">
        <v>44</v>
      </c>
      <c r="Q19" s="46">
        <v>42</v>
      </c>
      <c r="R19" s="46">
        <v>12</v>
      </c>
      <c r="S19" s="46">
        <v>2</v>
      </c>
      <c r="T19" s="6">
        <f t="shared" si="2"/>
        <v>93</v>
      </c>
      <c r="U19" s="2">
        <f t="shared" si="5"/>
        <v>440.5</v>
      </c>
      <c r="AB19" s="81">
        <v>262</v>
      </c>
    </row>
    <row r="20" spans="1:28" ht="24" customHeight="1" x14ac:dyDescent="0.2">
      <c r="A20" s="19" t="s">
        <v>27</v>
      </c>
      <c r="B20" s="45">
        <v>31</v>
      </c>
      <c r="C20" s="45">
        <v>36</v>
      </c>
      <c r="D20" s="45">
        <v>17</v>
      </c>
      <c r="E20" s="45">
        <v>1</v>
      </c>
      <c r="F20" s="8">
        <f t="shared" si="0"/>
        <v>88</v>
      </c>
      <c r="G20" s="35"/>
      <c r="H20" s="19" t="s">
        <v>24</v>
      </c>
      <c r="I20" s="46">
        <v>49</v>
      </c>
      <c r="J20" s="46">
        <v>64</v>
      </c>
      <c r="K20" s="46">
        <v>21</v>
      </c>
      <c r="L20" s="46">
        <v>4</v>
      </c>
      <c r="M20" s="8">
        <f t="shared" si="1"/>
        <v>140.5</v>
      </c>
      <c r="N20" s="2">
        <f>M17+M18+M19+M20</f>
        <v>453.5</v>
      </c>
      <c r="O20" s="19" t="s">
        <v>45</v>
      </c>
      <c r="P20" s="45">
        <v>39</v>
      </c>
      <c r="Q20" s="45">
        <v>38</v>
      </c>
      <c r="R20" s="45">
        <v>14</v>
      </c>
      <c r="S20" s="45">
        <v>1</v>
      </c>
      <c r="T20" s="8">
        <f t="shared" si="2"/>
        <v>88</v>
      </c>
      <c r="U20" s="2">
        <f t="shared" si="5"/>
        <v>413</v>
      </c>
      <c r="AB20" s="81">
        <v>275</v>
      </c>
    </row>
    <row r="21" spans="1:28" ht="24" customHeight="1" thickBot="1" x14ac:dyDescent="0.25">
      <c r="A21" s="19" t="s">
        <v>28</v>
      </c>
      <c r="B21" s="46">
        <v>34</v>
      </c>
      <c r="C21" s="46">
        <v>42</v>
      </c>
      <c r="D21" s="46">
        <v>19</v>
      </c>
      <c r="E21" s="46">
        <v>3</v>
      </c>
      <c r="F21" s="6">
        <f t="shared" si="0"/>
        <v>104.5</v>
      </c>
      <c r="G21" s="36"/>
      <c r="H21" s="20" t="s">
        <v>25</v>
      </c>
      <c r="I21" s="46">
        <v>58</v>
      </c>
      <c r="J21" s="46">
        <v>59</v>
      </c>
      <c r="K21" s="46">
        <v>21</v>
      </c>
      <c r="L21" s="46">
        <v>5</v>
      </c>
      <c r="M21" s="6">
        <f t="shared" si="1"/>
        <v>142.5</v>
      </c>
      <c r="N21" s="2">
        <f>M18+M19+M20+M21</f>
        <v>514.5</v>
      </c>
      <c r="O21" s="21" t="s">
        <v>46</v>
      </c>
      <c r="P21" s="47">
        <v>31</v>
      </c>
      <c r="Q21" s="47">
        <v>34</v>
      </c>
      <c r="R21" s="47">
        <v>11</v>
      </c>
      <c r="S21" s="47">
        <v>1</v>
      </c>
      <c r="T21" s="7">
        <f t="shared" si="2"/>
        <v>74</v>
      </c>
      <c r="U21" s="3">
        <f t="shared" si="5"/>
        <v>372</v>
      </c>
      <c r="AB21" s="81">
        <v>276</v>
      </c>
    </row>
    <row r="22" spans="1:28" ht="24" customHeight="1" thickBot="1" x14ac:dyDescent="0.25">
      <c r="A22" s="19" t="s">
        <v>1</v>
      </c>
      <c r="B22" s="46">
        <v>40</v>
      </c>
      <c r="C22" s="46">
        <v>46</v>
      </c>
      <c r="D22" s="46">
        <v>17</v>
      </c>
      <c r="E22" s="46">
        <v>3</v>
      </c>
      <c r="F22" s="6">
        <f t="shared" si="0"/>
        <v>107.5</v>
      </c>
      <c r="G22" s="2"/>
      <c r="H22" s="21" t="s">
        <v>26</v>
      </c>
      <c r="I22" s="47">
        <v>50</v>
      </c>
      <c r="J22" s="47">
        <v>44</v>
      </c>
      <c r="K22" s="47">
        <v>24</v>
      </c>
      <c r="L22" s="47">
        <v>2</v>
      </c>
      <c r="M22" s="6">
        <f t="shared" si="1"/>
        <v>122</v>
      </c>
      <c r="N22" s="3">
        <f>M19+M20+M21+M22</f>
        <v>532.5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1" t="s">
        <v>47</v>
      </c>
      <c r="B23" s="172"/>
      <c r="C23" s="177" t="s">
        <v>50</v>
      </c>
      <c r="D23" s="178"/>
      <c r="E23" s="178"/>
      <c r="F23" s="179"/>
      <c r="G23" s="84">
        <f>MAX(G13:G19)</f>
        <v>589</v>
      </c>
      <c r="H23" s="175" t="s">
        <v>48</v>
      </c>
      <c r="I23" s="176"/>
      <c r="J23" s="168" t="s">
        <v>50</v>
      </c>
      <c r="K23" s="169"/>
      <c r="L23" s="169"/>
      <c r="M23" s="170"/>
      <c r="N23" s="85">
        <f>MAX(N10:N22)</f>
        <v>532.5</v>
      </c>
      <c r="O23" s="171" t="s">
        <v>49</v>
      </c>
      <c r="P23" s="172"/>
      <c r="Q23" s="177" t="s">
        <v>50</v>
      </c>
      <c r="R23" s="178"/>
      <c r="S23" s="178"/>
      <c r="T23" s="179"/>
      <c r="U23" s="84">
        <f>MAX(U13:U21)</f>
        <v>448.5</v>
      </c>
      <c r="AB23" s="1"/>
    </row>
    <row r="24" spans="1:28" ht="13.5" customHeight="1" x14ac:dyDescent="0.2">
      <c r="A24" s="173"/>
      <c r="B24" s="174"/>
      <c r="C24" s="82" t="s">
        <v>73</v>
      </c>
      <c r="D24" s="86"/>
      <c r="E24" s="86"/>
      <c r="F24" s="87" t="s">
        <v>65</v>
      </c>
      <c r="G24" s="88"/>
      <c r="H24" s="173"/>
      <c r="I24" s="174"/>
      <c r="J24" s="82" t="s">
        <v>73</v>
      </c>
      <c r="K24" s="86"/>
      <c r="L24" s="86"/>
      <c r="M24" s="87" t="s">
        <v>93</v>
      </c>
      <c r="N24" s="88"/>
      <c r="O24" s="173"/>
      <c r="P24" s="174"/>
      <c r="Q24" s="82" t="s">
        <v>73</v>
      </c>
      <c r="R24" s="86"/>
      <c r="S24" s="86"/>
      <c r="T24" s="87" t="s">
        <v>69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0" t="s">
        <v>51</v>
      </c>
      <c r="B26" s="180"/>
      <c r="C26" s="180"/>
      <c r="D26" s="180"/>
      <c r="E26" s="180"/>
      <c r="F26" s="161"/>
      <c r="G26" s="161"/>
      <c r="H26" s="161"/>
      <c r="I26" s="161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U17" sqref="U17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11" t="s">
        <v>38</v>
      </c>
      <c r="B2" s="211"/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  <c r="O2" s="211"/>
      <c r="P2" s="211"/>
      <c r="Q2" s="211"/>
      <c r="R2" s="211"/>
      <c r="S2" s="211"/>
      <c r="T2" s="211"/>
      <c r="U2" s="211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9" t="s">
        <v>54</v>
      </c>
      <c r="B4" s="209"/>
      <c r="C4" s="209"/>
      <c r="D4" s="51"/>
      <c r="E4" s="212" t="str">
        <f>'G-1'!E4:H4</f>
        <v>DE OBRA</v>
      </c>
      <c r="F4" s="212"/>
      <c r="G4" s="212"/>
      <c r="H4" s="212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10" t="s">
        <v>56</v>
      </c>
      <c r="B5" s="210"/>
      <c r="C5" s="210"/>
      <c r="D5" s="212" t="str">
        <f>'G-1'!D5:H5</f>
        <v>CALLE 53D X CARRERA 24</v>
      </c>
      <c r="E5" s="212"/>
      <c r="F5" s="212"/>
      <c r="G5" s="212"/>
      <c r="H5" s="212"/>
      <c r="I5" s="210" t="s">
        <v>53</v>
      </c>
      <c r="J5" s="210"/>
      <c r="K5" s="210"/>
      <c r="L5" s="187">
        <f>'G-1'!L5:N5</f>
        <v>1307</v>
      </c>
      <c r="M5" s="187"/>
      <c r="N5" s="187"/>
      <c r="O5" s="50"/>
      <c r="P5" s="210" t="s">
        <v>57</v>
      </c>
      <c r="Q5" s="210"/>
      <c r="R5" s="210"/>
      <c r="S5" s="187" t="s">
        <v>134</v>
      </c>
      <c r="T5" s="187"/>
      <c r="U5" s="187"/>
    </row>
    <row r="6" spans="1:28" ht="12.75" customHeight="1" x14ac:dyDescent="0.2">
      <c r="A6" s="210" t="s">
        <v>55</v>
      </c>
      <c r="B6" s="210"/>
      <c r="C6" s="210"/>
      <c r="D6" s="196" t="s">
        <v>149</v>
      </c>
      <c r="E6" s="196"/>
      <c r="F6" s="196"/>
      <c r="G6" s="196"/>
      <c r="H6" s="196"/>
      <c r="I6" s="210" t="s">
        <v>59</v>
      </c>
      <c r="J6" s="210"/>
      <c r="K6" s="210"/>
      <c r="L6" s="219">
        <v>2</v>
      </c>
      <c r="M6" s="219"/>
      <c r="N6" s="219"/>
      <c r="O6" s="54"/>
      <c r="P6" s="210" t="s">
        <v>58</v>
      </c>
      <c r="Q6" s="210"/>
      <c r="R6" s="210"/>
      <c r="S6" s="213">
        <f>'G-1'!S6:U6</f>
        <v>42818</v>
      </c>
      <c r="T6" s="213"/>
      <c r="U6" s="213"/>
    </row>
    <row r="7" spans="1:28" ht="7.5" customHeight="1" x14ac:dyDescent="0.2">
      <c r="A7" s="55"/>
      <c r="B7" s="49"/>
      <c r="C7" s="49"/>
      <c r="D7" s="49"/>
      <c r="E7" s="220"/>
      <c r="F7" s="220"/>
      <c r="G7" s="220"/>
      <c r="H7" s="220"/>
      <c r="I7" s="220"/>
      <c r="J7" s="220"/>
      <c r="K7" s="220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4" t="s">
        <v>36</v>
      </c>
      <c r="B8" s="216" t="s">
        <v>34</v>
      </c>
      <c r="C8" s="217"/>
      <c r="D8" s="217"/>
      <c r="E8" s="218"/>
      <c r="F8" s="214" t="s">
        <v>35</v>
      </c>
      <c r="G8" s="214" t="s">
        <v>37</v>
      </c>
      <c r="H8" s="214" t="s">
        <v>36</v>
      </c>
      <c r="I8" s="216" t="s">
        <v>34</v>
      </c>
      <c r="J8" s="217"/>
      <c r="K8" s="217"/>
      <c r="L8" s="218"/>
      <c r="M8" s="214" t="s">
        <v>35</v>
      </c>
      <c r="N8" s="214" t="s">
        <v>37</v>
      </c>
      <c r="O8" s="214" t="s">
        <v>36</v>
      </c>
      <c r="P8" s="216" t="s">
        <v>34</v>
      </c>
      <c r="Q8" s="217"/>
      <c r="R8" s="217"/>
      <c r="S8" s="218"/>
      <c r="T8" s="214" t="s">
        <v>35</v>
      </c>
      <c r="U8" s="214" t="s">
        <v>37</v>
      </c>
    </row>
    <row r="9" spans="1:28" ht="12" customHeight="1" x14ac:dyDescent="0.2">
      <c r="A9" s="215"/>
      <c r="B9" s="57" t="s">
        <v>52</v>
      </c>
      <c r="C9" s="57" t="s">
        <v>0</v>
      </c>
      <c r="D9" s="57" t="s">
        <v>2</v>
      </c>
      <c r="E9" s="58" t="s">
        <v>3</v>
      </c>
      <c r="F9" s="215"/>
      <c r="G9" s="215"/>
      <c r="H9" s="215"/>
      <c r="I9" s="59" t="s">
        <v>52</v>
      </c>
      <c r="J9" s="59" t="s">
        <v>0</v>
      </c>
      <c r="K9" s="57" t="s">
        <v>2</v>
      </c>
      <c r="L9" s="58" t="s">
        <v>3</v>
      </c>
      <c r="M9" s="215"/>
      <c r="N9" s="215"/>
      <c r="O9" s="215"/>
      <c r="P9" s="59" t="s">
        <v>52</v>
      </c>
      <c r="Q9" s="59" t="s">
        <v>0</v>
      </c>
      <c r="R9" s="57" t="s">
        <v>2</v>
      </c>
      <c r="S9" s="58" t="s">
        <v>3</v>
      </c>
      <c r="T9" s="215"/>
      <c r="U9" s="215"/>
    </row>
    <row r="10" spans="1:28" ht="24" customHeight="1" x14ac:dyDescent="0.2">
      <c r="A10" s="60" t="s">
        <v>11</v>
      </c>
      <c r="B10" s="61">
        <v>55</v>
      </c>
      <c r="C10" s="61">
        <v>109</v>
      </c>
      <c r="D10" s="61">
        <v>14</v>
      </c>
      <c r="E10" s="61">
        <v>0</v>
      </c>
      <c r="F10" s="62">
        <f t="shared" ref="F10:F22" si="0">B10*0.5+C10*1+D10*2+E10*2.5</f>
        <v>164.5</v>
      </c>
      <c r="G10" s="63"/>
      <c r="H10" s="64" t="s">
        <v>4</v>
      </c>
      <c r="I10" s="46">
        <v>44</v>
      </c>
      <c r="J10" s="46">
        <v>101</v>
      </c>
      <c r="K10" s="46">
        <v>19</v>
      </c>
      <c r="L10" s="46">
        <v>2</v>
      </c>
      <c r="M10" s="62">
        <f t="shared" ref="M10:M22" si="1">I10*0.5+J10*1+K10*2+L10*2.5</f>
        <v>166</v>
      </c>
      <c r="N10" s="65">
        <f>F20+F21+F22+M10</f>
        <v>631</v>
      </c>
      <c r="O10" s="64" t="s">
        <v>43</v>
      </c>
      <c r="P10" s="46">
        <v>31</v>
      </c>
      <c r="Q10" s="46">
        <v>81</v>
      </c>
      <c r="R10" s="46">
        <v>12</v>
      </c>
      <c r="S10" s="46">
        <v>0</v>
      </c>
      <c r="T10" s="62">
        <f t="shared" ref="T10:T21" si="2">P10*0.5+Q10*1+R10*2+S10*2.5</f>
        <v>120.5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56</v>
      </c>
      <c r="C11" s="61">
        <v>95</v>
      </c>
      <c r="D11" s="61">
        <v>17</v>
      </c>
      <c r="E11" s="61">
        <v>0</v>
      </c>
      <c r="F11" s="62">
        <f t="shared" si="0"/>
        <v>157</v>
      </c>
      <c r="G11" s="63"/>
      <c r="H11" s="64" t="s">
        <v>5</v>
      </c>
      <c r="I11" s="46">
        <v>22</v>
      </c>
      <c r="J11" s="46">
        <v>93</v>
      </c>
      <c r="K11" s="46">
        <v>17</v>
      </c>
      <c r="L11" s="46">
        <v>3</v>
      </c>
      <c r="M11" s="62">
        <f t="shared" si="1"/>
        <v>145.5</v>
      </c>
      <c r="N11" s="65">
        <f>F21+F22+M10+M11</f>
        <v>636</v>
      </c>
      <c r="O11" s="64" t="s">
        <v>44</v>
      </c>
      <c r="P11" s="46">
        <v>36</v>
      </c>
      <c r="Q11" s="46">
        <v>92</v>
      </c>
      <c r="R11" s="46">
        <v>13</v>
      </c>
      <c r="S11" s="46">
        <v>1</v>
      </c>
      <c r="T11" s="62">
        <f t="shared" si="2"/>
        <v>138.5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63</v>
      </c>
      <c r="C12" s="61">
        <v>136</v>
      </c>
      <c r="D12" s="61">
        <v>17</v>
      </c>
      <c r="E12" s="61">
        <v>1</v>
      </c>
      <c r="F12" s="62">
        <f t="shared" si="0"/>
        <v>204</v>
      </c>
      <c r="G12" s="63"/>
      <c r="H12" s="64" t="s">
        <v>6</v>
      </c>
      <c r="I12" s="46">
        <v>39</v>
      </c>
      <c r="J12" s="46">
        <v>91</v>
      </c>
      <c r="K12" s="46">
        <v>22</v>
      </c>
      <c r="L12" s="46">
        <v>8</v>
      </c>
      <c r="M12" s="62">
        <f t="shared" si="1"/>
        <v>174.5</v>
      </c>
      <c r="N12" s="63">
        <f>F22+M10+M11+M12</f>
        <v>660.5</v>
      </c>
      <c r="O12" s="64" t="s">
        <v>32</v>
      </c>
      <c r="P12" s="46">
        <v>38</v>
      </c>
      <c r="Q12" s="46">
        <v>90</v>
      </c>
      <c r="R12" s="46">
        <v>19</v>
      </c>
      <c r="S12" s="46">
        <v>3</v>
      </c>
      <c r="T12" s="62">
        <f t="shared" si="2"/>
        <v>154.5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43</v>
      </c>
      <c r="C13" s="61">
        <v>127</v>
      </c>
      <c r="D13" s="61">
        <v>21</v>
      </c>
      <c r="E13" s="61">
        <v>0</v>
      </c>
      <c r="F13" s="62">
        <f t="shared" si="0"/>
        <v>190.5</v>
      </c>
      <c r="G13" s="63">
        <f t="shared" ref="G13:G19" si="3">F10+F11+F12+F13</f>
        <v>716</v>
      </c>
      <c r="H13" s="64" t="s">
        <v>7</v>
      </c>
      <c r="I13" s="46">
        <v>34</v>
      </c>
      <c r="J13" s="46">
        <v>108</v>
      </c>
      <c r="K13" s="46">
        <v>19</v>
      </c>
      <c r="L13" s="46">
        <v>1</v>
      </c>
      <c r="M13" s="62">
        <f t="shared" si="1"/>
        <v>165.5</v>
      </c>
      <c r="N13" s="63">
        <f t="shared" ref="N13:N18" si="4">M10+M11+M12+M13</f>
        <v>651.5</v>
      </c>
      <c r="O13" s="64" t="s">
        <v>33</v>
      </c>
      <c r="P13" s="46">
        <v>35</v>
      </c>
      <c r="Q13" s="46">
        <v>114</v>
      </c>
      <c r="R13" s="46">
        <v>18</v>
      </c>
      <c r="S13" s="46">
        <v>2</v>
      </c>
      <c r="T13" s="62">
        <f t="shared" si="2"/>
        <v>172.5</v>
      </c>
      <c r="U13" s="63">
        <f t="shared" ref="U13:U21" si="5">T10+T11+T12+T13</f>
        <v>586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40</v>
      </c>
      <c r="C14" s="61">
        <v>96</v>
      </c>
      <c r="D14" s="61">
        <v>16</v>
      </c>
      <c r="E14" s="61">
        <v>1</v>
      </c>
      <c r="F14" s="62">
        <f t="shared" si="0"/>
        <v>150.5</v>
      </c>
      <c r="G14" s="63">
        <f t="shared" si="3"/>
        <v>702</v>
      </c>
      <c r="H14" s="64" t="s">
        <v>9</v>
      </c>
      <c r="I14" s="46">
        <v>36</v>
      </c>
      <c r="J14" s="46">
        <v>112</v>
      </c>
      <c r="K14" s="46">
        <v>17</v>
      </c>
      <c r="L14" s="46">
        <v>2</v>
      </c>
      <c r="M14" s="62">
        <f t="shared" si="1"/>
        <v>169</v>
      </c>
      <c r="N14" s="63">
        <f t="shared" si="4"/>
        <v>654.5</v>
      </c>
      <c r="O14" s="64" t="s">
        <v>29</v>
      </c>
      <c r="P14" s="45">
        <v>32</v>
      </c>
      <c r="Q14" s="45">
        <v>125</v>
      </c>
      <c r="R14" s="45">
        <v>26</v>
      </c>
      <c r="S14" s="45">
        <v>1</v>
      </c>
      <c r="T14" s="62">
        <f t="shared" si="2"/>
        <v>195.5</v>
      </c>
      <c r="U14" s="63">
        <f t="shared" si="5"/>
        <v>661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34</v>
      </c>
      <c r="C15" s="61">
        <v>84</v>
      </c>
      <c r="D15" s="61">
        <v>17</v>
      </c>
      <c r="E15" s="61">
        <v>2</v>
      </c>
      <c r="F15" s="62">
        <f t="shared" si="0"/>
        <v>140</v>
      </c>
      <c r="G15" s="63">
        <f t="shared" si="3"/>
        <v>685</v>
      </c>
      <c r="H15" s="64" t="s">
        <v>12</v>
      </c>
      <c r="I15" s="46">
        <v>24</v>
      </c>
      <c r="J15" s="46">
        <v>98</v>
      </c>
      <c r="K15" s="46">
        <v>15</v>
      </c>
      <c r="L15" s="46">
        <v>2</v>
      </c>
      <c r="M15" s="62">
        <f t="shared" si="1"/>
        <v>145</v>
      </c>
      <c r="N15" s="63">
        <f t="shared" si="4"/>
        <v>654</v>
      </c>
      <c r="O15" s="60" t="s">
        <v>30</v>
      </c>
      <c r="P15" s="46">
        <v>51</v>
      </c>
      <c r="Q15" s="46">
        <v>141</v>
      </c>
      <c r="R15" s="46">
        <v>16</v>
      </c>
      <c r="S15" s="46">
        <v>2</v>
      </c>
      <c r="T15" s="62">
        <f t="shared" si="2"/>
        <v>203.5</v>
      </c>
      <c r="U15" s="63">
        <f t="shared" si="5"/>
        <v>726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39</v>
      </c>
      <c r="C16" s="61">
        <v>111</v>
      </c>
      <c r="D16" s="61">
        <v>13</v>
      </c>
      <c r="E16" s="61">
        <v>3</v>
      </c>
      <c r="F16" s="62">
        <f t="shared" si="0"/>
        <v>164</v>
      </c>
      <c r="G16" s="63">
        <f t="shared" si="3"/>
        <v>645</v>
      </c>
      <c r="H16" s="64" t="s">
        <v>15</v>
      </c>
      <c r="I16" s="46">
        <v>25</v>
      </c>
      <c r="J16" s="46">
        <v>95</v>
      </c>
      <c r="K16" s="46">
        <v>14</v>
      </c>
      <c r="L16" s="46">
        <v>4</v>
      </c>
      <c r="M16" s="62">
        <f t="shared" si="1"/>
        <v>145.5</v>
      </c>
      <c r="N16" s="63">
        <f t="shared" si="4"/>
        <v>625</v>
      </c>
      <c r="O16" s="64" t="s">
        <v>8</v>
      </c>
      <c r="P16" s="46">
        <v>61</v>
      </c>
      <c r="Q16" s="46">
        <v>153</v>
      </c>
      <c r="R16" s="46">
        <v>22</v>
      </c>
      <c r="S16" s="46">
        <v>1</v>
      </c>
      <c r="T16" s="62">
        <f t="shared" si="2"/>
        <v>230</v>
      </c>
      <c r="U16" s="63">
        <f t="shared" si="5"/>
        <v>801.5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34</v>
      </c>
      <c r="C17" s="61">
        <v>86</v>
      </c>
      <c r="D17" s="61">
        <v>23</v>
      </c>
      <c r="E17" s="61">
        <v>2</v>
      </c>
      <c r="F17" s="62">
        <f t="shared" si="0"/>
        <v>154</v>
      </c>
      <c r="G17" s="63">
        <f t="shared" si="3"/>
        <v>608.5</v>
      </c>
      <c r="H17" s="64" t="s">
        <v>18</v>
      </c>
      <c r="I17" s="46">
        <v>30</v>
      </c>
      <c r="J17" s="46">
        <v>71</v>
      </c>
      <c r="K17" s="46">
        <v>16</v>
      </c>
      <c r="L17" s="46">
        <v>0</v>
      </c>
      <c r="M17" s="62">
        <f t="shared" si="1"/>
        <v>118</v>
      </c>
      <c r="N17" s="63">
        <f t="shared" si="4"/>
        <v>577.5</v>
      </c>
      <c r="O17" s="64" t="s">
        <v>10</v>
      </c>
      <c r="P17" s="46">
        <v>47</v>
      </c>
      <c r="Q17" s="46">
        <v>136</v>
      </c>
      <c r="R17" s="46">
        <v>24</v>
      </c>
      <c r="S17" s="46">
        <v>0</v>
      </c>
      <c r="T17" s="62">
        <f t="shared" si="2"/>
        <v>207.5</v>
      </c>
      <c r="U17" s="63">
        <f t="shared" si="5"/>
        <v>836.5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38</v>
      </c>
      <c r="C18" s="61">
        <v>93</v>
      </c>
      <c r="D18" s="61">
        <v>13</v>
      </c>
      <c r="E18" s="61">
        <v>2</v>
      </c>
      <c r="F18" s="62">
        <f t="shared" si="0"/>
        <v>143</v>
      </c>
      <c r="G18" s="63">
        <f t="shared" si="3"/>
        <v>601</v>
      </c>
      <c r="H18" s="64" t="s">
        <v>20</v>
      </c>
      <c r="I18" s="46">
        <v>33</v>
      </c>
      <c r="J18" s="46">
        <v>88</v>
      </c>
      <c r="K18" s="46">
        <v>19</v>
      </c>
      <c r="L18" s="46">
        <v>1</v>
      </c>
      <c r="M18" s="62">
        <f t="shared" si="1"/>
        <v>145</v>
      </c>
      <c r="N18" s="63">
        <f t="shared" si="4"/>
        <v>553.5</v>
      </c>
      <c r="O18" s="64" t="s">
        <v>13</v>
      </c>
      <c r="P18" s="46">
        <v>40</v>
      </c>
      <c r="Q18" s="46">
        <v>112</v>
      </c>
      <c r="R18" s="46">
        <v>22</v>
      </c>
      <c r="S18" s="46">
        <v>2</v>
      </c>
      <c r="T18" s="62">
        <f t="shared" si="2"/>
        <v>181</v>
      </c>
      <c r="U18" s="63">
        <f t="shared" si="5"/>
        <v>822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36</v>
      </c>
      <c r="C19" s="69">
        <v>77</v>
      </c>
      <c r="D19" s="69">
        <v>13</v>
      </c>
      <c r="E19" s="69">
        <v>2</v>
      </c>
      <c r="F19" s="70">
        <f t="shared" si="0"/>
        <v>126</v>
      </c>
      <c r="G19" s="71">
        <f t="shared" si="3"/>
        <v>587</v>
      </c>
      <c r="H19" s="72" t="s">
        <v>22</v>
      </c>
      <c r="I19" s="45">
        <v>27</v>
      </c>
      <c r="J19" s="45">
        <v>82</v>
      </c>
      <c r="K19" s="45">
        <v>15</v>
      </c>
      <c r="L19" s="45">
        <v>6</v>
      </c>
      <c r="M19" s="62">
        <f t="shared" si="1"/>
        <v>140.5</v>
      </c>
      <c r="N19" s="63">
        <f>M16+M17+M18+M19</f>
        <v>549</v>
      </c>
      <c r="O19" s="64" t="s">
        <v>16</v>
      </c>
      <c r="P19" s="46">
        <v>42</v>
      </c>
      <c r="Q19" s="46">
        <v>96</v>
      </c>
      <c r="R19" s="46">
        <v>18</v>
      </c>
      <c r="S19" s="46">
        <v>1</v>
      </c>
      <c r="T19" s="62">
        <f t="shared" si="2"/>
        <v>155.5</v>
      </c>
      <c r="U19" s="63">
        <f t="shared" si="5"/>
        <v>774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31</v>
      </c>
      <c r="C20" s="67">
        <v>86</v>
      </c>
      <c r="D20" s="67">
        <v>17</v>
      </c>
      <c r="E20" s="67">
        <v>2</v>
      </c>
      <c r="F20" s="73">
        <f t="shared" si="0"/>
        <v>140.5</v>
      </c>
      <c r="G20" s="74"/>
      <c r="H20" s="64" t="s">
        <v>24</v>
      </c>
      <c r="I20" s="46">
        <v>39</v>
      </c>
      <c r="J20" s="46">
        <v>102</v>
      </c>
      <c r="K20" s="46">
        <v>17</v>
      </c>
      <c r="L20" s="46">
        <v>2</v>
      </c>
      <c r="M20" s="73">
        <f t="shared" si="1"/>
        <v>160.5</v>
      </c>
      <c r="N20" s="63">
        <f>M17+M18+M19+M20</f>
        <v>564</v>
      </c>
      <c r="O20" s="64" t="s">
        <v>45</v>
      </c>
      <c r="P20" s="45">
        <v>39</v>
      </c>
      <c r="Q20" s="45">
        <v>85</v>
      </c>
      <c r="R20" s="45">
        <v>16</v>
      </c>
      <c r="S20" s="45">
        <v>0</v>
      </c>
      <c r="T20" s="73">
        <f t="shared" si="2"/>
        <v>136.5</v>
      </c>
      <c r="U20" s="63">
        <f t="shared" si="5"/>
        <v>680.5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33</v>
      </c>
      <c r="C21" s="61">
        <v>84</v>
      </c>
      <c r="D21" s="61">
        <v>21</v>
      </c>
      <c r="E21" s="61">
        <v>3</v>
      </c>
      <c r="F21" s="62">
        <f t="shared" si="0"/>
        <v>150</v>
      </c>
      <c r="G21" s="75"/>
      <c r="H21" s="72" t="s">
        <v>25</v>
      </c>
      <c r="I21" s="46">
        <v>33</v>
      </c>
      <c r="J21" s="46">
        <v>83</v>
      </c>
      <c r="K21" s="46">
        <v>14</v>
      </c>
      <c r="L21" s="46">
        <v>5</v>
      </c>
      <c r="M21" s="62">
        <f t="shared" si="1"/>
        <v>140</v>
      </c>
      <c r="N21" s="63">
        <f>M18+M19+M20+M21</f>
        <v>586</v>
      </c>
      <c r="O21" s="68" t="s">
        <v>46</v>
      </c>
      <c r="P21" s="47">
        <v>40</v>
      </c>
      <c r="Q21" s="47">
        <v>85</v>
      </c>
      <c r="R21" s="47">
        <v>12</v>
      </c>
      <c r="S21" s="47">
        <v>1</v>
      </c>
      <c r="T21" s="70">
        <f t="shared" si="2"/>
        <v>131.5</v>
      </c>
      <c r="U21" s="71">
        <f t="shared" si="5"/>
        <v>604.5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34</v>
      </c>
      <c r="C22" s="61">
        <v>114</v>
      </c>
      <c r="D22" s="61">
        <v>18</v>
      </c>
      <c r="E22" s="61">
        <v>3</v>
      </c>
      <c r="F22" s="62">
        <f t="shared" si="0"/>
        <v>174.5</v>
      </c>
      <c r="G22" s="63"/>
      <c r="H22" s="68" t="s">
        <v>26</v>
      </c>
      <c r="I22" s="47">
        <v>46</v>
      </c>
      <c r="J22" s="47">
        <v>118</v>
      </c>
      <c r="K22" s="47">
        <v>16</v>
      </c>
      <c r="L22" s="47">
        <v>4</v>
      </c>
      <c r="M22" s="62">
        <f t="shared" si="1"/>
        <v>183</v>
      </c>
      <c r="N22" s="71">
        <f>M19+M20+M21+M22</f>
        <v>624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0" t="s">
        <v>47</v>
      </c>
      <c r="B23" s="201"/>
      <c r="C23" s="206" t="s">
        <v>50</v>
      </c>
      <c r="D23" s="207"/>
      <c r="E23" s="207"/>
      <c r="F23" s="208"/>
      <c r="G23" s="89">
        <f>MAX(G13:G19)</f>
        <v>716</v>
      </c>
      <c r="H23" s="204" t="s">
        <v>48</v>
      </c>
      <c r="I23" s="205"/>
      <c r="J23" s="197" t="s">
        <v>50</v>
      </c>
      <c r="K23" s="198"/>
      <c r="L23" s="198"/>
      <c r="M23" s="199"/>
      <c r="N23" s="90">
        <f>MAX(N10:N22)</f>
        <v>660.5</v>
      </c>
      <c r="O23" s="200" t="s">
        <v>49</v>
      </c>
      <c r="P23" s="201"/>
      <c r="Q23" s="206" t="s">
        <v>50</v>
      </c>
      <c r="R23" s="207"/>
      <c r="S23" s="207"/>
      <c r="T23" s="208"/>
      <c r="U23" s="89">
        <f>MAX(U13:U21)</f>
        <v>836.5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2"/>
      <c r="B24" s="203"/>
      <c r="C24" s="83" t="s">
        <v>73</v>
      </c>
      <c r="D24" s="86"/>
      <c r="E24" s="86"/>
      <c r="F24" s="87" t="s">
        <v>65</v>
      </c>
      <c r="G24" s="88"/>
      <c r="H24" s="202"/>
      <c r="I24" s="203"/>
      <c r="J24" s="83" t="s">
        <v>73</v>
      </c>
      <c r="K24" s="86"/>
      <c r="L24" s="86"/>
      <c r="M24" s="87" t="s">
        <v>75</v>
      </c>
      <c r="N24" s="88"/>
      <c r="O24" s="202"/>
      <c r="P24" s="203"/>
      <c r="Q24" s="83" t="s">
        <v>73</v>
      </c>
      <c r="R24" s="86"/>
      <c r="S24" s="86"/>
      <c r="T24" s="87" t="s">
        <v>86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0" t="s">
        <v>51</v>
      </c>
      <c r="B26" s="180"/>
      <c r="C26" s="180"/>
      <c r="D26" s="180"/>
      <c r="E26" s="18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G14" sqref="G1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4" t="s">
        <v>62</v>
      </c>
      <c r="B3" s="184"/>
      <c r="C3" s="184"/>
      <c r="D3" s="184"/>
      <c r="E3" s="184"/>
      <c r="F3" s="184"/>
      <c r="G3" s="184"/>
      <c r="H3" s="184"/>
      <c r="I3" s="184"/>
      <c r="J3" s="184"/>
      <c r="K3" s="184"/>
      <c r="L3" s="184"/>
      <c r="M3" s="184"/>
      <c r="N3" s="184"/>
      <c r="O3" s="184"/>
      <c r="P3" s="184"/>
      <c r="Q3" s="184"/>
      <c r="R3" s="184"/>
      <c r="S3" s="184"/>
      <c r="T3" s="184"/>
      <c r="U3" s="18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81" t="s">
        <v>54</v>
      </c>
      <c r="B5" s="181"/>
      <c r="C5" s="181"/>
      <c r="D5" s="26"/>
      <c r="E5" s="186" t="str">
        <f>'G-1'!E4:H4</f>
        <v>DE OBRA</v>
      </c>
      <c r="F5" s="186"/>
      <c r="G5" s="186"/>
      <c r="H5" s="186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82" t="s">
        <v>56</v>
      </c>
      <c r="B6" s="182"/>
      <c r="C6" s="182"/>
      <c r="D6" s="186" t="str">
        <f>'G-1'!D5:H5</f>
        <v>CALLE 53D X CARRERA 24</v>
      </c>
      <c r="E6" s="186"/>
      <c r="F6" s="186"/>
      <c r="G6" s="186"/>
      <c r="H6" s="186"/>
      <c r="I6" s="182" t="s">
        <v>53</v>
      </c>
      <c r="J6" s="182"/>
      <c r="K6" s="182"/>
      <c r="L6" s="187">
        <f>'G-1'!L5:N5</f>
        <v>1307</v>
      </c>
      <c r="M6" s="187"/>
      <c r="N6" s="187"/>
      <c r="O6" s="12"/>
      <c r="P6" s="182" t="s">
        <v>58</v>
      </c>
      <c r="Q6" s="182"/>
      <c r="R6" s="182"/>
      <c r="S6" s="221">
        <f>'G-1'!S6:U6</f>
        <v>42818</v>
      </c>
      <c r="T6" s="221"/>
      <c r="U6" s="221"/>
    </row>
    <row r="7" spans="1:28" ht="7.5" customHeight="1" x14ac:dyDescent="0.2">
      <c r="A7" s="13"/>
      <c r="B7" s="11"/>
      <c r="C7" s="11"/>
      <c r="D7" s="11"/>
      <c r="E7" s="194"/>
      <c r="F7" s="194"/>
      <c r="G7" s="194"/>
      <c r="H7" s="194"/>
      <c r="I7" s="194"/>
      <c r="J7" s="194"/>
      <c r="K7" s="19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9" t="s">
        <v>36</v>
      </c>
      <c r="B8" s="191" t="s">
        <v>34</v>
      </c>
      <c r="C8" s="192"/>
      <c r="D8" s="192"/>
      <c r="E8" s="193"/>
      <c r="F8" s="189" t="s">
        <v>35</v>
      </c>
      <c r="G8" s="189" t="s">
        <v>37</v>
      </c>
      <c r="H8" s="189" t="s">
        <v>36</v>
      </c>
      <c r="I8" s="191" t="s">
        <v>34</v>
      </c>
      <c r="J8" s="192"/>
      <c r="K8" s="192"/>
      <c r="L8" s="193"/>
      <c r="M8" s="189" t="s">
        <v>35</v>
      </c>
      <c r="N8" s="189" t="s">
        <v>37</v>
      </c>
      <c r="O8" s="189" t="s">
        <v>36</v>
      </c>
      <c r="P8" s="191" t="s">
        <v>34</v>
      </c>
      <c r="Q8" s="192"/>
      <c r="R8" s="192"/>
      <c r="S8" s="193"/>
      <c r="T8" s="189" t="s">
        <v>35</v>
      </c>
      <c r="U8" s="189" t="s">
        <v>37</v>
      </c>
    </row>
    <row r="9" spans="1:28" ht="12" customHeight="1" x14ac:dyDescent="0.2">
      <c r="A9" s="190"/>
      <c r="B9" s="15" t="s">
        <v>52</v>
      </c>
      <c r="C9" s="15" t="s">
        <v>0</v>
      </c>
      <c r="D9" s="15" t="s">
        <v>2</v>
      </c>
      <c r="E9" s="16" t="s">
        <v>3</v>
      </c>
      <c r="F9" s="190"/>
      <c r="G9" s="190"/>
      <c r="H9" s="190"/>
      <c r="I9" s="17" t="s">
        <v>52</v>
      </c>
      <c r="J9" s="17" t="s">
        <v>0</v>
      </c>
      <c r="K9" s="15" t="s">
        <v>2</v>
      </c>
      <c r="L9" s="16" t="s">
        <v>3</v>
      </c>
      <c r="M9" s="190"/>
      <c r="N9" s="190"/>
      <c r="O9" s="190"/>
      <c r="P9" s="17" t="s">
        <v>52</v>
      </c>
      <c r="Q9" s="17" t="s">
        <v>0</v>
      </c>
      <c r="R9" s="15" t="s">
        <v>2</v>
      </c>
      <c r="S9" s="16" t="s">
        <v>3</v>
      </c>
      <c r="T9" s="190"/>
      <c r="U9" s="190"/>
    </row>
    <row r="10" spans="1:28" ht="24" customHeight="1" x14ac:dyDescent="0.2">
      <c r="A10" s="18" t="s">
        <v>11</v>
      </c>
      <c r="B10" s="46">
        <f>'G-1'!B10+'G-2'!B10+'G-3'!B10</f>
        <v>220</v>
      </c>
      <c r="C10" s="46">
        <f>'G-1'!C10+'G-2'!C10+'G-3'!C10</f>
        <v>215</v>
      </c>
      <c r="D10" s="46">
        <f>'G-1'!D10+'G-2'!D10+'G-3'!D10</f>
        <v>50</v>
      </c>
      <c r="E10" s="46">
        <f>'G-1'!E10+'G-2'!E10+'G-3'!E10</f>
        <v>3</v>
      </c>
      <c r="F10" s="6">
        <f t="shared" ref="F10:F22" si="0">B10*0.5+C10*1+D10*2+E10*2.5</f>
        <v>432.5</v>
      </c>
      <c r="G10" s="2"/>
      <c r="H10" s="19" t="s">
        <v>4</v>
      </c>
      <c r="I10" s="46">
        <f>'G-1'!I10+'G-2'!I10+'G-3'!I10</f>
        <v>164</v>
      </c>
      <c r="J10" s="46">
        <f>'G-1'!J10+'G-2'!J10+'G-3'!J10</f>
        <v>195</v>
      </c>
      <c r="K10" s="46">
        <f>'G-1'!K10+'G-2'!K10+'G-3'!K10</f>
        <v>46</v>
      </c>
      <c r="L10" s="46">
        <f>'G-1'!L10+'G-2'!L10+'G-3'!L10</f>
        <v>6</v>
      </c>
      <c r="M10" s="6">
        <f t="shared" ref="M10:M22" si="1">I10*0.5+J10*1+K10*2+L10*2.5</f>
        <v>384</v>
      </c>
      <c r="N10" s="9">
        <f>F20+F21+F22+M10</f>
        <v>1574.5</v>
      </c>
      <c r="O10" s="19" t="s">
        <v>43</v>
      </c>
      <c r="P10" s="46">
        <f>'G-1'!P10+'G-2'!P10+'G-3'!P10</f>
        <v>130</v>
      </c>
      <c r="Q10" s="46">
        <f>'G-1'!Q10+'G-2'!Q10+'G-3'!Q10</f>
        <v>203</v>
      </c>
      <c r="R10" s="46">
        <f>'G-1'!R10+'G-2'!R10+'G-3'!R10</f>
        <v>48</v>
      </c>
      <c r="S10" s="46">
        <f>'G-1'!S10+'G-2'!S10+'G-3'!S10</f>
        <v>6</v>
      </c>
      <c r="T10" s="6">
        <f t="shared" ref="T10:T21" si="2">P10*0.5+Q10*1+R10*2+S10*2.5</f>
        <v>379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</f>
        <v>244</v>
      </c>
      <c r="C11" s="46">
        <f>'G-1'!C11+'G-2'!C11+'G-3'!C11</f>
        <v>215</v>
      </c>
      <c r="D11" s="46">
        <f>'G-1'!D11+'G-2'!D11+'G-3'!D11</f>
        <v>62</v>
      </c>
      <c r="E11" s="46">
        <f>'G-1'!E11+'G-2'!E11+'G-3'!E11</f>
        <v>4</v>
      </c>
      <c r="F11" s="6">
        <f t="shared" si="0"/>
        <v>471</v>
      </c>
      <c r="G11" s="2"/>
      <c r="H11" s="19" t="s">
        <v>5</v>
      </c>
      <c r="I11" s="46">
        <f>'G-1'!I11+'G-2'!I11+'G-3'!I11</f>
        <v>141</v>
      </c>
      <c r="J11" s="46">
        <f>'G-1'!J11+'G-2'!J11+'G-3'!J11</f>
        <v>211</v>
      </c>
      <c r="K11" s="46">
        <f>'G-1'!K11+'G-2'!K11+'G-3'!K11</f>
        <v>57</v>
      </c>
      <c r="L11" s="46">
        <f>'G-1'!L11+'G-2'!L11+'G-3'!L11</f>
        <v>4</v>
      </c>
      <c r="M11" s="6">
        <f t="shared" si="1"/>
        <v>405.5</v>
      </c>
      <c r="N11" s="9">
        <f>F21+F22+M10+M11</f>
        <v>1608</v>
      </c>
      <c r="O11" s="19" t="s">
        <v>44</v>
      </c>
      <c r="P11" s="46">
        <f>'G-1'!P11+'G-2'!P11+'G-3'!P11</f>
        <v>171</v>
      </c>
      <c r="Q11" s="46">
        <f>'G-1'!Q11+'G-2'!Q11+'G-3'!Q11</f>
        <v>218</v>
      </c>
      <c r="R11" s="46">
        <f>'G-1'!R11+'G-2'!R11+'G-3'!R11</f>
        <v>53</v>
      </c>
      <c r="S11" s="46">
        <f>'G-1'!S11+'G-2'!S11+'G-3'!S11</f>
        <v>8</v>
      </c>
      <c r="T11" s="6">
        <f t="shared" si="2"/>
        <v>429.5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</f>
        <v>234</v>
      </c>
      <c r="C12" s="46">
        <f>'G-1'!C12+'G-2'!C12+'G-3'!C12</f>
        <v>250</v>
      </c>
      <c r="D12" s="46">
        <f>'G-1'!D12+'G-2'!D12+'G-3'!D12</f>
        <v>59</v>
      </c>
      <c r="E12" s="46">
        <f>'G-1'!E12+'G-2'!E12+'G-3'!E12</f>
        <v>5</v>
      </c>
      <c r="F12" s="6">
        <f t="shared" si="0"/>
        <v>497.5</v>
      </c>
      <c r="G12" s="2"/>
      <c r="H12" s="19" t="s">
        <v>6</v>
      </c>
      <c r="I12" s="46">
        <f>'G-1'!I12+'G-2'!I12+'G-3'!I12</f>
        <v>179</v>
      </c>
      <c r="J12" s="46">
        <f>'G-1'!J12+'G-2'!J12+'G-3'!J12</f>
        <v>196</v>
      </c>
      <c r="K12" s="46">
        <f>'G-1'!K12+'G-2'!K12+'G-3'!K12</f>
        <v>54</v>
      </c>
      <c r="L12" s="46">
        <f>'G-1'!L12+'G-2'!L12+'G-3'!L12</f>
        <v>14</v>
      </c>
      <c r="M12" s="6">
        <f t="shared" si="1"/>
        <v>428.5</v>
      </c>
      <c r="N12" s="2">
        <f>F22+M10+M11+M12</f>
        <v>1655</v>
      </c>
      <c r="O12" s="19" t="s">
        <v>32</v>
      </c>
      <c r="P12" s="46">
        <f>'G-1'!P12+'G-2'!P12+'G-3'!P12</f>
        <v>145</v>
      </c>
      <c r="Q12" s="46">
        <f>'G-1'!Q12+'G-2'!Q12+'G-3'!Q12</f>
        <v>205</v>
      </c>
      <c r="R12" s="46">
        <f>'G-1'!R12+'G-2'!R12+'G-3'!R12</f>
        <v>57</v>
      </c>
      <c r="S12" s="46">
        <f>'G-1'!S12+'G-2'!S12+'G-3'!S12</f>
        <v>10</v>
      </c>
      <c r="T12" s="6">
        <f t="shared" si="2"/>
        <v>416.5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</f>
        <v>217</v>
      </c>
      <c r="C13" s="46">
        <f>'G-1'!C13+'G-2'!C13+'G-3'!C13</f>
        <v>212</v>
      </c>
      <c r="D13" s="46">
        <f>'G-1'!D13+'G-2'!D13+'G-3'!D13</f>
        <v>70</v>
      </c>
      <c r="E13" s="46">
        <f>'G-1'!E13+'G-2'!E13+'G-3'!E13</f>
        <v>5</v>
      </c>
      <c r="F13" s="6">
        <f t="shared" si="0"/>
        <v>473</v>
      </c>
      <c r="G13" s="2">
        <f t="shared" ref="G13:G19" si="3">F10+F11+F12+F13</f>
        <v>1874</v>
      </c>
      <c r="H13" s="19" t="s">
        <v>7</v>
      </c>
      <c r="I13" s="46">
        <f>'G-1'!I13+'G-2'!I13+'G-3'!I13</f>
        <v>160</v>
      </c>
      <c r="J13" s="46">
        <f>'G-1'!J13+'G-2'!J13+'G-3'!J13</f>
        <v>228</v>
      </c>
      <c r="K13" s="46">
        <f>'G-1'!K13+'G-2'!K13+'G-3'!K13</f>
        <v>55</v>
      </c>
      <c r="L13" s="46">
        <f>'G-1'!L13+'G-2'!L13+'G-3'!L13</f>
        <v>4</v>
      </c>
      <c r="M13" s="6">
        <f t="shared" si="1"/>
        <v>428</v>
      </c>
      <c r="N13" s="2">
        <f t="shared" ref="N13:N18" si="4">M10+M11+M12+M13</f>
        <v>1646</v>
      </c>
      <c r="O13" s="19" t="s">
        <v>33</v>
      </c>
      <c r="P13" s="46">
        <f>'G-1'!P13+'G-2'!P13+'G-3'!P13</f>
        <v>171</v>
      </c>
      <c r="Q13" s="46">
        <f>'G-1'!Q13+'G-2'!Q13+'G-3'!Q13</f>
        <v>235</v>
      </c>
      <c r="R13" s="46">
        <f>'G-1'!R13+'G-2'!R13+'G-3'!R13</f>
        <v>51</v>
      </c>
      <c r="S13" s="46">
        <f>'G-1'!S13+'G-2'!S13+'G-3'!S13</f>
        <v>8</v>
      </c>
      <c r="T13" s="6">
        <f t="shared" si="2"/>
        <v>442.5</v>
      </c>
      <c r="U13" s="2">
        <f t="shared" ref="U13:U21" si="5">T10+T11+T12+T13</f>
        <v>1667.5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</f>
        <v>170</v>
      </c>
      <c r="C14" s="46">
        <f>'G-1'!C14+'G-2'!C14+'G-3'!C14</f>
        <v>198</v>
      </c>
      <c r="D14" s="46">
        <f>'G-1'!D14+'G-2'!D14+'G-3'!D14</f>
        <v>65</v>
      </c>
      <c r="E14" s="46">
        <f>'G-1'!E14+'G-2'!E14+'G-3'!E14</f>
        <v>9</v>
      </c>
      <c r="F14" s="6">
        <f t="shared" si="0"/>
        <v>435.5</v>
      </c>
      <c r="G14" s="2">
        <f t="shared" si="3"/>
        <v>1877</v>
      </c>
      <c r="H14" s="19" t="s">
        <v>9</v>
      </c>
      <c r="I14" s="46">
        <f>'G-1'!I14+'G-2'!I14+'G-3'!I14</f>
        <v>148</v>
      </c>
      <c r="J14" s="46">
        <f>'G-1'!J14+'G-2'!J14+'G-3'!J14</f>
        <v>213</v>
      </c>
      <c r="K14" s="46">
        <f>'G-1'!K14+'G-2'!K14+'G-3'!K14</f>
        <v>50</v>
      </c>
      <c r="L14" s="46">
        <f>'G-1'!L14+'G-2'!L14+'G-3'!L14</f>
        <v>4</v>
      </c>
      <c r="M14" s="6">
        <f t="shared" si="1"/>
        <v>397</v>
      </c>
      <c r="N14" s="2">
        <f t="shared" si="4"/>
        <v>1659</v>
      </c>
      <c r="O14" s="19" t="s">
        <v>29</v>
      </c>
      <c r="P14" s="46">
        <f>'G-1'!P14+'G-2'!P14+'G-3'!P14</f>
        <v>158</v>
      </c>
      <c r="Q14" s="46">
        <f>'G-1'!Q14+'G-2'!Q14+'G-3'!Q14</f>
        <v>248</v>
      </c>
      <c r="R14" s="46">
        <f>'G-1'!R14+'G-2'!R14+'G-3'!R14</f>
        <v>61</v>
      </c>
      <c r="S14" s="46">
        <f>'G-1'!S14+'G-2'!S14+'G-3'!S14</f>
        <v>3</v>
      </c>
      <c r="T14" s="6">
        <f t="shared" si="2"/>
        <v>456.5</v>
      </c>
      <c r="U14" s="2">
        <f t="shared" si="5"/>
        <v>1745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</f>
        <v>166</v>
      </c>
      <c r="C15" s="46">
        <f>'G-1'!C15+'G-2'!C15+'G-3'!C15</f>
        <v>179</v>
      </c>
      <c r="D15" s="46">
        <f>'G-1'!D15+'G-2'!D15+'G-3'!D15</f>
        <v>58</v>
      </c>
      <c r="E15" s="46">
        <f>'G-1'!E15+'G-2'!E15+'G-3'!E15</f>
        <v>4</v>
      </c>
      <c r="F15" s="6">
        <f t="shared" si="0"/>
        <v>388</v>
      </c>
      <c r="G15" s="2">
        <f t="shared" si="3"/>
        <v>1794</v>
      </c>
      <c r="H15" s="19" t="s">
        <v>12</v>
      </c>
      <c r="I15" s="46">
        <f>'G-1'!I15+'G-2'!I15+'G-3'!I15</f>
        <v>124</v>
      </c>
      <c r="J15" s="46">
        <f>'G-1'!J15+'G-2'!J15+'G-3'!J15</f>
        <v>206</v>
      </c>
      <c r="K15" s="46">
        <f>'G-1'!K15+'G-2'!K15+'G-3'!K15</f>
        <v>56</v>
      </c>
      <c r="L15" s="46">
        <f>'G-1'!L15+'G-2'!L15+'G-3'!L15</f>
        <v>7</v>
      </c>
      <c r="M15" s="6">
        <f t="shared" si="1"/>
        <v>397.5</v>
      </c>
      <c r="N15" s="2">
        <f t="shared" si="4"/>
        <v>1651</v>
      </c>
      <c r="O15" s="18" t="s">
        <v>30</v>
      </c>
      <c r="P15" s="46">
        <f>'G-1'!P15+'G-2'!P15+'G-3'!P15</f>
        <v>213</v>
      </c>
      <c r="Q15" s="46">
        <f>'G-1'!Q15+'G-2'!Q15+'G-3'!Q15</f>
        <v>259</v>
      </c>
      <c r="R15" s="46">
        <f>'G-1'!R15+'G-2'!R15+'G-3'!R15</f>
        <v>50</v>
      </c>
      <c r="S15" s="46">
        <f>'G-1'!S15+'G-2'!S15+'G-3'!S15</f>
        <v>4</v>
      </c>
      <c r="T15" s="6">
        <f t="shared" si="2"/>
        <v>475.5</v>
      </c>
      <c r="U15" s="2">
        <f t="shared" si="5"/>
        <v>1791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</f>
        <v>156</v>
      </c>
      <c r="C16" s="46">
        <f>'G-1'!C16+'G-2'!C16+'G-3'!C16</f>
        <v>225</v>
      </c>
      <c r="D16" s="46">
        <f>'G-1'!D16+'G-2'!D16+'G-3'!D16</f>
        <v>59</v>
      </c>
      <c r="E16" s="46">
        <f>'G-1'!E16+'G-2'!E16+'G-3'!E16</f>
        <v>8</v>
      </c>
      <c r="F16" s="6">
        <f t="shared" si="0"/>
        <v>441</v>
      </c>
      <c r="G16" s="2">
        <f t="shared" si="3"/>
        <v>1737.5</v>
      </c>
      <c r="H16" s="19" t="s">
        <v>15</v>
      </c>
      <c r="I16" s="46">
        <f>'G-1'!I16+'G-2'!I16+'G-3'!I16</f>
        <v>123</v>
      </c>
      <c r="J16" s="46">
        <f>'G-1'!J16+'G-2'!J16+'G-3'!J16</f>
        <v>217</v>
      </c>
      <c r="K16" s="46">
        <f>'G-1'!K16+'G-2'!K16+'G-3'!K16</f>
        <v>46</v>
      </c>
      <c r="L16" s="46">
        <f>'G-1'!L16+'G-2'!L16+'G-3'!L16</f>
        <v>8</v>
      </c>
      <c r="M16" s="6">
        <f t="shared" si="1"/>
        <v>390.5</v>
      </c>
      <c r="N16" s="2">
        <f t="shared" si="4"/>
        <v>1613</v>
      </c>
      <c r="O16" s="19" t="s">
        <v>8</v>
      </c>
      <c r="P16" s="46">
        <f>'G-1'!P16+'G-2'!P16+'G-3'!P16</f>
        <v>232</v>
      </c>
      <c r="Q16" s="46">
        <f>'G-1'!Q16+'G-2'!Q16+'G-3'!Q16</f>
        <v>280</v>
      </c>
      <c r="R16" s="46">
        <f>'G-1'!R16+'G-2'!R16+'G-3'!R16</f>
        <v>63</v>
      </c>
      <c r="S16" s="46">
        <f>'G-1'!S16+'G-2'!S16+'G-3'!S16</f>
        <v>4</v>
      </c>
      <c r="T16" s="6">
        <f t="shared" si="2"/>
        <v>532</v>
      </c>
      <c r="U16" s="2">
        <f t="shared" si="5"/>
        <v>1906.5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</f>
        <v>155</v>
      </c>
      <c r="C17" s="46">
        <f>'G-1'!C17+'G-2'!C17+'G-3'!C17</f>
        <v>184</v>
      </c>
      <c r="D17" s="46">
        <f>'G-1'!D17+'G-2'!D17+'G-3'!D17</f>
        <v>58</v>
      </c>
      <c r="E17" s="46">
        <f>'G-1'!E17+'G-2'!E17+'G-3'!E17</f>
        <v>4</v>
      </c>
      <c r="F17" s="6">
        <f t="shared" si="0"/>
        <v>387.5</v>
      </c>
      <c r="G17" s="2">
        <f t="shared" si="3"/>
        <v>1652</v>
      </c>
      <c r="H17" s="19" t="s">
        <v>18</v>
      </c>
      <c r="I17" s="46">
        <f>'G-1'!I17+'G-2'!I17+'G-3'!I17</f>
        <v>125</v>
      </c>
      <c r="J17" s="46">
        <f>'G-1'!J17+'G-2'!J17+'G-3'!J17</f>
        <v>140</v>
      </c>
      <c r="K17" s="46">
        <f>'G-1'!K17+'G-2'!K17+'G-3'!K17</f>
        <v>47</v>
      </c>
      <c r="L17" s="46">
        <f>'G-1'!L17+'G-2'!L17+'G-3'!L17</f>
        <v>3</v>
      </c>
      <c r="M17" s="6">
        <f t="shared" si="1"/>
        <v>304</v>
      </c>
      <c r="N17" s="2">
        <f t="shared" si="4"/>
        <v>1489</v>
      </c>
      <c r="O17" s="19" t="s">
        <v>10</v>
      </c>
      <c r="P17" s="46">
        <f>'G-1'!P17+'G-2'!P17+'G-3'!P17</f>
        <v>236</v>
      </c>
      <c r="Q17" s="46">
        <f>'G-1'!Q17+'G-2'!Q17+'G-3'!Q17</f>
        <v>254</v>
      </c>
      <c r="R17" s="46">
        <f>'G-1'!R17+'G-2'!R17+'G-3'!R17</f>
        <v>59</v>
      </c>
      <c r="S17" s="46">
        <f>'G-1'!S17+'G-2'!S17+'G-3'!S17</f>
        <v>4</v>
      </c>
      <c r="T17" s="6">
        <f t="shared" si="2"/>
        <v>500</v>
      </c>
      <c r="U17" s="2">
        <f t="shared" si="5"/>
        <v>1964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</f>
        <v>164</v>
      </c>
      <c r="C18" s="46">
        <f>'G-1'!C18+'G-2'!C18+'G-3'!C18</f>
        <v>202</v>
      </c>
      <c r="D18" s="46">
        <f>'G-1'!D18+'G-2'!D18+'G-3'!D18</f>
        <v>53</v>
      </c>
      <c r="E18" s="46">
        <f>'G-1'!E18+'G-2'!E18+'G-3'!E18</f>
        <v>6</v>
      </c>
      <c r="F18" s="6">
        <f t="shared" si="0"/>
        <v>405</v>
      </c>
      <c r="G18" s="2">
        <f t="shared" si="3"/>
        <v>1621.5</v>
      </c>
      <c r="H18" s="19" t="s">
        <v>20</v>
      </c>
      <c r="I18" s="46">
        <f>'G-1'!I18+'G-2'!I18+'G-3'!I18</f>
        <v>153</v>
      </c>
      <c r="J18" s="46">
        <f>'G-1'!J18+'G-2'!J18+'G-3'!J18</f>
        <v>179</v>
      </c>
      <c r="K18" s="46">
        <f>'G-1'!K18+'G-2'!K18+'G-3'!K18</f>
        <v>52</v>
      </c>
      <c r="L18" s="46">
        <f>'G-1'!L18+'G-2'!L18+'G-3'!L18</f>
        <v>10</v>
      </c>
      <c r="M18" s="6">
        <f t="shared" si="1"/>
        <v>384.5</v>
      </c>
      <c r="N18" s="2">
        <f t="shared" si="4"/>
        <v>1476.5</v>
      </c>
      <c r="O18" s="19" t="s">
        <v>13</v>
      </c>
      <c r="P18" s="46">
        <f>'G-1'!P18+'G-2'!P18+'G-3'!P18</f>
        <v>273</v>
      </c>
      <c r="Q18" s="46">
        <f>'G-1'!Q18+'G-2'!Q18+'G-3'!Q18</f>
        <v>242</v>
      </c>
      <c r="R18" s="46">
        <f>'G-1'!R18+'G-2'!R18+'G-3'!R18</f>
        <v>67</v>
      </c>
      <c r="S18" s="46">
        <f>'G-1'!S18+'G-2'!S18+'G-3'!S18</f>
        <v>4</v>
      </c>
      <c r="T18" s="6">
        <f t="shared" si="2"/>
        <v>522.5</v>
      </c>
      <c r="U18" s="2">
        <f t="shared" si="5"/>
        <v>2030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</f>
        <v>171</v>
      </c>
      <c r="C19" s="47">
        <f>'G-1'!C19+'G-2'!C19+'G-3'!C19</f>
        <v>179</v>
      </c>
      <c r="D19" s="47">
        <f>'G-1'!D19+'G-2'!D19+'G-3'!D19</f>
        <v>52</v>
      </c>
      <c r="E19" s="47">
        <f>'G-1'!E19+'G-2'!E19+'G-3'!E19</f>
        <v>8</v>
      </c>
      <c r="F19" s="7">
        <f t="shared" si="0"/>
        <v>388.5</v>
      </c>
      <c r="G19" s="3">
        <f t="shared" si="3"/>
        <v>1622</v>
      </c>
      <c r="H19" s="20" t="s">
        <v>22</v>
      </c>
      <c r="I19" s="46">
        <f>'G-1'!I19+'G-2'!I19+'G-3'!I19</f>
        <v>150</v>
      </c>
      <c r="J19" s="46">
        <f>'G-1'!J19+'G-2'!J19+'G-3'!J19</f>
        <v>200</v>
      </c>
      <c r="K19" s="46">
        <f>'G-1'!K19+'G-2'!K19+'G-3'!K19</f>
        <v>53</v>
      </c>
      <c r="L19" s="46">
        <f>'G-1'!L19+'G-2'!L19+'G-3'!L19</f>
        <v>14</v>
      </c>
      <c r="M19" s="6">
        <f t="shared" si="1"/>
        <v>416</v>
      </c>
      <c r="N19" s="2">
        <f>M16+M17+M18+M19</f>
        <v>1495</v>
      </c>
      <c r="O19" s="19" t="s">
        <v>16</v>
      </c>
      <c r="P19" s="46">
        <f>'G-1'!P19+'G-2'!P19+'G-3'!P19</f>
        <v>286</v>
      </c>
      <c r="Q19" s="46">
        <f>'G-1'!Q19+'G-2'!Q19+'G-3'!Q19</f>
        <v>216</v>
      </c>
      <c r="R19" s="46">
        <f>'G-1'!R19+'G-2'!R19+'G-3'!R19</f>
        <v>47</v>
      </c>
      <c r="S19" s="46">
        <f>'G-1'!S19+'G-2'!S19+'G-3'!S19</f>
        <v>5</v>
      </c>
      <c r="T19" s="6">
        <f t="shared" si="2"/>
        <v>465.5</v>
      </c>
      <c r="U19" s="2">
        <f t="shared" si="5"/>
        <v>2020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</f>
        <v>135</v>
      </c>
      <c r="C20" s="45">
        <f>'G-1'!C20+'G-2'!C20+'G-3'!C20</f>
        <v>194</v>
      </c>
      <c r="D20" s="45">
        <f>'G-1'!D20+'G-2'!D20+'G-3'!D20</f>
        <v>49</v>
      </c>
      <c r="E20" s="45">
        <f>'G-1'!E20+'G-2'!E20+'G-3'!E20</f>
        <v>5</v>
      </c>
      <c r="F20" s="8">
        <f t="shared" si="0"/>
        <v>372</v>
      </c>
      <c r="G20" s="35"/>
      <c r="H20" s="19" t="s">
        <v>24</v>
      </c>
      <c r="I20" s="46">
        <f>'G-1'!I20+'G-2'!I20+'G-3'!I20</f>
        <v>152</v>
      </c>
      <c r="J20" s="46">
        <f>'G-1'!J20+'G-2'!J20+'G-3'!J20</f>
        <v>238</v>
      </c>
      <c r="K20" s="46">
        <f>'G-1'!K20+'G-2'!K20+'G-3'!K20</f>
        <v>58</v>
      </c>
      <c r="L20" s="46">
        <f>'G-1'!L20+'G-2'!L20+'G-3'!L20</f>
        <v>8</v>
      </c>
      <c r="M20" s="8">
        <f t="shared" si="1"/>
        <v>450</v>
      </c>
      <c r="N20" s="2">
        <f>M17+M18+M19+M20</f>
        <v>1554.5</v>
      </c>
      <c r="O20" s="19" t="s">
        <v>45</v>
      </c>
      <c r="P20" s="46">
        <f>'G-1'!P20+'G-2'!P20+'G-3'!P20</f>
        <v>264</v>
      </c>
      <c r="Q20" s="46">
        <f>'G-1'!Q20+'G-2'!Q20+'G-3'!Q20</f>
        <v>197</v>
      </c>
      <c r="R20" s="46">
        <f>'G-1'!R20+'G-2'!R20+'G-3'!R20</f>
        <v>55</v>
      </c>
      <c r="S20" s="46">
        <f>'G-1'!S20+'G-2'!S20+'G-3'!S20</f>
        <v>1</v>
      </c>
      <c r="T20" s="8">
        <f t="shared" si="2"/>
        <v>441.5</v>
      </c>
      <c r="U20" s="2">
        <f t="shared" si="5"/>
        <v>1929.5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'G-1'!B21+'G-2'!B21+'G-3'!B21</f>
        <v>127</v>
      </c>
      <c r="C21" s="45">
        <f>'G-1'!C21+'G-2'!C21+'G-3'!C21</f>
        <v>187</v>
      </c>
      <c r="D21" s="45">
        <f>'G-1'!D21+'G-2'!D21+'G-3'!D21</f>
        <v>53</v>
      </c>
      <c r="E21" s="45">
        <f>'G-1'!E21+'G-2'!E21+'G-3'!E21</f>
        <v>10</v>
      </c>
      <c r="F21" s="6">
        <f t="shared" si="0"/>
        <v>381.5</v>
      </c>
      <c r="G21" s="36"/>
      <c r="H21" s="20" t="s">
        <v>25</v>
      </c>
      <c r="I21" s="46">
        <f>'G-1'!I21+'G-2'!I21+'G-3'!I21</f>
        <v>160</v>
      </c>
      <c r="J21" s="46">
        <f>'G-1'!J21+'G-2'!J21+'G-3'!J21</f>
        <v>202</v>
      </c>
      <c r="K21" s="46">
        <f>'G-1'!K21+'G-2'!K21+'G-3'!K21</f>
        <v>47</v>
      </c>
      <c r="L21" s="46">
        <f>'G-1'!L21+'G-2'!L21+'G-3'!L21</f>
        <v>14</v>
      </c>
      <c r="M21" s="6">
        <f t="shared" si="1"/>
        <v>411</v>
      </c>
      <c r="N21" s="2">
        <f>M18+M19+M20+M21</f>
        <v>1661.5</v>
      </c>
      <c r="O21" s="21" t="s">
        <v>46</v>
      </c>
      <c r="P21" s="47">
        <f>'G-1'!P21+'G-2'!P21+'G-3'!P21</f>
        <v>221</v>
      </c>
      <c r="Q21" s="47">
        <f>'G-1'!Q21+'G-2'!Q21+'G-3'!Q21</f>
        <v>180</v>
      </c>
      <c r="R21" s="47">
        <f>'G-1'!R21+'G-2'!R21+'G-3'!R21</f>
        <v>43</v>
      </c>
      <c r="S21" s="47">
        <f>'G-1'!S21+'G-2'!S21+'G-3'!S21</f>
        <v>3</v>
      </c>
      <c r="T21" s="7">
        <f t="shared" si="2"/>
        <v>384</v>
      </c>
      <c r="U21" s="3">
        <f t="shared" si="5"/>
        <v>1813.5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'G-1'!B22+'G-2'!B22+'G-3'!B22</f>
        <v>159</v>
      </c>
      <c r="C22" s="45">
        <f>'G-1'!C22+'G-2'!C22+'G-3'!C22</f>
        <v>216</v>
      </c>
      <c r="D22" s="45">
        <f>'G-1'!D22+'G-2'!D22+'G-3'!D22</f>
        <v>57</v>
      </c>
      <c r="E22" s="45">
        <f>'G-1'!E22+'G-2'!E22+'G-3'!E22</f>
        <v>11</v>
      </c>
      <c r="F22" s="6">
        <f t="shared" si="0"/>
        <v>437</v>
      </c>
      <c r="G22" s="2"/>
      <c r="H22" s="21" t="s">
        <v>26</v>
      </c>
      <c r="I22" s="46">
        <f>'G-1'!I22+'G-2'!I22+'G-3'!I22</f>
        <v>172</v>
      </c>
      <c r="J22" s="46">
        <f>'G-1'!J22+'G-2'!J22+'G-3'!J22</f>
        <v>221</v>
      </c>
      <c r="K22" s="46">
        <f>'G-1'!K22+'G-2'!K22+'G-3'!K22</f>
        <v>55</v>
      </c>
      <c r="L22" s="46">
        <f>'G-1'!L22+'G-2'!L22+'G-3'!L22</f>
        <v>8</v>
      </c>
      <c r="M22" s="6">
        <f t="shared" si="1"/>
        <v>437</v>
      </c>
      <c r="N22" s="3">
        <f>M19+M20+M21+M22</f>
        <v>1714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71" t="s">
        <v>47</v>
      </c>
      <c r="B23" s="172"/>
      <c r="C23" s="177" t="s">
        <v>50</v>
      </c>
      <c r="D23" s="178"/>
      <c r="E23" s="178"/>
      <c r="F23" s="179"/>
      <c r="G23" s="84">
        <f>MAX(G13:G19)</f>
        <v>1877</v>
      </c>
      <c r="H23" s="175" t="s">
        <v>48</v>
      </c>
      <c r="I23" s="176"/>
      <c r="J23" s="168" t="s">
        <v>50</v>
      </c>
      <c r="K23" s="169"/>
      <c r="L23" s="169"/>
      <c r="M23" s="170"/>
      <c r="N23" s="85">
        <f>MAX(N10:N22)</f>
        <v>1714</v>
      </c>
      <c r="O23" s="171" t="s">
        <v>49</v>
      </c>
      <c r="P23" s="172"/>
      <c r="Q23" s="177" t="s">
        <v>50</v>
      </c>
      <c r="R23" s="178"/>
      <c r="S23" s="178"/>
      <c r="T23" s="179"/>
      <c r="U23" s="84">
        <f>MAX(U13:U21)</f>
        <v>2030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3"/>
      <c r="B24" s="174"/>
      <c r="C24" s="82" t="s">
        <v>73</v>
      </c>
      <c r="D24" s="86"/>
      <c r="E24" s="86"/>
      <c r="F24" s="87" t="s">
        <v>66</v>
      </c>
      <c r="G24" s="88"/>
      <c r="H24" s="173"/>
      <c r="I24" s="174"/>
      <c r="J24" s="82" t="s">
        <v>73</v>
      </c>
      <c r="K24" s="86"/>
      <c r="L24" s="86"/>
      <c r="M24" s="87" t="s">
        <v>93</v>
      </c>
      <c r="N24" s="88"/>
      <c r="O24" s="173"/>
      <c r="P24" s="174"/>
      <c r="Q24" s="82" t="s">
        <v>73</v>
      </c>
      <c r="R24" s="86"/>
      <c r="S24" s="86"/>
      <c r="T24" s="87" t="s">
        <v>86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0" t="s">
        <v>51</v>
      </c>
      <c r="B26" s="180"/>
      <c r="C26" s="180"/>
      <c r="D26" s="180"/>
      <c r="E26" s="18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0"/>
  <sheetViews>
    <sheetView tabSelected="1" topLeftCell="A16" workbookViewId="0">
      <selection activeCell="H37" sqref="H3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22" t="s">
        <v>111</v>
      </c>
      <c r="B2" s="222"/>
      <c r="C2" s="222"/>
      <c r="D2" s="222"/>
      <c r="E2" s="222"/>
      <c r="F2" s="222"/>
      <c r="G2" s="222"/>
      <c r="H2" s="222"/>
      <c r="I2" s="222"/>
      <c r="J2" s="222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23" t="s">
        <v>112</v>
      </c>
      <c r="B4" s="223"/>
      <c r="C4" s="224" t="s">
        <v>60</v>
      </c>
      <c r="D4" s="224"/>
      <c r="E4" s="224"/>
      <c r="F4" s="110"/>
      <c r="G4" s="106"/>
      <c r="H4" s="106"/>
      <c r="I4" s="106"/>
      <c r="J4" s="106"/>
    </row>
    <row r="5" spans="1:10" x14ac:dyDescent="0.2">
      <c r="A5" s="182" t="s">
        <v>56</v>
      </c>
      <c r="B5" s="182"/>
      <c r="C5" s="225" t="str">
        <f>'G-1'!D5</f>
        <v>CALLE 53D X CARRERA 24</v>
      </c>
      <c r="D5" s="225"/>
      <c r="E5" s="225"/>
      <c r="F5" s="111"/>
      <c r="G5" s="112"/>
      <c r="H5" s="103" t="s">
        <v>53</v>
      </c>
      <c r="I5" s="226">
        <f>'G-1'!L5</f>
        <v>1307</v>
      </c>
      <c r="J5" s="226"/>
    </row>
    <row r="6" spans="1:10" x14ac:dyDescent="0.2">
      <c r="A6" s="182" t="s">
        <v>113</v>
      </c>
      <c r="B6" s="182"/>
      <c r="C6" s="227" t="s">
        <v>150</v>
      </c>
      <c r="D6" s="227"/>
      <c r="E6" s="227"/>
      <c r="F6" s="111"/>
      <c r="G6" s="112"/>
      <c r="H6" s="103" t="s">
        <v>58</v>
      </c>
      <c r="I6" s="228">
        <f>'G-1'!S6</f>
        <v>42818</v>
      </c>
      <c r="J6" s="228"/>
    </row>
    <row r="7" spans="1:10" x14ac:dyDescent="0.2">
      <c r="A7" s="113"/>
      <c r="B7" s="113"/>
      <c r="C7" s="229"/>
      <c r="D7" s="229"/>
      <c r="E7" s="229"/>
      <c r="F7" s="229"/>
      <c r="G7" s="110"/>
      <c r="H7" s="114"/>
      <c r="I7" s="115"/>
      <c r="J7" s="106"/>
    </row>
    <row r="8" spans="1:10" x14ac:dyDescent="0.2">
      <c r="A8" s="230" t="s">
        <v>114</v>
      </c>
      <c r="B8" s="232" t="s">
        <v>115</v>
      </c>
      <c r="C8" s="230" t="s">
        <v>116</v>
      </c>
      <c r="D8" s="232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34" t="s">
        <v>122</v>
      </c>
      <c r="J8" s="236" t="s">
        <v>123</v>
      </c>
    </row>
    <row r="9" spans="1:10" x14ac:dyDescent="0.2">
      <c r="A9" s="231"/>
      <c r="B9" s="233"/>
      <c r="C9" s="231"/>
      <c r="D9" s="233"/>
      <c r="E9" s="119" t="s">
        <v>52</v>
      </c>
      <c r="F9" s="120" t="s">
        <v>0</v>
      </c>
      <c r="G9" s="121" t="s">
        <v>2</v>
      </c>
      <c r="H9" s="120" t="s">
        <v>3</v>
      </c>
      <c r="I9" s="235"/>
      <c r="J9" s="237"/>
    </row>
    <row r="10" spans="1:10" x14ac:dyDescent="0.2">
      <c r="A10" s="238" t="s">
        <v>124</v>
      </c>
      <c r="B10" s="241">
        <v>1</v>
      </c>
      <c r="C10" s="122"/>
      <c r="D10" s="123" t="s">
        <v>125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9"/>
      <c r="B11" s="242"/>
      <c r="C11" s="122" t="s">
        <v>126</v>
      </c>
      <c r="D11" s="125" t="s">
        <v>127</v>
      </c>
      <c r="E11" s="126">
        <f>'G-1'!B21+'G-1'!B22</f>
        <v>145</v>
      </c>
      <c r="F11" s="126">
        <f>'G-1'!C21+'G-1'!C22</f>
        <v>117</v>
      </c>
      <c r="G11" s="126">
        <f>'G-1'!D21+'G-1'!D22</f>
        <v>35</v>
      </c>
      <c r="H11" s="126">
        <f>'G-1'!E21+'G-1'!E22</f>
        <v>9</v>
      </c>
      <c r="I11" s="126">
        <f t="shared" ref="I11:I45" si="0">E11*0.5+F11+G11*2+H11*2.5</f>
        <v>282</v>
      </c>
      <c r="J11" s="127">
        <f>IF(I11=0,"0,00",I11/SUM(I10:I12)*100)</f>
        <v>100</v>
      </c>
    </row>
    <row r="12" spans="1:10" x14ac:dyDescent="0.2">
      <c r="A12" s="239"/>
      <c r="B12" s="242"/>
      <c r="C12" s="128" t="s">
        <v>136</v>
      </c>
      <c r="D12" s="129" t="s">
        <v>128</v>
      </c>
      <c r="E12" s="74">
        <v>0</v>
      </c>
      <c r="F12" s="74">
        <v>0</v>
      </c>
      <c r="G12" s="74">
        <v>0</v>
      </c>
      <c r="H12" s="74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39"/>
      <c r="B13" s="242"/>
      <c r="C13" s="132"/>
      <c r="D13" s="123" t="s">
        <v>125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39"/>
      <c r="B14" s="242"/>
      <c r="C14" s="122" t="s">
        <v>129</v>
      </c>
      <c r="D14" s="125" t="s">
        <v>127</v>
      </c>
      <c r="E14" s="126">
        <f>'G-1'!I21+'G-1'!I22</f>
        <v>145</v>
      </c>
      <c r="F14" s="126">
        <f>'G-1'!J21+'G-1'!J22</f>
        <v>119</v>
      </c>
      <c r="G14" s="126">
        <f>'G-1'!K21+'G-1'!K22</f>
        <v>27</v>
      </c>
      <c r="H14" s="126">
        <f>'G-1'!L21+'G-1'!L22</f>
        <v>6</v>
      </c>
      <c r="I14" s="126">
        <f t="shared" si="0"/>
        <v>260.5</v>
      </c>
      <c r="J14" s="127">
        <f>IF(I14=0,"0,00",I14/SUM(I13:I15)*100)</f>
        <v>100</v>
      </c>
    </row>
    <row r="15" spans="1:10" x14ac:dyDescent="0.2">
      <c r="A15" s="239"/>
      <c r="B15" s="242"/>
      <c r="C15" s="128" t="s">
        <v>137</v>
      </c>
      <c r="D15" s="129" t="s">
        <v>128</v>
      </c>
      <c r="E15" s="74">
        <v>0</v>
      </c>
      <c r="F15" s="74">
        <v>0</v>
      </c>
      <c r="G15" s="74">
        <v>0</v>
      </c>
      <c r="H15" s="74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39"/>
      <c r="B16" s="242"/>
      <c r="C16" s="132"/>
      <c r="D16" s="123" t="s">
        <v>125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6" x14ac:dyDescent="0.2">
      <c r="A17" s="239"/>
      <c r="B17" s="242"/>
      <c r="C17" s="122" t="s">
        <v>130</v>
      </c>
      <c r="D17" s="125" t="s">
        <v>127</v>
      </c>
      <c r="E17" s="126">
        <f>'G-1'!P20+'G-1'!P21</f>
        <v>336</v>
      </c>
      <c r="F17" s="126">
        <f>'G-1'!Q20+'G-1'!Q21</f>
        <v>135</v>
      </c>
      <c r="G17" s="126">
        <f>'G-1'!R20+'G-1'!R21</f>
        <v>45</v>
      </c>
      <c r="H17" s="126">
        <f>'G-1'!S20+'G-1'!S21</f>
        <v>1</v>
      </c>
      <c r="I17" s="126">
        <f>E17*0.5+F17+G17*2+H17*2.5</f>
        <v>395.5</v>
      </c>
      <c r="J17" s="127">
        <f>IF(I17=0,"0,00",I17/SUM(I16:I18)*100)</f>
        <v>100</v>
      </c>
    </row>
    <row r="18" spans="1:16" x14ac:dyDescent="0.2">
      <c r="A18" s="240"/>
      <c r="B18" s="243"/>
      <c r="C18" s="133" t="s">
        <v>138</v>
      </c>
      <c r="D18" s="129" t="s">
        <v>128</v>
      </c>
      <c r="E18" s="74">
        <v>0</v>
      </c>
      <c r="F18" s="74">
        <v>0</v>
      </c>
      <c r="G18" s="74">
        <v>0</v>
      </c>
      <c r="H18" s="74">
        <v>0</v>
      </c>
      <c r="I18" s="130">
        <f t="shared" si="0"/>
        <v>0</v>
      </c>
      <c r="J18" s="131" t="str">
        <f>IF(I18=0,"0,00",I18/SUM(I16:I18)*100)</f>
        <v>0,00</v>
      </c>
    </row>
    <row r="19" spans="1:16" x14ac:dyDescent="0.2">
      <c r="A19" s="238" t="s">
        <v>131</v>
      </c>
      <c r="B19" s="241">
        <v>1</v>
      </c>
      <c r="C19" s="134"/>
      <c r="D19" s="123" t="s">
        <v>125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6" x14ac:dyDescent="0.2">
      <c r="A20" s="239"/>
      <c r="B20" s="242"/>
      <c r="C20" s="122" t="s">
        <v>126</v>
      </c>
      <c r="D20" s="125" t="s">
        <v>127</v>
      </c>
      <c r="E20" s="126">
        <v>98</v>
      </c>
      <c r="F20" s="126">
        <v>102</v>
      </c>
      <c r="G20" s="126">
        <v>34</v>
      </c>
      <c r="H20" s="126">
        <v>6</v>
      </c>
      <c r="I20" s="126">
        <f t="shared" si="0"/>
        <v>234</v>
      </c>
      <c r="J20" s="127">
        <f>IF(I20=0,"0,00",I20/SUM(I19:I21)*100)</f>
        <v>92.307692307692307</v>
      </c>
    </row>
    <row r="21" spans="1:16" x14ac:dyDescent="0.2">
      <c r="A21" s="239"/>
      <c r="B21" s="242"/>
      <c r="C21" s="128" t="s">
        <v>139</v>
      </c>
      <c r="D21" s="129" t="s">
        <v>128</v>
      </c>
      <c r="E21" s="74">
        <v>9</v>
      </c>
      <c r="F21" s="74">
        <v>11</v>
      </c>
      <c r="G21" s="74">
        <v>2</v>
      </c>
      <c r="H21" s="74">
        <v>0</v>
      </c>
      <c r="I21" s="130">
        <f t="shared" si="0"/>
        <v>19.5</v>
      </c>
      <c r="J21" s="131">
        <f>IF(I21=0,"0,00",I21/SUM(I19:I21)*100)</f>
        <v>7.6923076923076925</v>
      </c>
    </row>
    <row r="22" spans="1:16" x14ac:dyDescent="0.2">
      <c r="A22" s="239"/>
      <c r="B22" s="242"/>
      <c r="C22" s="132"/>
      <c r="D22" s="123" t="s">
        <v>125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6" x14ac:dyDescent="0.2">
      <c r="A23" s="239"/>
      <c r="B23" s="242"/>
      <c r="C23" s="122" t="s">
        <v>129</v>
      </c>
      <c r="D23" s="125" t="s">
        <v>127</v>
      </c>
      <c r="E23" s="126">
        <v>102</v>
      </c>
      <c r="F23" s="126">
        <v>95</v>
      </c>
      <c r="G23" s="126">
        <v>41</v>
      </c>
      <c r="H23" s="126">
        <v>7</v>
      </c>
      <c r="I23" s="126">
        <f t="shared" si="0"/>
        <v>245.5</v>
      </c>
      <c r="J23" s="127">
        <f>IF(I23=0,"0,00",I23/SUM(I22:I24)*100)</f>
        <v>92.816635160680534</v>
      </c>
    </row>
    <row r="24" spans="1:16" x14ac:dyDescent="0.2">
      <c r="A24" s="239"/>
      <c r="B24" s="242"/>
      <c r="C24" s="128" t="s">
        <v>140</v>
      </c>
      <c r="D24" s="129" t="s">
        <v>128</v>
      </c>
      <c r="E24" s="74">
        <v>6</v>
      </c>
      <c r="F24" s="74">
        <v>8</v>
      </c>
      <c r="G24" s="74">
        <v>4</v>
      </c>
      <c r="H24" s="74">
        <v>0</v>
      </c>
      <c r="I24" s="130">
        <f t="shared" si="0"/>
        <v>19</v>
      </c>
      <c r="J24" s="131">
        <f>IF(I24=0,"0,00",I24/SUM(I22:I24)*100)</f>
        <v>7.1833648393194709</v>
      </c>
    </row>
    <row r="25" spans="1:16" x14ac:dyDescent="0.2">
      <c r="A25" s="239"/>
      <c r="B25" s="242"/>
      <c r="C25" s="132"/>
      <c r="D25" s="123" t="s">
        <v>125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6" x14ac:dyDescent="0.2">
      <c r="A26" s="239"/>
      <c r="B26" s="242"/>
      <c r="C26" s="122" t="s">
        <v>130</v>
      </c>
      <c r="D26" s="125" t="s">
        <v>127</v>
      </c>
      <c r="E26" s="126">
        <v>58</v>
      </c>
      <c r="F26" s="126">
        <v>58</v>
      </c>
      <c r="G26" s="126">
        <v>19</v>
      </c>
      <c r="H26" s="126">
        <v>2</v>
      </c>
      <c r="I26" s="126">
        <f t="shared" si="0"/>
        <v>130</v>
      </c>
      <c r="J26" s="127">
        <f>IF(I26=0,"0,00",I26/SUM(I25:I27)*100)</f>
        <v>80.246913580246911</v>
      </c>
    </row>
    <row r="27" spans="1:16" x14ac:dyDescent="0.2">
      <c r="A27" s="240"/>
      <c r="B27" s="243"/>
      <c r="C27" s="133" t="s">
        <v>141</v>
      </c>
      <c r="D27" s="129" t="s">
        <v>128</v>
      </c>
      <c r="E27" s="74">
        <v>12</v>
      </c>
      <c r="F27" s="74">
        <v>14</v>
      </c>
      <c r="G27" s="74">
        <v>6</v>
      </c>
      <c r="H27" s="74">
        <v>0</v>
      </c>
      <c r="I27" s="130">
        <f t="shared" si="0"/>
        <v>32</v>
      </c>
      <c r="J27" s="131">
        <f>IF(I27=0,"0,00",I27/SUM(I25:I27)*100)</f>
        <v>19.753086419753085</v>
      </c>
      <c r="M27" s="162"/>
      <c r="N27" s="162"/>
      <c r="O27" s="162"/>
      <c r="P27" s="162"/>
    </row>
    <row r="28" spans="1:16" x14ac:dyDescent="0.2">
      <c r="A28" s="238" t="s">
        <v>132</v>
      </c>
      <c r="B28" s="241">
        <v>2</v>
      </c>
      <c r="C28" s="134"/>
      <c r="D28" s="123" t="s">
        <v>125</v>
      </c>
      <c r="E28" s="75">
        <v>7</v>
      </c>
      <c r="F28" s="75">
        <v>28</v>
      </c>
      <c r="G28" s="75">
        <v>0</v>
      </c>
      <c r="H28" s="75">
        <v>0</v>
      </c>
      <c r="I28" s="75">
        <f t="shared" si="0"/>
        <v>31.5</v>
      </c>
      <c r="J28" s="124">
        <f>IF(I28=0,"0,00",I28/SUM(I28:I30)*100)</f>
        <v>9.375</v>
      </c>
      <c r="M28" s="162"/>
      <c r="N28" s="162"/>
      <c r="O28" s="162"/>
      <c r="P28" s="162"/>
    </row>
    <row r="29" spans="1:16" x14ac:dyDescent="0.2">
      <c r="A29" s="239"/>
      <c r="B29" s="242"/>
      <c r="C29" s="122" t="s">
        <v>126</v>
      </c>
      <c r="D29" s="125" t="s">
        <v>127</v>
      </c>
      <c r="E29" s="126">
        <v>48</v>
      </c>
      <c r="F29" s="126">
        <v>153</v>
      </c>
      <c r="G29" s="126">
        <v>24</v>
      </c>
      <c r="H29" s="126">
        <v>8</v>
      </c>
      <c r="I29" s="126">
        <f t="shared" si="0"/>
        <v>245</v>
      </c>
      <c r="J29" s="127">
        <f>IF(I29=0,"0,00",I29/SUM(I28:I30)*100)</f>
        <v>72.916666666666657</v>
      </c>
      <c r="M29" s="162"/>
      <c r="N29" s="162"/>
      <c r="O29" s="162"/>
      <c r="P29" s="162"/>
    </row>
    <row r="30" spans="1:16" x14ac:dyDescent="0.2">
      <c r="A30" s="239"/>
      <c r="B30" s="242"/>
      <c r="C30" s="128" t="s">
        <v>142</v>
      </c>
      <c r="D30" s="129" t="s">
        <v>128</v>
      </c>
      <c r="E30" s="74">
        <v>4</v>
      </c>
      <c r="F30" s="74">
        <v>13</v>
      </c>
      <c r="G30" s="74">
        <v>21</v>
      </c>
      <c r="H30" s="74">
        <v>1</v>
      </c>
      <c r="I30" s="130">
        <f t="shared" si="0"/>
        <v>59.5</v>
      </c>
      <c r="J30" s="131">
        <f>IF(I30=0,"0,00",I30/SUM(I28:I30)*100)</f>
        <v>17.708333333333336</v>
      </c>
      <c r="M30" s="162"/>
      <c r="N30" s="162"/>
      <c r="O30" s="162"/>
      <c r="P30" s="162"/>
    </row>
    <row r="31" spans="1:16" x14ac:dyDescent="0.2">
      <c r="A31" s="239"/>
      <c r="B31" s="242"/>
      <c r="C31" s="132"/>
      <c r="D31" s="123" t="s">
        <v>125</v>
      </c>
      <c r="E31" s="75">
        <v>17</v>
      </c>
      <c r="F31" s="75">
        <v>22</v>
      </c>
      <c r="G31" s="75">
        <v>0</v>
      </c>
      <c r="H31" s="75">
        <v>0</v>
      </c>
      <c r="I31" s="75">
        <f t="shared" si="0"/>
        <v>30.5</v>
      </c>
      <c r="J31" s="124">
        <f>IF(I31=0,"0,00",I31/SUM(I31:I33)*100)</f>
        <v>9.4427244582043333</v>
      </c>
      <c r="M31" s="162"/>
      <c r="N31" s="162"/>
      <c r="O31" s="162"/>
      <c r="P31" s="162"/>
    </row>
    <row r="32" spans="1:16" x14ac:dyDescent="0.2">
      <c r="A32" s="239"/>
      <c r="B32" s="242"/>
      <c r="C32" s="122" t="s">
        <v>129</v>
      </c>
      <c r="D32" s="125" t="s">
        <v>127</v>
      </c>
      <c r="E32" s="126">
        <v>57</v>
      </c>
      <c r="F32" s="126">
        <v>172</v>
      </c>
      <c r="G32" s="126">
        <v>16</v>
      </c>
      <c r="H32" s="126">
        <v>9</v>
      </c>
      <c r="I32" s="126">
        <f t="shared" si="0"/>
        <v>255</v>
      </c>
      <c r="J32" s="127">
        <f>IF(I32=0,"0,00",I32/SUM(I31:I33)*100)</f>
        <v>78.94736842105263</v>
      </c>
    </row>
    <row r="33" spans="1:10" x14ac:dyDescent="0.2">
      <c r="A33" s="239"/>
      <c r="B33" s="242"/>
      <c r="C33" s="128" t="s">
        <v>143</v>
      </c>
      <c r="D33" s="129" t="s">
        <v>128</v>
      </c>
      <c r="E33" s="74">
        <v>5</v>
      </c>
      <c r="F33" s="74">
        <v>7</v>
      </c>
      <c r="G33" s="74">
        <v>14</v>
      </c>
      <c r="H33" s="74">
        <v>0</v>
      </c>
      <c r="I33" s="130">
        <f t="shared" si="0"/>
        <v>37.5</v>
      </c>
      <c r="J33" s="131">
        <f>IF(I33=0,"0,00",I33/SUM(I31:I33)*100)</f>
        <v>11.609907120743033</v>
      </c>
    </row>
    <row r="34" spans="1:10" x14ac:dyDescent="0.2">
      <c r="A34" s="239"/>
      <c r="B34" s="242"/>
      <c r="C34" s="132"/>
      <c r="D34" s="123" t="s">
        <v>125</v>
      </c>
      <c r="E34" s="75">
        <v>13</v>
      </c>
      <c r="F34" s="75">
        <v>20</v>
      </c>
      <c r="G34" s="75">
        <v>0</v>
      </c>
      <c r="H34" s="75">
        <v>0</v>
      </c>
      <c r="I34" s="75">
        <f t="shared" si="0"/>
        <v>26.5</v>
      </c>
      <c r="J34" s="124">
        <f>IF(I34=0,"0,00",I34/SUM(I34:I36)*100)</f>
        <v>9.5323741007194247</v>
      </c>
    </row>
    <row r="35" spans="1:10" x14ac:dyDescent="0.2">
      <c r="A35" s="239"/>
      <c r="B35" s="242"/>
      <c r="C35" s="122" t="s">
        <v>130</v>
      </c>
      <c r="D35" s="125" t="s">
        <v>127</v>
      </c>
      <c r="E35" s="126">
        <v>60</v>
      </c>
      <c r="F35" s="126">
        <v>145</v>
      </c>
      <c r="G35" s="126">
        <v>18</v>
      </c>
      <c r="H35" s="126">
        <v>5</v>
      </c>
      <c r="I35" s="126">
        <f t="shared" si="0"/>
        <v>223.5</v>
      </c>
      <c r="J35" s="127">
        <f>IF(I35=0,"0,00",I35/SUM(I34:I36)*100)</f>
        <v>80.39568345323741</v>
      </c>
    </row>
    <row r="36" spans="1:10" x14ac:dyDescent="0.2">
      <c r="A36" s="240"/>
      <c r="B36" s="243"/>
      <c r="C36" s="133" t="s">
        <v>144</v>
      </c>
      <c r="D36" s="129" t="s">
        <v>128</v>
      </c>
      <c r="E36" s="74">
        <v>6</v>
      </c>
      <c r="F36" s="74">
        <v>5</v>
      </c>
      <c r="G36" s="74">
        <v>10</v>
      </c>
      <c r="H36" s="74">
        <v>0</v>
      </c>
      <c r="I36" s="130">
        <f t="shared" si="0"/>
        <v>28</v>
      </c>
      <c r="J36" s="131">
        <f>IF(I36=0,"0,00",I36/SUM(I34:I36)*100)</f>
        <v>10.071942446043165</v>
      </c>
    </row>
    <row r="37" spans="1:10" x14ac:dyDescent="0.2">
      <c r="A37" s="238" t="s">
        <v>133</v>
      </c>
      <c r="B37" s="241"/>
      <c r="C37" s="134"/>
      <c r="D37" s="123" t="s">
        <v>125</v>
      </c>
      <c r="E37" s="157">
        <v>0</v>
      </c>
      <c r="F37" s="157">
        <v>0</v>
      </c>
      <c r="G37" s="157">
        <v>0</v>
      </c>
      <c r="H37" s="157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9"/>
      <c r="B38" s="242"/>
      <c r="C38" s="122" t="s">
        <v>126</v>
      </c>
      <c r="D38" s="125" t="s">
        <v>127</v>
      </c>
      <c r="E38" s="159">
        <v>0</v>
      </c>
      <c r="F38" s="159">
        <v>0</v>
      </c>
      <c r="G38" s="159">
        <v>0</v>
      </c>
      <c r="H38" s="159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39"/>
      <c r="B39" s="242"/>
      <c r="C39" s="128" t="s">
        <v>145</v>
      </c>
      <c r="D39" s="129" t="s">
        <v>128</v>
      </c>
      <c r="E39" s="158">
        <v>0</v>
      </c>
      <c r="F39" s="158">
        <v>0</v>
      </c>
      <c r="G39" s="158">
        <v>0</v>
      </c>
      <c r="H39" s="158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39"/>
      <c r="B40" s="242"/>
      <c r="C40" s="132"/>
      <c r="D40" s="123" t="s">
        <v>125</v>
      </c>
      <c r="E40" s="157">
        <v>0</v>
      </c>
      <c r="F40" s="157">
        <v>0</v>
      </c>
      <c r="G40" s="157">
        <v>0</v>
      </c>
      <c r="H40" s="157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9"/>
      <c r="B41" s="242"/>
      <c r="C41" s="122" t="s">
        <v>129</v>
      </c>
      <c r="D41" s="125" t="s">
        <v>127</v>
      </c>
      <c r="E41" s="159">
        <v>0</v>
      </c>
      <c r="F41" s="159">
        <v>0</v>
      </c>
      <c r="G41" s="159">
        <v>0</v>
      </c>
      <c r="H41" s="159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39"/>
      <c r="B42" s="242"/>
      <c r="C42" s="128" t="s">
        <v>146</v>
      </c>
      <c r="D42" s="129" t="s">
        <v>128</v>
      </c>
      <c r="E42" s="158">
        <v>0</v>
      </c>
      <c r="F42" s="158">
        <v>0</v>
      </c>
      <c r="G42" s="158">
        <v>0</v>
      </c>
      <c r="H42" s="158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39"/>
      <c r="B43" s="242"/>
      <c r="C43" s="132"/>
      <c r="D43" s="123" t="s">
        <v>125</v>
      </c>
      <c r="E43" s="157">
        <v>0</v>
      </c>
      <c r="F43" s="157">
        <v>0</v>
      </c>
      <c r="G43" s="157">
        <v>0</v>
      </c>
      <c r="H43" s="157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9"/>
      <c r="B44" s="242"/>
      <c r="C44" s="122" t="s">
        <v>130</v>
      </c>
      <c r="D44" s="125" t="s">
        <v>127</v>
      </c>
      <c r="E44" s="159">
        <v>0</v>
      </c>
      <c r="F44" s="159">
        <v>0</v>
      </c>
      <c r="G44" s="159">
        <v>0</v>
      </c>
      <c r="H44" s="159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40"/>
      <c r="B45" s="243"/>
      <c r="C45" s="133" t="s">
        <v>147</v>
      </c>
      <c r="D45" s="129" t="s">
        <v>128</v>
      </c>
      <c r="E45" s="160">
        <v>0</v>
      </c>
      <c r="F45" s="160">
        <v>0</v>
      </c>
      <c r="G45" s="160">
        <v>0</v>
      </c>
      <c r="H45" s="160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topLeftCell="A7" zoomScale="91" zoomScaleNormal="91" workbookViewId="0">
      <selection activeCell="I18" sqref="I18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5" t="s">
        <v>94</v>
      </c>
      <c r="N2" s="245"/>
      <c r="O2" s="245"/>
      <c r="P2" s="245"/>
      <c r="Q2" s="245"/>
      <c r="R2" s="245"/>
      <c r="S2" s="245"/>
      <c r="T2" s="245"/>
      <c r="U2" s="245"/>
      <c r="V2" s="245"/>
      <c r="W2" s="245"/>
      <c r="X2" s="245"/>
      <c r="Y2" s="245"/>
      <c r="Z2" s="245"/>
      <c r="AA2" s="245"/>
      <c r="AB2" s="245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5" t="s">
        <v>95</v>
      </c>
      <c r="N3" s="245"/>
      <c r="O3" s="245"/>
      <c r="P3" s="245"/>
      <c r="Q3" s="245"/>
      <c r="R3" s="245"/>
      <c r="S3" s="245"/>
      <c r="T3" s="245"/>
      <c r="U3" s="245"/>
      <c r="V3" s="245"/>
      <c r="W3" s="245"/>
      <c r="X3" s="245"/>
      <c r="Y3" s="245"/>
      <c r="Z3" s="245"/>
      <c r="AA3" s="245"/>
      <c r="AB3" s="245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5" t="s">
        <v>96</v>
      </c>
      <c r="N4" s="245"/>
      <c r="O4" s="245"/>
      <c r="P4" s="245"/>
      <c r="Q4" s="245"/>
      <c r="R4" s="245"/>
      <c r="S4" s="245"/>
      <c r="T4" s="245"/>
      <c r="U4" s="245"/>
      <c r="V4" s="245"/>
      <c r="W4" s="245"/>
      <c r="X4" s="245"/>
      <c r="Y4" s="245"/>
      <c r="Z4" s="245"/>
      <c r="AA4" s="245"/>
      <c r="AB4" s="245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6" t="s">
        <v>97</v>
      </c>
      <c r="B8" s="246"/>
      <c r="C8" s="247" t="s">
        <v>98</v>
      </c>
      <c r="D8" s="247"/>
      <c r="E8" s="247"/>
      <c r="F8" s="247"/>
      <c r="G8" s="247"/>
      <c r="H8" s="247"/>
      <c r="I8" s="92"/>
      <c r="J8" s="92"/>
      <c r="K8" s="92"/>
      <c r="L8" s="246" t="s">
        <v>99</v>
      </c>
      <c r="M8" s="246"/>
      <c r="N8" s="246"/>
      <c r="O8" s="247" t="str">
        <f>'G-1'!D5</f>
        <v>CALLE 53D X CARRERA 24</v>
      </c>
      <c r="P8" s="247"/>
      <c r="Q8" s="247"/>
      <c r="R8" s="247"/>
      <c r="S8" s="247"/>
      <c r="T8" s="92"/>
      <c r="U8" s="92"/>
      <c r="V8" s="246" t="s">
        <v>100</v>
      </c>
      <c r="W8" s="246"/>
      <c r="X8" s="246"/>
      <c r="Y8" s="247">
        <f>'G-1'!L5</f>
        <v>1307</v>
      </c>
      <c r="Z8" s="247"/>
      <c r="AA8" s="247"/>
      <c r="AB8" s="92"/>
      <c r="AC8" s="92"/>
      <c r="AD8" s="92"/>
      <c r="AE8" s="92"/>
      <c r="AF8" s="92"/>
      <c r="AG8" s="92"/>
      <c r="AH8" s="246" t="s">
        <v>101</v>
      </c>
      <c r="AI8" s="246"/>
      <c r="AJ8" s="250">
        <f>'G-1'!S6</f>
        <v>42818</v>
      </c>
      <c r="AK8" s="250"/>
      <c r="AL8" s="250"/>
      <c r="AM8" s="250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4" t="s">
        <v>47</v>
      </c>
      <c r="E10" s="244"/>
      <c r="F10" s="244"/>
      <c r="G10" s="244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4" t="s">
        <v>135</v>
      </c>
      <c r="T10" s="244"/>
      <c r="U10" s="244"/>
      <c r="V10" s="244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4" t="s">
        <v>49</v>
      </c>
      <c r="AI10" s="244"/>
      <c r="AJ10" s="244"/>
      <c r="AK10" s="244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51" t="s">
        <v>103</v>
      </c>
      <c r="U12" s="251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569</v>
      </c>
      <c r="AV12" s="97">
        <f t="shared" si="0"/>
        <v>593.5</v>
      </c>
      <c r="AW12" s="97">
        <f t="shared" si="0"/>
        <v>561</v>
      </c>
      <c r="AX12" s="97">
        <f t="shared" si="0"/>
        <v>568</v>
      </c>
      <c r="AY12" s="97">
        <f t="shared" si="0"/>
        <v>528</v>
      </c>
      <c r="AZ12" s="97">
        <f t="shared" si="0"/>
        <v>545</v>
      </c>
      <c r="BA12" s="97">
        <f t="shared" si="0"/>
        <v>570</v>
      </c>
      <c r="BB12" s="97"/>
      <c r="BC12" s="97"/>
      <c r="BD12" s="97"/>
      <c r="BE12" s="97">
        <f t="shared" ref="BE12:BQ12" si="1">P14</f>
        <v>561</v>
      </c>
      <c r="BF12" s="97">
        <f t="shared" si="1"/>
        <v>572</v>
      </c>
      <c r="BG12" s="97">
        <f t="shared" si="1"/>
        <v>609</v>
      </c>
      <c r="BH12" s="97">
        <f t="shared" si="1"/>
        <v>613</v>
      </c>
      <c r="BI12" s="97">
        <f t="shared" si="1"/>
        <v>612</v>
      </c>
      <c r="BJ12" s="97">
        <f t="shared" si="1"/>
        <v>617.5</v>
      </c>
      <c r="BK12" s="97">
        <f t="shared" si="1"/>
        <v>593.5</v>
      </c>
      <c r="BL12" s="97">
        <f t="shared" si="1"/>
        <v>539</v>
      </c>
      <c r="BM12" s="97">
        <f t="shared" si="1"/>
        <v>540</v>
      </c>
      <c r="BN12" s="97">
        <f t="shared" si="1"/>
        <v>528</v>
      </c>
      <c r="BO12" s="97">
        <f t="shared" si="1"/>
        <v>537</v>
      </c>
      <c r="BP12" s="97">
        <f t="shared" si="1"/>
        <v>561</v>
      </c>
      <c r="BQ12" s="97">
        <f t="shared" si="1"/>
        <v>557.5</v>
      </c>
      <c r="BR12" s="97"/>
      <c r="BS12" s="97"/>
      <c r="BT12" s="97"/>
      <c r="BU12" s="97">
        <f t="shared" ref="BU12:CC12" si="2">AG14</f>
        <v>690.5</v>
      </c>
      <c r="BV12" s="97">
        <f t="shared" si="2"/>
        <v>663</v>
      </c>
      <c r="BW12" s="97">
        <f t="shared" si="2"/>
        <v>646</v>
      </c>
      <c r="BX12" s="97">
        <f t="shared" si="2"/>
        <v>667</v>
      </c>
      <c r="BY12" s="97">
        <f t="shared" si="2"/>
        <v>682.5</v>
      </c>
      <c r="BZ12" s="97">
        <f t="shared" si="2"/>
        <v>759.5</v>
      </c>
      <c r="CA12" s="97">
        <f t="shared" si="2"/>
        <v>805.5</v>
      </c>
      <c r="CB12" s="97">
        <f t="shared" si="2"/>
        <v>836</v>
      </c>
      <c r="CC12" s="97">
        <f t="shared" si="2"/>
        <v>837</v>
      </c>
    </row>
    <row r="13" spans="1:81" ht="16.5" customHeight="1" x14ac:dyDescent="0.2">
      <c r="A13" s="100" t="s">
        <v>104</v>
      </c>
      <c r="B13" s="149">
        <f>'G-1'!F10</f>
        <v>110</v>
      </c>
      <c r="C13" s="149">
        <f>'G-1'!F11</f>
        <v>166.5</v>
      </c>
      <c r="D13" s="149">
        <f>'G-1'!F12</f>
        <v>142.5</v>
      </c>
      <c r="E13" s="149">
        <f>'G-1'!F13</f>
        <v>150</v>
      </c>
      <c r="F13" s="149">
        <f>'G-1'!F14</f>
        <v>134.5</v>
      </c>
      <c r="G13" s="149">
        <f>'G-1'!F15</f>
        <v>134</v>
      </c>
      <c r="H13" s="149">
        <f>'G-1'!F16</f>
        <v>149.5</v>
      </c>
      <c r="I13" s="149">
        <f>'G-1'!F17</f>
        <v>110</v>
      </c>
      <c r="J13" s="149">
        <f>'G-1'!F18</f>
        <v>151.5</v>
      </c>
      <c r="K13" s="149">
        <f>'G-1'!F19</f>
        <v>159</v>
      </c>
      <c r="L13" s="150"/>
      <c r="M13" s="149">
        <f>'G-1'!F20</f>
        <v>143.5</v>
      </c>
      <c r="N13" s="149">
        <f>'G-1'!F21</f>
        <v>127</v>
      </c>
      <c r="O13" s="149">
        <f>'G-1'!F22</f>
        <v>155</v>
      </c>
      <c r="P13" s="149">
        <f>'G-1'!M10</f>
        <v>135.5</v>
      </c>
      <c r="Q13" s="149">
        <f>'G-1'!M11</f>
        <v>154.5</v>
      </c>
      <c r="R13" s="149">
        <f>'G-1'!M12</f>
        <v>164</v>
      </c>
      <c r="S13" s="149">
        <f>'G-1'!M13</f>
        <v>159</v>
      </c>
      <c r="T13" s="149">
        <f>'G-1'!M14</f>
        <v>134.5</v>
      </c>
      <c r="U13" s="149">
        <f>'G-1'!M15</f>
        <v>160</v>
      </c>
      <c r="V13" s="149">
        <f>'G-1'!M16</f>
        <v>140</v>
      </c>
      <c r="W13" s="149">
        <f>'G-1'!M17</f>
        <v>104.5</v>
      </c>
      <c r="X13" s="149">
        <f>'G-1'!M18</f>
        <v>135.5</v>
      </c>
      <c r="Y13" s="149">
        <f>'G-1'!M19</f>
        <v>148</v>
      </c>
      <c r="Z13" s="149">
        <f>'G-1'!M20</f>
        <v>149</v>
      </c>
      <c r="AA13" s="149">
        <f>'G-1'!M21</f>
        <v>128.5</v>
      </c>
      <c r="AB13" s="149">
        <f>'G-1'!M22</f>
        <v>132</v>
      </c>
      <c r="AC13" s="150"/>
      <c r="AD13" s="149">
        <f>'G-1'!T10</f>
        <v>175</v>
      </c>
      <c r="AE13" s="149">
        <f>'G-1'!T11</f>
        <v>188</v>
      </c>
      <c r="AF13" s="149">
        <f>'G-1'!T12</f>
        <v>165.5</v>
      </c>
      <c r="AG13" s="149">
        <f>'G-1'!T13</f>
        <v>162</v>
      </c>
      <c r="AH13" s="149">
        <f>'G-1'!T14</f>
        <v>147.5</v>
      </c>
      <c r="AI13" s="149">
        <f>'G-1'!T15</f>
        <v>171</v>
      </c>
      <c r="AJ13" s="149">
        <f>'G-1'!T16</f>
        <v>186.5</v>
      </c>
      <c r="AK13" s="149">
        <f>'G-1'!T17</f>
        <v>177.5</v>
      </c>
      <c r="AL13" s="149">
        <f>'G-1'!T18</f>
        <v>224.5</v>
      </c>
      <c r="AM13" s="149">
        <f>'G-1'!T19</f>
        <v>217</v>
      </c>
      <c r="AN13" s="149">
        <f>'G-1'!T20</f>
        <v>217</v>
      </c>
      <c r="AO13" s="149">
        <f>'G-1'!T21</f>
        <v>178.5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569</v>
      </c>
      <c r="F14" s="149">
        <f t="shared" ref="F14:K14" si="3">C13+D13+E13+F13</f>
        <v>593.5</v>
      </c>
      <c r="G14" s="149">
        <f t="shared" si="3"/>
        <v>561</v>
      </c>
      <c r="H14" s="149">
        <f t="shared" si="3"/>
        <v>568</v>
      </c>
      <c r="I14" s="149">
        <f t="shared" si="3"/>
        <v>528</v>
      </c>
      <c r="J14" s="149">
        <f t="shared" si="3"/>
        <v>545</v>
      </c>
      <c r="K14" s="149">
        <f t="shared" si="3"/>
        <v>570</v>
      </c>
      <c r="L14" s="150"/>
      <c r="M14" s="149"/>
      <c r="N14" s="149"/>
      <c r="O14" s="149"/>
      <c r="P14" s="149">
        <f>M13+N13+O13+P13</f>
        <v>561</v>
      </c>
      <c r="Q14" s="149">
        <f t="shared" ref="Q14:AB14" si="4">N13+O13+P13+Q13</f>
        <v>572</v>
      </c>
      <c r="R14" s="149">
        <f t="shared" si="4"/>
        <v>609</v>
      </c>
      <c r="S14" s="149">
        <f t="shared" si="4"/>
        <v>613</v>
      </c>
      <c r="T14" s="149">
        <f t="shared" si="4"/>
        <v>612</v>
      </c>
      <c r="U14" s="149">
        <f t="shared" si="4"/>
        <v>617.5</v>
      </c>
      <c r="V14" s="149">
        <f t="shared" si="4"/>
        <v>593.5</v>
      </c>
      <c r="W14" s="149">
        <f t="shared" si="4"/>
        <v>539</v>
      </c>
      <c r="X14" s="149">
        <f t="shared" si="4"/>
        <v>540</v>
      </c>
      <c r="Y14" s="149">
        <f t="shared" si="4"/>
        <v>528</v>
      </c>
      <c r="Z14" s="149">
        <f t="shared" si="4"/>
        <v>537</v>
      </c>
      <c r="AA14" s="149">
        <f t="shared" si="4"/>
        <v>561</v>
      </c>
      <c r="AB14" s="149">
        <f t="shared" si="4"/>
        <v>557.5</v>
      </c>
      <c r="AC14" s="150"/>
      <c r="AD14" s="149"/>
      <c r="AE14" s="149"/>
      <c r="AF14" s="149"/>
      <c r="AG14" s="149">
        <f>AD13+AE13+AF13+AG13</f>
        <v>690.5</v>
      </c>
      <c r="AH14" s="149">
        <f t="shared" ref="AH14:AO14" si="5">AE13+AF13+AG13+AH13</f>
        <v>663</v>
      </c>
      <c r="AI14" s="149">
        <f t="shared" si="5"/>
        <v>646</v>
      </c>
      <c r="AJ14" s="149">
        <f t="shared" si="5"/>
        <v>667</v>
      </c>
      <c r="AK14" s="149">
        <f t="shared" si="5"/>
        <v>682.5</v>
      </c>
      <c r="AL14" s="149">
        <f t="shared" si="5"/>
        <v>759.5</v>
      </c>
      <c r="AM14" s="149">
        <f t="shared" si="5"/>
        <v>805.5</v>
      </c>
      <c r="AN14" s="149">
        <f t="shared" si="5"/>
        <v>836</v>
      </c>
      <c r="AO14" s="149">
        <f t="shared" si="5"/>
        <v>837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0</v>
      </c>
      <c r="E15" s="152"/>
      <c r="F15" s="152" t="s">
        <v>108</v>
      </c>
      <c r="G15" s="153">
        <f>DIRECCIONALIDAD!J11/100</f>
        <v>1</v>
      </c>
      <c r="H15" s="152"/>
      <c r="I15" s="152" t="s">
        <v>109</v>
      </c>
      <c r="J15" s="153">
        <f>DIRECCIONALIDAD!J12/100</f>
        <v>0</v>
      </c>
      <c r="K15" s="154"/>
      <c r="L15" s="148"/>
      <c r="M15" s="151"/>
      <c r="N15" s="152"/>
      <c r="O15" s="152" t="s">
        <v>107</v>
      </c>
      <c r="P15" s="153">
        <f>DIRECCIONALIDAD!J13/100</f>
        <v>0</v>
      </c>
      <c r="Q15" s="152"/>
      <c r="R15" s="152"/>
      <c r="S15" s="152"/>
      <c r="T15" s="152" t="s">
        <v>108</v>
      </c>
      <c r="U15" s="153">
        <f>DIRECCIONALIDAD!J14/100</f>
        <v>1</v>
      </c>
      <c r="V15" s="152"/>
      <c r="W15" s="152"/>
      <c r="X15" s="152"/>
      <c r="Y15" s="152" t="s">
        <v>109</v>
      </c>
      <c r="Z15" s="153">
        <f>DIRECCIONALIDAD!J15/100</f>
        <v>0</v>
      </c>
      <c r="AA15" s="152"/>
      <c r="AB15" s="154"/>
      <c r="AC15" s="148"/>
      <c r="AD15" s="151"/>
      <c r="AE15" s="152" t="s">
        <v>107</v>
      </c>
      <c r="AF15" s="153">
        <f>DIRECCIONALIDAD!J16/100</f>
        <v>0</v>
      </c>
      <c r="AG15" s="152"/>
      <c r="AH15" s="152"/>
      <c r="AI15" s="152"/>
      <c r="AJ15" s="152" t="s">
        <v>108</v>
      </c>
      <c r="AK15" s="153">
        <f>DIRECCIONALIDAD!J17/100</f>
        <v>1</v>
      </c>
      <c r="AL15" s="152"/>
      <c r="AM15" s="152"/>
      <c r="AN15" s="152" t="s">
        <v>109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3" t="s">
        <v>151</v>
      </c>
      <c r="B16" s="164">
        <f>MAX(B14:K14)</f>
        <v>593.5</v>
      </c>
      <c r="C16" s="152" t="s">
        <v>107</v>
      </c>
      <c r="D16" s="165">
        <f>+B16*D15</f>
        <v>0</v>
      </c>
      <c r="E16" s="152"/>
      <c r="F16" s="152" t="s">
        <v>108</v>
      </c>
      <c r="G16" s="165">
        <f>+B16*G15</f>
        <v>593.5</v>
      </c>
      <c r="H16" s="152"/>
      <c r="I16" s="152" t="s">
        <v>109</v>
      </c>
      <c r="J16" s="165">
        <f>+B16*J15</f>
        <v>0</v>
      </c>
      <c r="K16" s="154"/>
      <c r="L16" s="148"/>
      <c r="M16" s="164">
        <f>MAX(M14:AB14)</f>
        <v>617.5</v>
      </c>
      <c r="N16" s="152"/>
      <c r="O16" s="152" t="s">
        <v>107</v>
      </c>
      <c r="P16" s="166">
        <f>+M16*P15</f>
        <v>0</v>
      </c>
      <c r="Q16" s="152"/>
      <c r="R16" s="152"/>
      <c r="S16" s="152"/>
      <c r="T16" s="152" t="s">
        <v>108</v>
      </c>
      <c r="U16" s="166">
        <f>+M16*U15</f>
        <v>617.5</v>
      </c>
      <c r="V16" s="152"/>
      <c r="W16" s="152"/>
      <c r="X16" s="152"/>
      <c r="Y16" s="152" t="s">
        <v>109</v>
      </c>
      <c r="Z16" s="166">
        <f>+M16*Z15</f>
        <v>0</v>
      </c>
      <c r="AA16" s="152"/>
      <c r="AB16" s="154"/>
      <c r="AC16" s="148"/>
      <c r="AD16" s="164">
        <f>MAX(AD14:AO14)</f>
        <v>837</v>
      </c>
      <c r="AE16" s="152" t="s">
        <v>107</v>
      </c>
      <c r="AF16" s="165">
        <f>+AD16*AF15</f>
        <v>0</v>
      </c>
      <c r="AG16" s="152"/>
      <c r="AH16" s="152"/>
      <c r="AI16" s="152"/>
      <c r="AJ16" s="152" t="s">
        <v>108</v>
      </c>
      <c r="AK16" s="165">
        <f>+AD16*AK15</f>
        <v>837</v>
      </c>
      <c r="AL16" s="152"/>
      <c r="AM16" s="152"/>
      <c r="AN16" s="152" t="s">
        <v>109</v>
      </c>
      <c r="AO16" s="167">
        <f>+AD16*AO15</f>
        <v>0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8" t="s">
        <v>103</v>
      </c>
      <c r="U17" s="248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104</v>
      </c>
      <c r="B18" s="149">
        <f>'G-2'!F10</f>
        <v>158</v>
      </c>
      <c r="C18" s="149">
        <f>'G-2'!F11</f>
        <v>147.5</v>
      </c>
      <c r="D18" s="149">
        <f>'G-2'!F12</f>
        <v>151</v>
      </c>
      <c r="E18" s="149">
        <f>'G-2'!F13</f>
        <v>132.5</v>
      </c>
      <c r="F18" s="149">
        <f>'G-2'!F14</f>
        <v>150.5</v>
      </c>
      <c r="G18" s="149">
        <f>'G-2'!F15</f>
        <v>114</v>
      </c>
      <c r="H18" s="149">
        <f>'G-2'!F16</f>
        <v>127.5</v>
      </c>
      <c r="I18" s="149">
        <f>'G-2'!F17</f>
        <v>123.5</v>
      </c>
      <c r="J18" s="149">
        <f>'G-2'!F18</f>
        <v>110.5</v>
      </c>
      <c r="K18" s="149">
        <f>'G-2'!F19</f>
        <v>103.5</v>
      </c>
      <c r="L18" s="150"/>
      <c r="M18" s="149">
        <f>'G-2'!F20</f>
        <v>88</v>
      </c>
      <c r="N18" s="149">
        <f>'G-2'!F21</f>
        <v>104.5</v>
      </c>
      <c r="O18" s="149">
        <f>'G-2'!F22</f>
        <v>107.5</v>
      </c>
      <c r="P18" s="149">
        <f>'G-2'!M10</f>
        <v>82.5</v>
      </c>
      <c r="Q18" s="149">
        <f>'G-2'!M11</f>
        <v>105.5</v>
      </c>
      <c r="R18" s="149">
        <f>'G-2'!M12</f>
        <v>90</v>
      </c>
      <c r="S18" s="149">
        <f>'G-2'!M13</f>
        <v>103.5</v>
      </c>
      <c r="T18" s="149">
        <f>'G-2'!M14</f>
        <v>93.5</v>
      </c>
      <c r="U18" s="149">
        <f>'G-2'!M15</f>
        <v>92.5</v>
      </c>
      <c r="V18" s="149">
        <f>'G-2'!M16</f>
        <v>105</v>
      </c>
      <c r="W18" s="149">
        <f>'G-2'!M17</f>
        <v>81.5</v>
      </c>
      <c r="X18" s="149">
        <f>'G-2'!M18</f>
        <v>104</v>
      </c>
      <c r="Y18" s="149">
        <f>'G-2'!M19</f>
        <v>127.5</v>
      </c>
      <c r="Z18" s="149">
        <f>'G-2'!M20</f>
        <v>140.5</v>
      </c>
      <c r="AA18" s="149">
        <f>'G-2'!M21</f>
        <v>142.5</v>
      </c>
      <c r="AB18" s="149">
        <f>'G-2'!M22</f>
        <v>122</v>
      </c>
      <c r="AC18" s="150"/>
      <c r="AD18" s="149">
        <f>'G-2'!T10</f>
        <v>83.5</v>
      </c>
      <c r="AE18" s="149">
        <f>'G-2'!T11</f>
        <v>103</v>
      </c>
      <c r="AF18" s="149">
        <f>'G-2'!T12</f>
        <v>96.5</v>
      </c>
      <c r="AG18" s="149">
        <f>'G-2'!T13</f>
        <v>108</v>
      </c>
      <c r="AH18" s="149">
        <f>'G-2'!T14</f>
        <v>113.5</v>
      </c>
      <c r="AI18" s="149">
        <f>'G-2'!T15</f>
        <v>101</v>
      </c>
      <c r="AJ18" s="149">
        <f>'G-2'!T16</f>
        <v>115.5</v>
      </c>
      <c r="AK18" s="149">
        <f>'G-2'!T17</f>
        <v>115</v>
      </c>
      <c r="AL18" s="149">
        <f>'G-2'!T18</f>
        <v>117</v>
      </c>
      <c r="AM18" s="149">
        <f>'G-2'!T19</f>
        <v>93</v>
      </c>
      <c r="AN18" s="149">
        <f>'G-2'!T20</f>
        <v>88</v>
      </c>
      <c r="AO18" s="149">
        <f>'G-2'!T21</f>
        <v>74</v>
      </c>
      <c r="AP18" s="101"/>
      <c r="AQ18" s="101"/>
      <c r="AR18" s="101"/>
      <c r="AS18" s="101"/>
      <c r="AT18" s="101"/>
      <c r="AU18" s="101">
        <f t="shared" ref="AU18:BA18" si="6">E19</f>
        <v>589</v>
      </c>
      <c r="AV18" s="101">
        <f t="shared" si="6"/>
        <v>581.5</v>
      </c>
      <c r="AW18" s="101">
        <f t="shared" si="6"/>
        <v>548</v>
      </c>
      <c r="AX18" s="101">
        <f t="shared" si="6"/>
        <v>524.5</v>
      </c>
      <c r="AY18" s="101">
        <f t="shared" si="6"/>
        <v>515.5</v>
      </c>
      <c r="AZ18" s="101">
        <f t="shared" si="6"/>
        <v>475.5</v>
      </c>
      <c r="BA18" s="101">
        <f t="shared" si="6"/>
        <v>465</v>
      </c>
      <c r="BB18" s="101"/>
      <c r="BC18" s="101"/>
      <c r="BD18" s="101"/>
      <c r="BE18" s="101">
        <f t="shared" ref="BE18:BQ18" si="7">P19</f>
        <v>382.5</v>
      </c>
      <c r="BF18" s="101">
        <f t="shared" si="7"/>
        <v>400</v>
      </c>
      <c r="BG18" s="101">
        <f t="shared" si="7"/>
        <v>385.5</v>
      </c>
      <c r="BH18" s="101">
        <f t="shared" si="7"/>
        <v>381.5</v>
      </c>
      <c r="BI18" s="101">
        <f t="shared" si="7"/>
        <v>392.5</v>
      </c>
      <c r="BJ18" s="101">
        <f t="shared" si="7"/>
        <v>379.5</v>
      </c>
      <c r="BK18" s="101">
        <f t="shared" si="7"/>
        <v>394.5</v>
      </c>
      <c r="BL18" s="101">
        <f t="shared" si="7"/>
        <v>372.5</v>
      </c>
      <c r="BM18" s="101">
        <f t="shared" si="7"/>
        <v>383</v>
      </c>
      <c r="BN18" s="101">
        <f t="shared" si="7"/>
        <v>418</v>
      </c>
      <c r="BO18" s="101">
        <f t="shared" si="7"/>
        <v>453.5</v>
      </c>
      <c r="BP18" s="101">
        <f t="shared" si="7"/>
        <v>514.5</v>
      </c>
      <c r="BQ18" s="101">
        <f t="shared" si="7"/>
        <v>532.5</v>
      </c>
      <c r="BR18" s="101"/>
      <c r="BS18" s="101"/>
      <c r="BT18" s="101"/>
      <c r="BU18" s="101">
        <f t="shared" ref="BU18:CC18" si="8">AG19</f>
        <v>391</v>
      </c>
      <c r="BV18" s="101">
        <f t="shared" si="8"/>
        <v>421</v>
      </c>
      <c r="BW18" s="101">
        <f t="shared" si="8"/>
        <v>419</v>
      </c>
      <c r="BX18" s="101">
        <f t="shared" si="8"/>
        <v>438</v>
      </c>
      <c r="BY18" s="101">
        <f t="shared" si="8"/>
        <v>445</v>
      </c>
      <c r="BZ18" s="101">
        <f t="shared" si="8"/>
        <v>448.5</v>
      </c>
      <c r="CA18" s="101">
        <f t="shared" si="8"/>
        <v>440.5</v>
      </c>
      <c r="CB18" s="101">
        <f t="shared" si="8"/>
        <v>413</v>
      </c>
      <c r="CC18" s="101">
        <f t="shared" si="8"/>
        <v>372</v>
      </c>
    </row>
    <row r="19" spans="1:81" ht="16.5" customHeight="1" x14ac:dyDescent="0.2">
      <c r="A19" s="100" t="s">
        <v>105</v>
      </c>
      <c r="B19" s="149"/>
      <c r="C19" s="149"/>
      <c r="D19" s="149"/>
      <c r="E19" s="149">
        <f>B18+C18+D18+E18</f>
        <v>589</v>
      </c>
      <c r="F19" s="149">
        <f t="shared" ref="F19:K19" si="9">C18+D18+E18+F18</f>
        <v>581.5</v>
      </c>
      <c r="G19" s="149">
        <f t="shared" si="9"/>
        <v>548</v>
      </c>
      <c r="H19" s="149">
        <f t="shared" si="9"/>
        <v>524.5</v>
      </c>
      <c r="I19" s="149">
        <f t="shared" si="9"/>
        <v>515.5</v>
      </c>
      <c r="J19" s="149">
        <f t="shared" si="9"/>
        <v>475.5</v>
      </c>
      <c r="K19" s="149">
        <f t="shared" si="9"/>
        <v>465</v>
      </c>
      <c r="L19" s="150"/>
      <c r="M19" s="149"/>
      <c r="N19" s="149"/>
      <c r="O19" s="149"/>
      <c r="P19" s="149">
        <f>M18+N18+O18+P18</f>
        <v>382.5</v>
      </c>
      <c r="Q19" s="149">
        <f t="shared" ref="Q19:AB19" si="10">N18+O18+P18+Q18</f>
        <v>400</v>
      </c>
      <c r="R19" s="149">
        <f t="shared" si="10"/>
        <v>385.5</v>
      </c>
      <c r="S19" s="149">
        <f t="shared" si="10"/>
        <v>381.5</v>
      </c>
      <c r="T19" s="149">
        <f t="shared" si="10"/>
        <v>392.5</v>
      </c>
      <c r="U19" s="149">
        <f t="shared" si="10"/>
        <v>379.5</v>
      </c>
      <c r="V19" s="149">
        <f t="shared" si="10"/>
        <v>394.5</v>
      </c>
      <c r="W19" s="149">
        <f t="shared" si="10"/>
        <v>372.5</v>
      </c>
      <c r="X19" s="149">
        <f t="shared" si="10"/>
        <v>383</v>
      </c>
      <c r="Y19" s="149">
        <f t="shared" si="10"/>
        <v>418</v>
      </c>
      <c r="Z19" s="149">
        <f t="shared" si="10"/>
        <v>453.5</v>
      </c>
      <c r="AA19" s="149">
        <f t="shared" si="10"/>
        <v>514.5</v>
      </c>
      <c r="AB19" s="149">
        <f t="shared" si="10"/>
        <v>532.5</v>
      </c>
      <c r="AC19" s="150"/>
      <c r="AD19" s="149"/>
      <c r="AE19" s="149"/>
      <c r="AF19" s="149"/>
      <c r="AG19" s="149">
        <f>AD18+AE18+AF18+AG18</f>
        <v>391</v>
      </c>
      <c r="AH19" s="149">
        <f t="shared" ref="AH19:AO19" si="11">AE18+AF18+AG18+AH18</f>
        <v>421</v>
      </c>
      <c r="AI19" s="149">
        <f t="shared" si="11"/>
        <v>419</v>
      </c>
      <c r="AJ19" s="149">
        <f t="shared" si="11"/>
        <v>438</v>
      </c>
      <c r="AK19" s="149">
        <f t="shared" si="11"/>
        <v>445</v>
      </c>
      <c r="AL19" s="149">
        <f t="shared" si="11"/>
        <v>448.5</v>
      </c>
      <c r="AM19" s="149">
        <f t="shared" si="11"/>
        <v>440.5</v>
      </c>
      <c r="AN19" s="149">
        <f t="shared" si="11"/>
        <v>413</v>
      </c>
      <c r="AO19" s="149">
        <f t="shared" si="11"/>
        <v>372</v>
      </c>
      <c r="AP19" s="101"/>
      <c r="AQ19" s="101"/>
      <c r="AR19" s="101"/>
      <c r="AS19" s="101"/>
      <c r="AT19" s="101"/>
      <c r="AU19" s="101">
        <f t="shared" ref="AU19:BA19" si="12">E29</f>
        <v>0</v>
      </c>
      <c r="AV19" s="101">
        <f t="shared" si="12"/>
        <v>0</v>
      </c>
      <c r="AW19" s="101">
        <f t="shared" si="12"/>
        <v>0</v>
      </c>
      <c r="AX19" s="101">
        <f t="shared" si="12"/>
        <v>0</v>
      </c>
      <c r="AY19" s="101">
        <f t="shared" si="12"/>
        <v>0</v>
      </c>
      <c r="AZ19" s="101">
        <f t="shared" si="12"/>
        <v>0</v>
      </c>
      <c r="BA19" s="101">
        <f t="shared" si="12"/>
        <v>0</v>
      </c>
      <c r="BB19" s="101"/>
      <c r="BC19" s="101"/>
      <c r="BD19" s="101"/>
      <c r="BE19" s="101">
        <f t="shared" ref="BE19:BQ19" si="13">P29</f>
        <v>0</v>
      </c>
      <c r="BF19" s="101">
        <f t="shared" si="13"/>
        <v>0</v>
      </c>
      <c r="BG19" s="101">
        <f t="shared" si="13"/>
        <v>0</v>
      </c>
      <c r="BH19" s="101">
        <f t="shared" si="13"/>
        <v>0</v>
      </c>
      <c r="BI19" s="101">
        <f t="shared" si="13"/>
        <v>0</v>
      </c>
      <c r="BJ19" s="101">
        <f t="shared" si="13"/>
        <v>0</v>
      </c>
      <c r="BK19" s="101">
        <f t="shared" si="13"/>
        <v>0</v>
      </c>
      <c r="BL19" s="101">
        <f t="shared" si="13"/>
        <v>0</v>
      </c>
      <c r="BM19" s="101">
        <f t="shared" si="13"/>
        <v>0</v>
      </c>
      <c r="BN19" s="101">
        <f t="shared" si="13"/>
        <v>0</v>
      </c>
      <c r="BO19" s="101">
        <f t="shared" si="13"/>
        <v>0</v>
      </c>
      <c r="BP19" s="101">
        <f t="shared" si="13"/>
        <v>0</v>
      </c>
      <c r="BQ19" s="101">
        <f t="shared" si="13"/>
        <v>0</v>
      </c>
      <c r="BR19" s="101"/>
      <c r="BS19" s="101"/>
      <c r="BT19" s="101"/>
      <c r="BU19" s="101">
        <f t="shared" ref="BU19:CC19" si="14">AG29</f>
        <v>0</v>
      </c>
      <c r="BV19" s="101">
        <f t="shared" si="14"/>
        <v>0</v>
      </c>
      <c r="BW19" s="101">
        <f t="shared" si="14"/>
        <v>0</v>
      </c>
      <c r="BX19" s="101">
        <f t="shared" si="14"/>
        <v>0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106</v>
      </c>
      <c r="B20" s="151"/>
      <c r="C20" s="152" t="s">
        <v>107</v>
      </c>
      <c r="D20" s="153">
        <f>DIRECCIONALIDAD!J19/100</f>
        <v>0</v>
      </c>
      <c r="E20" s="152"/>
      <c r="F20" s="152" t="s">
        <v>108</v>
      </c>
      <c r="G20" s="153">
        <f>DIRECCIONALIDAD!J20/100</f>
        <v>0.92307692307692302</v>
      </c>
      <c r="H20" s="152"/>
      <c r="I20" s="152" t="s">
        <v>109</v>
      </c>
      <c r="J20" s="153">
        <f>DIRECCIONALIDAD!J21/100</f>
        <v>7.6923076923076927E-2</v>
      </c>
      <c r="K20" s="154"/>
      <c r="L20" s="148"/>
      <c r="M20" s="151"/>
      <c r="N20" s="152"/>
      <c r="O20" s="152" t="s">
        <v>107</v>
      </c>
      <c r="P20" s="153">
        <f>DIRECCIONALIDAD!J22/100</f>
        <v>0</v>
      </c>
      <c r="Q20" s="152"/>
      <c r="R20" s="152"/>
      <c r="S20" s="152"/>
      <c r="T20" s="152" t="s">
        <v>108</v>
      </c>
      <c r="U20" s="153">
        <f>DIRECCIONALIDAD!J23/100</f>
        <v>0.92816635160680538</v>
      </c>
      <c r="V20" s="152"/>
      <c r="W20" s="152"/>
      <c r="X20" s="152"/>
      <c r="Y20" s="152" t="s">
        <v>109</v>
      </c>
      <c r="Z20" s="153">
        <f>DIRECCIONALIDAD!J24/100</f>
        <v>7.1833648393194713E-2</v>
      </c>
      <c r="AA20" s="152"/>
      <c r="AB20" s="154"/>
      <c r="AC20" s="148"/>
      <c r="AD20" s="151"/>
      <c r="AE20" s="152" t="s">
        <v>107</v>
      </c>
      <c r="AF20" s="153">
        <f>DIRECCIONALIDAD!J25/100</f>
        <v>0</v>
      </c>
      <c r="AG20" s="152"/>
      <c r="AH20" s="152"/>
      <c r="AI20" s="152"/>
      <c r="AJ20" s="152" t="s">
        <v>108</v>
      </c>
      <c r="AK20" s="153">
        <f>DIRECCIONALIDAD!J26/100</f>
        <v>0.80246913580246915</v>
      </c>
      <c r="AL20" s="152"/>
      <c r="AM20" s="152"/>
      <c r="AN20" s="152" t="s">
        <v>109</v>
      </c>
      <c r="AO20" s="155">
        <f>DIRECCIONALIDAD!J27/100</f>
        <v>0.19753086419753085</v>
      </c>
      <c r="AP20" s="92"/>
      <c r="AQ20" s="92"/>
      <c r="AR20" s="92"/>
      <c r="AS20" s="92"/>
      <c r="AT20" s="92"/>
      <c r="AU20" s="92">
        <f t="shared" ref="AU20:BA20" si="15">E24</f>
        <v>716</v>
      </c>
      <c r="AV20" s="92">
        <f t="shared" si="15"/>
        <v>702</v>
      </c>
      <c r="AW20" s="92">
        <f t="shared" si="15"/>
        <v>685</v>
      </c>
      <c r="AX20" s="92">
        <f t="shared" si="15"/>
        <v>645</v>
      </c>
      <c r="AY20" s="92">
        <f t="shared" si="15"/>
        <v>608.5</v>
      </c>
      <c r="AZ20" s="92">
        <f t="shared" si="15"/>
        <v>601</v>
      </c>
      <c r="BA20" s="92">
        <f t="shared" si="15"/>
        <v>587</v>
      </c>
      <c r="BB20" s="92"/>
      <c r="BC20" s="92"/>
      <c r="BD20" s="92"/>
      <c r="BE20" s="92">
        <f t="shared" ref="BE20:BQ20" si="16">P24</f>
        <v>631</v>
      </c>
      <c r="BF20" s="92">
        <f t="shared" si="16"/>
        <v>636</v>
      </c>
      <c r="BG20" s="92">
        <f t="shared" si="16"/>
        <v>660.5</v>
      </c>
      <c r="BH20" s="92">
        <f t="shared" si="16"/>
        <v>651.5</v>
      </c>
      <c r="BI20" s="92">
        <f t="shared" si="16"/>
        <v>654.5</v>
      </c>
      <c r="BJ20" s="92">
        <f t="shared" si="16"/>
        <v>654</v>
      </c>
      <c r="BK20" s="92">
        <f t="shared" si="16"/>
        <v>625</v>
      </c>
      <c r="BL20" s="92">
        <f t="shared" si="16"/>
        <v>577.5</v>
      </c>
      <c r="BM20" s="92">
        <f t="shared" si="16"/>
        <v>553.5</v>
      </c>
      <c r="BN20" s="92">
        <f t="shared" si="16"/>
        <v>549</v>
      </c>
      <c r="BO20" s="92">
        <f t="shared" si="16"/>
        <v>564</v>
      </c>
      <c r="BP20" s="92">
        <f t="shared" si="16"/>
        <v>586</v>
      </c>
      <c r="BQ20" s="92">
        <f t="shared" si="16"/>
        <v>624</v>
      </c>
      <c r="BR20" s="92"/>
      <c r="BS20" s="92"/>
      <c r="BT20" s="92"/>
      <c r="BU20" s="92">
        <f t="shared" ref="BU20:CC20" si="17">AG24</f>
        <v>586</v>
      </c>
      <c r="BV20" s="92">
        <f t="shared" si="17"/>
        <v>661</v>
      </c>
      <c r="BW20" s="92">
        <f t="shared" si="17"/>
        <v>726</v>
      </c>
      <c r="BX20" s="92">
        <f t="shared" si="17"/>
        <v>801.5</v>
      </c>
      <c r="BY20" s="92">
        <f t="shared" si="17"/>
        <v>836.5</v>
      </c>
      <c r="BZ20" s="92">
        <f t="shared" si="17"/>
        <v>822</v>
      </c>
      <c r="CA20" s="92">
        <f t="shared" si="17"/>
        <v>774</v>
      </c>
      <c r="CB20" s="92">
        <f t="shared" si="17"/>
        <v>680.5</v>
      </c>
      <c r="CC20" s="92">
        <f t="shared" si="17"/>
        <v>604.5</v>
      </c>
    </row>
    <row r="21" spans="1:81" ht="16.5" customHeight="1" x14ac:dyDescent="0.2">
      <c r="A21" s="163" t="s">
        <v>151</v>
      </c>
      <c r="B21" s="164">
        <f>MAX(B19:K19)</f>
        <v>589</v>
      </c>
      <c r="C21" s="152" t="s">
        <v>107</v>
      </c>
      <c r="D21" s="165">
        <f>+B21*D20</f>
        <v>0</v>
      </c>
      <c r="E21" s="152"/>
      <c r="F21" s="152" t="s">
        <v>108</v>
      </c>
      <c r="G21" s="165">
        <f>+B21*G20</f>
        <v>543.69230769230762</v>
      </c>
      <c r="H21" s="152"/>
      <c r="I21" s="152" t="s">
        <v>109</v>
      </c>
      <c r="J21" s="165">
        <f>+B21*J20</f>
        <v>45.307692307692314</v>
      </c>
      <c r="K21" s="154"/>
      <c r="L21" s="148"/>
      <c r="M21" s="164">
        <f>MAX(M19:AB19)</f>
        <v>532.5</v>
      </c>
      <c r="N21" s="152"/>
      <c r="O21" s="152" t="s">
        <v>107</v>
      </c>
      <c r="P21" s="166">
        <f>+M21*P20</f>
        <v>0</v>
      </c>
      <c r="Q21" s="152"/>
      <c r="R21" s="152"/>
      <c r="S21" s="152"/>
      <c r="T21" s="152" t="s">
        <v>108</v>
      </c>
      <c r="U21" s="166">
        <f>+M21*U20</f>
        <v>494.24858223062387</v>
      </c>
      <c r="V21" s="152"/>
      <c r="W21" s="152"/>
      <c r="X21" s="152"/>
      <c r="Y21" s="152" t="s">
        <v>109</v>
      </c>
      <c r="Z21" s="166">
        <f>+M21*Z20</f>
        <v>38.251417769376182</v>
      </c>
      <c r="AA21" s="152"/>
      <c r="AB21" s="154"/>
      <c r="AC21" s="148"/>
      <c r="AD21" s="164">
        <f>MAX(AD19:AO19)</f>
        <v>448.5</v>
      </c>
      <c r="AE21" s="152" t="s">
        <v>107</v>
      </c>
      <c r="AF21" s="165">
        <f>+AD21*AF20</f>
        <v>0</v>
      </c>
      <c r="AG21" s="152"/>
      <c r="AH21" s="152"/>
      <c r="AI21" s="152"/>
      <c r="AJ21" s="152" t="s">
        <v>108</v>
      </c>
      <c r="AK21" s="165">
        <f>+AD21*AK20</f>
        <v>359.90740740740739</v>
      </c>
      <c r="AL21" s="152"/>
      <c r="AM21" s="152"/>
      <c r="AN21" s="152" t="s">
        <v>109</v>
      </c>
      <c r="AO21" s="167">
        <f>+AD21*AO20</f>
        <v>88.592592592592581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8" t="s">
        <v>103</v>
      </c>
      <c r="U22" s="248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E33</f>
        <v>1874</v>
      </c>
      <c r="AV22" s="92">
        <f t="shared" si="18"/>
        <v>1877</v>
      </c>
      <c r="AW22" s="92">
        <f t="shared" si="18"/>
        <v>1794</v>
      </c>
      <c r="AX22" s="92">
        <f t="shared" si="18"/>
        <v>1737.5</v>
      </c>
      <c r="AY22" s="92">
        <f t="shared" si="18"/>
        <v>1652</v>
      </c>
      <c r="AZ22" s="92">
        <f t="shared" si="18"/>
        <v>1621.5</v>
      </c>
      <c r="BA22" s="92">
        <f t="shared" si="18"/>
        <v>1622</v>
      </c>
      <c r="BB22" s="92"/>
      <c r="BC22" s="92"/>
      <c r="BD22" s="92"/>
      <c r="BE22" s="92">
        <f t="shared" ref="BE22:BQ22" si="19">P33</f>
        <v>1574.5</v>
      </c>
      <c r="BF22" s="92">
        <f t="shared" si="19"/>
        <v>1608</v>
      </c>
      <c r="BG22" s="92">
        <f t="shared" si="19"/>
        <v>1655</v>
      </c>
      <c r="BH22" s="92">
        <f t="shared" si="19"/>
        <v>1646</v>
      </c>
      <c r="BI22" s="92">
        <f t="shared" si="19"/>
        <v>1659</v>
      </c>
      <c r="BJ22" s="92">
        <f t="shared" si="19"/>
        <v>1651</v>
      </c>
      <c r="BK22" s="92">
        <f t="shared" si="19"/>
        <v>1613</v>
      </c>
      <c r="BL22" s="92">
        <f t="shared" si="19"/>
        <v>1489</v>
      </c>
      <c r="BM22" s="92">
        <f t="shared" si="19"/>
        <v>1476.5</v>
      </c>
      <c r="BN22" s="92">
        <f t="shared" si="19"/>
        <v>1495</v>
      </c>
      <c r="BO22" s="92">
        <f t="shared" si="19"/>
        <v>1554.5</v>
      </c>
      <c r="BP22" s="92">
        <f t="shared" si="19"/>
        <v>1661.5</v>
      </c>
      <c r="BQ22" s="92">
        <f t="shared" si="19"/>
        <v>1714</v>
      </c>
      <c r="BR22" s="92"/>
      <c r="BS22" s="92"/>
      <c r="BT22" s="92"/>
      <c r="BU22" s="92">
        <f t="shared" ref="BU22:CC22" si="20">AG33</f>
        <v>1667.5</v>
      </c>
      <c r="BV22" s="92">
        <f t="shared" si="20"/>
        <v>1745</v>
      </c>
      <c r="BW22" s="92">
        <f t="shared" si="20"/>
        <v>1791</v>
      </c>
      <c r="BX22" s="92">
        <f t="shared" si="20"/>
        <v>1906.5</v>
      </c>
      <c r="BY22" s="92">
        <f t="shared" si="20"/>
        <v>1964</v>
      </c>
      <c r="BZ22" s="92">
        <f t="shared" si="20"/>
        <v>2030</v>
      </c>
      <c r="CA22" s="92">
        <f t="shared" si="20"/>
        <v>2020</v>
      </c>
      <c r="CB22" s="92">
        <f t="shared" si="20"/>
        <v>1929.5</v>
      </c>
      <c r="CC22" s="92">
        <f t="shared" si="20"/>
        <v>1813.5</v>
      </c>
    </row>
    <row r="23" spans="1:81" ht="16.5" customHeight="1" x14ac:dyDescent="0.2">
      <c r="A23" s="100" t="s">
        <v>104</v>
      </c>
      <c r="B23" s="149">
        <f>'G-3'!F10</f>
        <v>164.5</v>
      </c>
      <c r="C23" s="149">
        <f>'G-3'!F11</f>
        <v>157</v>
      </c>
      <c r="D23" s="149">
        <f>'G-3'!F12</f>
        <v>204</v>
      </c>
      <c r="E23" s="149">
        <f>'G-3'!F13</f>
        <v>190.5</v>
      </c>
      <c r="F23" s="149">
        <f>'G-3'!F14</f>
        <v>150.5</v>
      </c>
      <c r="G23" s="149">
        <f>'G-3'!F15</f>
        <v>140</v>
      </c>
      <c r="H23" s="149">
        <f>'G-3'!F16</f>
        <v>164</v>
      </c>
      <c r="I23" s="149">
        <f>'G-3'!F17</f>
        <v>154</v>
      </c>
      <c r="J23" s="149">
        <f>'G-3'!F18</f>
        <v>143</v>
      </c>
      <c r="K23" s="149">
        <f>'G-3'!F19</f>
        <v>126</v>
      </c>
      <c r="L23" s="150"/>
      <c r="M23" s="149">
        <f>'G-3'!F20</f>
        <v>140.5</v>
      </c>
      <c r="N23" s="149">
        <f>'G-3'!F21</f>
        <v>150</v>
      </c>
      <c r="O23" s="149">
        <f>'G-3'!F22</f>
        <v>174.5</v>
      </c>
      <c r="P23" s="149">
        <f>'G-3'!M10</f>
        <v>166</v>
      </c>
      <c r="Q23" s="149">
        <f>'G-3'!M11</f>
        <v>145.5</v>
      </c>
      <c r="R23" s="149">
        <f>'G-3'!M12</f>
        <v>174.5</v>
      </c>
      <c r="S23" s="149">
        <f>'G-3'!M13</f>
        <v>165.5</v>
      </c>
      <c r="T23" s="149">
        <f>'G-3'!M14</f>
        <v>169</v>
      </c>
      <c r="U23" s="149">
        <f>'G-3'!M15</f>
        <v>145</v>
      </c>
      <c r="V23" s="149">
        <f>'G-3'!M16</f>
        <v>145.5</v>
      </c>
      <c r="W23" s="149">
        <f>'G-3'!M17</f>
        <v>118</v>
      </c>
      <c r="X23" s="149">
        <f>'G-3'!M18</f>
        <v>145</v>
      </c>
      <c r="Y23" s="149">
        <f>'G-3'!M19</f>
        <v>140.5</v>
      </c>
      <c r="Z23" s="149">
        <f>'G-3'!M20</f>
        <v>160.5</v>
      </c>
      <c r="AA23" s="149">
        <f>'G-3'!M21</f>
        <v>140</v>
      </c>
      <c r="AB23" s="149">
        <f>'G-3'!M22</f>
        <v>183</v>
      </c>
      <c r="AC23" s="150"/>
      <c r="AD23" s="149">
        <f>'G-3'!T10</f>
        <v>120.5</v>
      </c>
      <c r="AE23" s="149">
        <f>'G-3'!T11</f>
        <v>138.5</v>
      </c>
      <c r="AF23" s="149">
        <f>'G-3'!T12</f>
        <v>154.5</v>
      </c>
      <c r="AG23" s="149">
        <f>'G-3'!T13</f>
        <v>172.5</v>
      </c>
      <c r="AH23" s="149">
        <f>'G-3'!T14</f>
        <v>195.5</v>
      </c>
      <c r="AI23" s="149">
        <f>'G-3'!T15</f>
        <v>203.5</v>
      </c>
      <c r="AJ23" s="149">
        <f>'G-3'!T16</f>
        <v>230</v>
      </c>
      <c r="AK23" s="149">
        <f>'G-3'!T17</f>
        <v>207.5</v>
      </c>
      <c r="AL23" s="149">
        <f>'G-3'!T18</f>
        <v>181</v>
      </c>
      <c r="AM23" s="149">
        <f>'G-3'!T19</f>
        <v>155.5</v>
      </c>
      <c r="AN23" s="149">
        <f>'G-3'!T20</f>
        <v>136.5</v>
      </c>
      <c r="AO23" s="149">
        <f>'G-3'!T21</f>
        <v>131.5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105</v>
      </c>
      <c r="B24" s="149"/>
      <c r="C24" s="149"/>
      <c r="D24" s="149"/>
      <c r="E24" s="149">
        <f>B23+C23+D23+E23</f>
        <v>716</v>
      </c>
      <c r="F24" s="149">
        <f t="shared" ref="F24:K24" si="21">C23+D23+E23+F23</f>
        <v>702</v>
      </c>
      <c r="G24" s="149">
        <f t="shared" si="21"/>
        <v>685</v>
      </c>
      <c r="H24" s="149">
        <f t="shared" si="21"/>
        <v>645</v>
      </c>
      <c r="I24" s="149">
        <f t="shared" si="21"/>
        <v>608.5</v>
      </c>
      <c r="J24" s="149">
        <f t="shared" si="21"/>
        <v>601</v>
      </c>
      <c r="K24" s="149">
        <f t="shared" si="21"/>
        <v>587</v>
      </c>
      <c r="L24" s="150"/>
      <c r="M24" s="149"/>
      <c r="N24" s="149"/>
      <c r="O24" s="149"/>
      <c r="P24" s="149">
        <f>M23+N23+O23+P23</f>
        <v>631</v>
      </c>
      <c r="Q24" s="149">
        <f t="shared" ref="Q24:AB24" si="22">N23+O23+P23+Q23</f>
        <v>636</v>
      </c>
      <c r="R24" s="149">
        <f t="shared" si="22"/>
        <v>660.5</v>
      </c>
      <c r="S24" s="149">
        <f t="shared" si="22"/>
        <v>651.5</v>
      </c>
      <c r="T24" s="149">
        <f t="shared" si="22"/>
        <v>654.5</v>
      </c>
      <c r="U24" s="149">
        <f t="shared" si="22"/>
        <v>654</v>
      </c>
      <c r="V24" s="149">
        <f t="shared" si="22"/>
        <v>625</v>
      </c>
      <c r="W24" s="149">
        <f t="shared" si="22"/>
        <v>577.5</v>
      </c>
      <c r="X24" s="149">
        <f t="shared" si="22"/>
        <v>553.5</v>
      </c>
      <c r="Y24" s="149">
        <f t="shared" si="22"/>
        <v>549</v>
      </c>
      <c r="Z24" s="149">
        <f t="shared" si="22"/>
        <v>564</v>
      </c>
      <c r="AA24" s="149">
        <f t="shared" si="22"/>
        <v>586</v>
      </c>
      <c r="AB24" s="149">
        <f t="shared" si="22"/>
        <v>624</v>
      </c>
      <c r="AC24" s="150"/>
      <c r="AD24" s="149"/>
      <c r="AE24" s="149"/>
      <c r="AF24" s="149"/>
      <c r="AG24" s="149">
        <f>AD23+AE23+AF23+AG23</f>
        <v>586</v>
      </c>
      <c r="AH24" s="149">
        <f t="shared" ref="AH24:AO24" si="23">AE23+AF23+AG23+AH23</f>
        <v>661</v>
      </c>
      <c r="AI24" s="149">
        <f t="shared" si="23"/>
        <v>726</v>
      </c>
      <c r="AJ24" s="149">
        <f t="shared" si="23"/>
        <v>801.5</v>
      </c>
      <c r="AK24" s="149">
        <f t="shared" si="23"/>
        <v>836.5</v>
      </c>
      <c r="AL24" s="149">
        <f t="shared" si="23"/>
        <v>822</v>
      </c>
      <c r="AM24" s="149">
        <f t="shared" si="23"/>
        <v>774</v>
      </c>
      <c r="AN24" s="149">
        <f t="shared" si="23"/>
        <v>680.5</v>
      </c>
      <c r="AO24" s="149">
        <f t="shared" si="23"/>
        <v>604.5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106</v>
      </c>
      <c r="B25" s="151"/>
      <c r="C25" s="152" t="s">
        <v>107</v>
      </c>
      <c r="D25" s="153">
        <f>DIRECCIONALIDAD!J28/100</f>
        <v>9.375E-2</v>
      </c>
      <c r="E25" s="152"/>
      <c r="F25" s="152" t="s">
        <v>108</v>
      </c>
      <c r="G25" s="153">
        <f>DIRECCIONALIDAD!J29/100</f>
        <v>0.72916666666666652</v>
      </c>
      <c r="H25" s="152"/>
      <c r="I25" s="152" t="s">
        <v>109</v>
      </c>
      <c r="J25" s="153">
        <f>DIRECCIONALIDAD!J30/100</f>
        <v>0.17708333333333337</v>
      </c>
      <c r="K25" s="154"/>
      <c r="L25" s="148"/>
      <c r="M25" s="151"/>
      <c r="N25" s="152"/>
      <c r="O25" s="152" t="s">
        <v>107</v>
      </c>
      <c r="P25" s="153">
        <f>DIRECCIONALIDAD!J31/100</f>
        <v>9.4427244582043338E-2</v>
      </c>
      <c r="Q25" s="152"/>
      <c r="R25" s="152"/>
      <c r="S25" s="152"/>
      <c r="T25" s="152" t="s">
        <v>108</v>
      </c>
      <c r="U25" s="153">
        <f>DIRECCIONALIDAD!J32/100</f>
        <v>0.78947368421052633</v>
      </c>
      <c r="V25" s="152"/>
      <c r="W25" s="152"/>
      <c r="X25" s="152"/>
      <c r="Y25" s="152" t="s">
        <v>109</v>
      </c>
      <c r="Z25" s="153">
        <f>DIRECCIONALIDAD!J33/100</f>
        <v>0.11609907120743033</v>
      </c>
      <c r="AA25" s="152"/>
      <c r="AB25" s="152"/>
      <c r="AC25" s="148"/>
      <c r="AD25" s="151"/>
      <c r="AE25" s="152" t="s">
        <v>107</v>
      </c>
      <c r="AF25" s="153">
        <f>DIRECCIONALIDAD!J34/100</f>
        <v>9.5323741007194249E-2</v>
      </c>
      <c r="AG25" s="152"/>
      <c r="AH25" s="152"/>
      <c r="AI25" s="152"/>
      <c r="AJ25" s="152" t="s">
        <v>108</v>
      </c>
      <c r="AK25" s="153">
        <f>DIRECCIONALIDAD!J35/100</f>
        <v>0.8039568345323741</v>
      </c>
      <c r="AL25" s="152"/>
      <c r="AM25" s="152"/>
      <c r="AN25" s="152" t="s">
        <v>109</v>
      </c>
      <c r="AO25" s="153">
        <f>DIRECCIONALIDAD!J36/100</f>
        <v>0.10071942446043165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63" t="s">
        <v>151</v>
      </c>
      <c r="B26" s="164">
        <f>MAX(B24:K24)</f>
        <v>716</v>
      </c>
      <c r="C26" s="152" t="s">
        <v>107</v>
      </c>
      <c r="D26" s="165">
        <f>+B26*D25</f>
        <v>67.125</v>
      </c>
      <c r="E26" s="152"/>
      <c r="F26" s="152" t="s">
        <v>108</v>
      </c>
      <c r="G26" s="165">
        <f>+B26*G25</f>
        <v>522.08333333333326</v>
      </c>
      <c r="H26" s="152"/>
      <c r="I26" s="152" t="s">
        <v>109</v>
      </c>
      <c r="J26" s="165">
        <f>+B26*J25</f>
        <v>126.7916666666667</v>
      </c>
      <c r="K26" s="154"/>
      <c r="L26" s="148"/>
      <c r="M26" s="164">
        <f>MAX(M24:AB24)</f>
        <v>660.5</v>
      </c>
      <c r="N26" s="152"/>
      <c r="O26" s="152" t="s">
        <v>107</v>
      </c>
      <c r="P26" s="166">
        <f>+M26*P25</f>
        <v>62.369195046439621</v>
      </c>
      <c r="Q26" s="152"/>
      <c r="R26" s="152"/>
      <c r="S26" s="152"/>
      <c r="T26" s="152" t="s">
        <v>108</v>
      </c>
      <c r="U26" s="166">
        <f>+M26*U25</f>
        <v>521.4473684210526</v>
      </c>
      <c r="V26" s="152"/>
      <c r="W26" s="152"/>
      <c r="X26" s="152"/>
      <c r="Y26" s="152" t="s">
        <v>109</v>
      </c>
      <c r="Z26" s="166">
        <f>+M26*Z25</f>
        <v>76.683436532507741</v>
      </c>
      <c r="AA26" s="152"/>
      <c r="AB26" s="154"/>
      <c r="AC26" s="148"/>
      <c r="AD26" s="164">
        <f>MAX(AD24:AO24)</f>
        <v>836.5</v>
      </c>
      <c r="AE26" s="152" t="s">
        <v>107</v>
      </c>
      <c r="AF26" s="165">
        <f>+AD26*AF25</f>
        <v>79.738309352517987</v>
      </c>
      <c r="AG26" s="152"/>
      <c r="AH26" s="152"/>
      <c r="AI26" s="152"/>
      <c r="AJ26" s="152" t="s">
        <v>108</v>
      </c>
      <c r="AK26" s="165">
        <f>+AD26*AK25</f>
        <v>672.50989208633098</v>
      </c>
      <c r="AL26" s="152"/>
      <c r="AM26" s="152"/>
      <c r="AN26" s="152" t="s">
        <v>109</v>
      </c>
      <c r="AO26" s="167">
        <f>+AD26*AO25</f>
        <v>84.251798561151077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8" t="s">
        <v>103</v>
      </c>
      <c r="U27" s="248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104</v>
      </c>
      <c r="B28" s="149"/>
      <c r="C28" s="149"/>
      <c r="D28" s="149"/>
      <c r="E28" s="149"/>
      <c r="F28" s="149"/>
      <c r="G28" s="149"/>
      <c r="H28" s="149"/>
      <c r="I28" s="149"/>
      <c r="J28" s="149"/>
      <c r="K28" s="149"/>
      <c r="L28" s="150"/>
      <c r="M28" s="149"/>
      <c r="N28" s="149"/>
      <c r="O28" s="149"/>
      <c r="P28" s="149"/>
      <c r="Q28" s="149"/>
      <c r="R28" s="149"/>
      <c r="S28" s="149"/>
      <c r="T28" s="149"/>
      <c r="U28" s="149"/>
      <c r="V28" s="149"/>
      <c r="W28" s="149"/>
      <c r="X28" s="149"/>
      <c r="Y28" s="149"/>
      <c r="Z28" s="149"/>
      <c r="AA28" s="149"/>
      <c r="AB28" s="149"/>
      <c r="AC28" s="150"/>
      <c r="AD28" s="149"/>
      <c r="AE28" s="149"/>
      <c r="AF28" s="149"/>
      <c r="AG28" s="149"/>
      <c r="AH28" s="149"/>
      <c r="AI28" s="149"/>
      <c r="AJ28" s="149"/>
      <c r="AK28" s="149"/>
      <c r="AL28" s="149"/>
      <c r="AM28" s="149"/>
      <c r="AN28" s="149"/>
      <c r="AO28" s="149"/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105</v>
      </c>
      <c r="B29" s="149"/>
      <c r="C29" s="149"/>
      <c r="D29" s="149"/>
      <c r="E29" s="149"/>
      <c r="F29" s="149"/>
      <c r="G29" s="149"/>
      <c r="H29" s="149"/>
      <c r="I29" s="149"/>
      <c r="J29" s="149"/>
      <c r="K29" s="149"/>
      <c r="L29" s="150"/>
      <c r="M29" s="149"/>
      <c r="N29" s="149"/>
      <c r="O29" s="149"/>
      <c r="P29" s="149"/>
      <c r="Q29" s="149"/>
      <c r="R29" s="149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50"/>
      <c r="AD29" s="149"/>
      <c r="AE29" s="149"/>
      <c r="AF29" s="149"/>
      <c r="AG29" s="149"/>
      <c r="AH29" s="149"/>
      <c r="AI29" s="149"/>
      <c r="AJ29" s="149"/>
      <c r="AK29" s="149"/>
      <c r="AL29" s="149"/>
      <c r="AM29" s="149"/>
      <c r="AN29" s="149"/>
      <c r="AO29" s="149"/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106</v>
      </c>
      <c r="B30" s="151"/>
      <c r="C30" s="152" t="s">
        <v>107</v>
      </c>
      <c r="D30" s="153">
        <f>DIRECCIONALIDAD!J37/100</f>
        <v>0</v>
      </c>
      <c r="E30" s="152"/>
      <c r="F30" s="152" t="s">
        <v>108</v>
      </c>
      <c r="G30" s="153">
        <f>DIRECCIONALIDAD!J38/100</f>
        <v>0</v>
      </c>
      <c r="H30" s="152"/>
      <c r="I30" s="152" t="s">
        <v>109</v>
      </c>
      <c r="J30" s="153">
        <f>DIRECCIONALIDAD!J39/100</f>
        <v>0</v>
      </c>
      <c r="K30" s="154"/>
      <c r="L30" s="148"/>
      <c r="M30" s="151"/>
      <c r="N30" s="152"/>
      <c r="O30" s="152" t="s">
        <v>107</v>
      </c>
      <c r="P30" s="153">
        <f>DIRECCIONALIDAD!J40/100</f>
        <v>0</v>
      </c>
      <c r="Q30" s="152"/>
      <c r="R30" s="152"/>
      <c r="S30" s="152"/>
      <c r="T30" s="152" t="s">
        <v>108</v>
      </c>
      <c r="U30" s="153">
        <f>DIRECCIONALIDAD!J41/100</f>
        <v>0</v>
      </c>
      <c r="V30" s="152"/>
      <c r="W30" s="152"/>
      <c r="X30" s="152"/>
      <c r="Y30" s="152" t="s">
        <v>109</v>
      </c>
      <c r="Z30" s="153">
        <f>DIRECCIONALIDAD!J42/100</f>
        <v>0</v>
      </c>
      <c r="AA30" s="152"/>
      <c r="AB30" s="154"/>
      <c r="AC30" s="148"/>
      <c r="AD30" s="151"/>
      <c r="AE30" s="152" t="s">
        <v>107</v>
      </c>
      <c r="AF30" s="153">
        <f>DIRECCIONALIDAD!J43/100</f>
        <v>0</v>
      </c>
      <c r="AG30" s="152"/>
      <c r="AH30" s="152"/>
      <c r="AI30" s="152"/>
      <c r="AJ30" s="152" t="s">
        <v>108</v>
      </c>
      <c r="AK30" s="153">
        <f>DIRECCIONALIDAD!J44/100</f>
        <v>0</v>
      </c>
      <c r="AL30" s="152"/>
      <c r="AM30" s="152"/>
      <c r="AN30" s="152" t="s">
        <v>109</v>
      </c>
      <c r="AO30" s="155">
        <f>DIRECCIONALIDAD!J45/100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92"/>
      <c r="B31" s="148"/>
      <c r="C31" s="148"/>
      <c r="D31" s="148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48"/>
      <c r="P31" s="148"/>
      <c r="Q31" s="148"/>
      <c r="R31" s="148"/>
      <c r="S31" s="148"/>
      <c r="T31" s="248" t="s">
        <v>103</v>
      </c>
      <c r="U31" s="248"/>
      <c r="V31" s="147" t="s">
        <v>110</v>
      </c>
      <c r="W31" s="148"/>
      <c r="X31" s="148"/>
      <c r="Y31" s="148"/>
      <c r="Z31" s="148"/>
      <c r="AA31" s="148"/>
      <c r="AB31" s="148"/>
      <c r="AC31" s="148"/>
      <c r="AD31" s="148"/>
      <c r="AE31" s="148"/>
      <c r="AF31" s="148"/>
      <c r="AG31" s="148"/>
      <c r="AH31" s="148"/>
      <c r="AI31" s="148"/>
      <c r="AJ31" s="148"/>
      <c r="AK31" s="148"/>
      <c r="AL31" s="148"/>
      <c r="AM31" s="148"/>
      <c r="AN31" s="148"/>
      <c r="AO31" s="148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100" t="s">
        <v>104</v>
      </c>
      <c r="B32" s="149">
        <f>B13+B18+B23+B28</f>
        <v>432.5</v>
      </c>
      <c r="C32" s="149">
        <f t="shared" ref="C32:K32" si="24">C13+C18+C23+C28</f>
        <v>471</v>
      </c>
      <c r="D32" s="149">
        <f t="shared" si="24"/>
        <v>497.5</v>
      </c>
      <c r="E32" s="149">
        <f t="shared" si="24"/>
        <v>473</v>
      </c>
      <c r="F32" s="149">
        <f t="shared" si="24"/>
        <v>435.5</v>
      </c>
      <c r="G32" s="149">
        <f t="shared" si="24"/>
        <v>388</v>
      </c>
      <c r="H32" s="149">
        <f t="shared" si="24"/>
        <v>441</v>
      </c>
      <c r="I32" s="149">
        <f t="shared" si="24"/>
        <v>387.5</v>
      </c>
      <c r="J32" s="149">
        <f t="shared" si="24"/>
        <v>405</v>
      </c>
      <c r="K32" s="149">
        <f t="shared" si="24"/>
        <v>388.5</v>
      </c>
      <c r="L32" s="150"/>
      <c r="M32" s="149">
        <f>M13+M18+M23+M28</f>
        <v>372</v>
      </c>
      <c r="N32" s="149">
        <f t="shared" ref="N32:AB32" si="25">N13+N18+N23+N28</f>
        <v>381.5</v>
      </c>
      <c r="O32" s="149">
        <f t="shared" si="25"/>
        <v>437</v>
      </c>
      <c r="P32" s="149">
        <f t="shared" si="25"/>
        <v>384</v>
      </c>
      <c r="Q32" s="149">
        <f t="shared" si="25"/>
        <v>405.5</v>
      </c>
      <c r="R32" s="149">
        <f t="shared" si="25"/>
        <v>428.5</v>
      </c>
      <c r="S32" s="149">
        <f t="shared" si="25"/>
        <v>428</v>
      </c>
      <c r="T32" s="149">
        <f t="shared" si="25"/>
        <v>397</v>
      </c>
      <c r="U32" s="149">
        <f t="shared" si="25"/>
        <v>397.5</v>
      </c>
      <c r="V32" s="149">
        <f t="shared" si="25"/>
        <v>390.5</v>
      </c>
      <c r="W32" s="149">
        <f t="shared" si="25"/>
        <v>304</v>
      </c>
      <c r="X32" s="149">
        <f t="shared" si="25"/>
        <v>384.5</v>
      </c>
      <c r="Y32" s="149">
        <f t="shared" si="25"/>
        <v>416</v>
      </c>
      <c r="Z32" s="149">
        <f t="shared" si="25"/>
        <v>450</v>
      </c>
      <c r="AA32" s="149">
        <f t="shared" si="25"/>
        <v>411</v>
      </c>
      <c r="AB32" s="149">
        <f t="shared" si="25"/>
        <v>437</v>
      </c>
      <c r="AC32" s="150"/>
      <c r="AD32" s="149">
        <f>AD13+AD18+AD23+AD28</f>
        <v>379</v>
      </c>
      <c r="AE32" s="149">
        <f t="shared" ref="AE32:AO32" si="26">AE13+AE18+AE23+AE28</f>
        <v>429.5</v>
      </c>
      <c r="AF32" s="149">
        <f t="shared" si="26"/>
        <v>416.5</v>
      </c>
      <c r="AG32" s="149">
        <f t="shared" si="26"/>
        <v>442.5</v>
      </c>
      <c r="AH32" s="149">
        <f t="shared" si="26"/>
        <v>456.5</v>
      </c>
      <c r="AI32" s="149">
        <f t="shared" si="26"/>
        <v>475.5</v>
      </c>
      <c r="AJ32" s="149">
        <f t="shared" si="26"/>
        <v>532</v>
      </c>
      <c r="AK32" s="149">
        <f t="shared" si="26"/>
        <v>500</v>
      </c>
      <c r="AL32" s="149">
        <f t="shared" si="26"/>
        <v>522.5</v>
      </c>
      <c r="AM32" s="149">
        <f t="shared" si="26"/>
        <v>465.5</v>
      </c>
      <c r="AN32" s="149">
        <f t="shared" si="26"/>
        <v>441.5</v>
      </c>
      <c r="AO32" s="149">
        <f t="shared" si="26"/>
        <v>384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ht="16.5" customHeight="1" x14ac:dyDescent="0.2">
      <c r="A33" s="100" t="s">
        <v>105</v>
      </c>
      <c r="B33" s="149"/>
      <c r="C33" s="149"/>
      <c r="D33" s="149"/>
      <c r="E33" s="149">
        <f>B32+C32+D32+E32</f>
        <v>1874</v>
      </c>
      <c r="F33" s="149">
        <f t="shared" ref="F33:K33" si="27">C32+D32+E32+F32</f>
        <v>1877</v>
      </c>
      <c r="G33" s="149">
        <f t="shared" si="27"/>
        <v>1794</v>
      </c>
      <c r="H33" s="149">
        <f t="shared" si="27"/>
        <v>1737.5</v>
      </c>
      <c r="I33" s="149">
        <f t="shared" si="27"/>
        <v>1652</v>
      </c>
      <c r="J33" s="149">
        <f t="shared" si="27"/>
        <v>1621.5</v>
      </c>
      <c r="K33" s="149">
        <f t="shared" si="27"/>
        <v>1622</v>
      </c>
      <c r="L33" s="150"/>
      <c r="M33" s="149"/>
      <c r="N33" s="149"/>
      <c r="O33" s="149"/>
      <c r="P33" s="149">
        <f>M32+N32+O32+P32</f>
        <v>1574.5</v>
      </c>
      <c r="Q33" s="149">
        <f t="shared" ref="Q33:AB33" si="28">N32+O32+P32+Q32</f>
        <v>1608</v>
      </c>
      <c r="R33" s="149">
        <f t="shared" si="28"/>
        <v>1655</v>
      </c>
      <c r="S33" s="149">
        <f t="shared" si="28"/>
        <v>1646</v>
      </c>
      <c r="T33" s="149">
        <f t="shared" si="28"/>
        <v>1659</v>
      </c>
      <c r="U33" s="149">
        <f t="shared" si="28"/>
        <v>1651</v>
      </c>
      <c r="V33" s="149">
        <f t="shared" si="28"/>
        <v>1613</v>
      </c>
      <c r="W33" s="149">
        <f t="shared" si="28"/>
        <v>1489</v>
      </c>
      <c r="X33" s="149">
        <f t="shared" si="28"/>
        <v>1476.5</v>
      </c>
      <c r="Y33" s="149">
        <f t="shared" si="28"/>
        <v>1495</v>
      </c>
      <c r="Z33" s="149">
        <f t="shared" si="28"/>
        <v>1554.5</v>
      </c>
      <c r="AA33" s="149">
        <f t="shared" si="28"/>
        <v>1661.5</v>
      </c>
      <c r="AB33" s="149">
        <f t="shared" si="28"/>
        <v>1714</v>
      </c>
      <c r="AC33" s="150"/>
      <c r="AD33" s="149"/>
      <c r="AE33" s="149"/>
      <c r="AF33" s="149"/>
      <c r="AG33" s="149">
        <f>AD32+AE32+AF32+AG32</f>
        <v>1667.5</v>
      </c>
      <c r="AH33" s="149">
        <f t="shared" ref="AH33:AO33" si="29">AE32+AF32+AG32+AH32</f>
        <v>1745</v>
      </c>
      <c r="AI33" s="149">
        <f t="shared" si="29"/>
        <v>1791</v>
      </c>
      <c r="AJ33" s="149">
        <f t="shared" si="29"/>
        <v>1906.5</v>
      </c>
      <c r="AK33" s="149">
        <f t="shared" si="29"/>
        <v>1964</v>
      </c>
      <c r="AL33" s="149">
        <f t="shared" si="29"/>
        <v>2030</v>
      </c>
      <c r="AM33" s="149">
        <f t="shared" si="29"/>
        <v>2020</v>
      </c>
      <c r="AN33" s="149">
        <f t="shared" si="29"/>
        <v>1929.5</v>
      </c>
      <c r="AO33" s="149">
        <f t="shared" si="29"/>
        <v>1813.5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249"/>
      <c r="R35" s="249"/>
      <c r="S35" s="249"/>
      <c r="T35" s="249"/>
      <c r="U35" s="249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10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</sheetData>
  <mergeCells count="20">
    <mergeCell ref="T31:U31"/>
    <mergeCell ref="Q35:U35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G-3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2016-07-18T16:22:09Z</cp:lastPrinted>
  <dcterms:created xsi:type="dcterms:W3CDTF">1998-04-02T13:38:56Z</dcterms:created>
  <dcterms:modified xsi:type="dcterms:W3CDTF">2017-04-10T20:33:16Z</dcterms:modified>
</cp:coreProperties>
</file>