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8 - CR 47\2017\20-11-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Y21" i="4677" l="1"/>
  <c r="X21" i="4677"/>
  <c r="W21" i="4677"/>
  <c r="V21" i="4677"/>
  <c r="Y21" i="4684"/>
  <c r="X21" i="4684"/>
  <c r="W21" i="4684"/>
  <c r="V21" i="4684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B17" i="4688" l="1"/>
  <c r="B29" i="4688" s="1"/>
  <c r="G13" i="4684"/>
  <c r="AL13" i="4688"/>
  <c r="U21" i="4678"/>
  <c r="J37" i="4689"/>
  <c r="J43" i="4689"/>
  <c r="AF27" i="4688" s="1"/>
  <c r="T17" i="4681"/>
  <c r="J14" i="4689"/>
  <c r="U15" i="4688" s="1"/>
  <c r="J20" i="4689"/>
  <c r="J22" i="4689"/>
  <c r="P19" i="4688" s="1"/>
  <c r="J26" i="4689"/>
  <c r="AK19" i="4688" s="1"/>
  <c r="J40" i="4689"/>
  <c r="P27" i="4688" s="1"/>
  <c r="J25" i="4689"/>
  <c r="AF19" i="4688" s="1"/>
  <c r="J23" i="4689"/>
  <c r="U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K30" i="4688" s="1"/>
  <c r="BY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F11" i="4681"/>
  <c r="U20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0" i="4688" l="1"/>
  <c r="BP20" i="4688" s="1"/>
  <c r="Z30" i="4688"/>
  <c r="BO20" i="4688" s="1"/>
  <c r="AO30" i="4688"/>
  <c r="CC20" i="4688" s="1"/>
  <c r="U23" i="4684"/>
  <c r="V23" i="4684" s="1"/>
  <c r="W30" i="4688"/>
  <c r="BL20" i="4688" s="1"/>
  <c r="R30" i="4688"/>
  <c r="BG20" i="4688" s="1"/>
  <c r="AL30" i="4688"/>
  <c r="BZ20" i="4688" s="1"/>
  <c r="AJ30" i="4688"/>
  <c r="BX20" i="4688" s="1"/>
  <c r="AI30" i="4688"/>
  <c r="BW20" i="4688" s="1"/>
  <c r="U23" i="4678"/>
  <c r="V23" i="4678" s="1"/>
  <c r="V30" i="4688"/>
  <c r="BK20" i="4688" s="1"/>
  <c r="S30" i="4688"/>
  <c r="BH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V23" i="4677" s="1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X22" i="4677" l="1"/>
  <c r="Y22" i="4677"/>
  <c r="V22" i="4677"/>
  <c r="W22" i="4677"/>
  <c r="Y22" i="4684"/>
  <c r="X22" i="4684"/>
  <c r="W22" i="4684"/>
  <c r="V22" i="4684"/>
  <c r="X22" i="4678"/>
  <c r="Y22" i="4678"/>
  <c r="V22" i="4678"/>
  <c r="W22" i="4678"/>
  <c r="N23" i="4681"/>
  <c r="U23" i="4681"/>
  <c r="G23" i="4681"/>
</calcChain>
</file>

<file path=xl/sharedStrings.xml><?xml version="1.0" encoding="utf-8"?>
<sst xmlns="http://schemas.openxmlformats.org/spreadsheetml/2006/main" count="619" uniqueCount="153">
  <si>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</si>
  <si>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</si>
  <si>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</si>
  <si>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</si>
  <si>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</si>
  <si>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</si>
  <si>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</si>
  <si>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</si>
  <si>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</si>
  <si>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</si>
  <si>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</si>
  <si>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</si>
  <si>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</si>
  <si>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</si>
  <si>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</si>
  <si>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</si>
  <si>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</si>
  <si>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</si>
  <si>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</si>
  <si>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</si>
  <si>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</si>
  <si>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</si>
  <si>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</si>
  <si>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</si>
  <si>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</si>
  <si>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</si>
  <si>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</si>
  <si>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</si>
  <si>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</si>
  <si>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</si>
  <si>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</si>
  <si>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</si>
  <si>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</si>
  <si>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</si>
  <si>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</si>
  <si>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</si>
  <si>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</si>
  <si>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</si>
  <si>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</si>
  <si>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</si>
  <si>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</si>
  <si>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</si>
  <si>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</si>
  <si>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</si>
  <si>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</si>
  <si>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</si>
  <si>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</si>
  <si>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</si>
  <si>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</si>
  <si>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</si>
  <si>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</si>
  <si>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</si>
  <si>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</si>
  <si>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</si>
  <si>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</si>
  <si>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</si>
  <si>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</si>
  <si>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</si>
  <si>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</si>
  <si>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</si>
  <si>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</si>
  <si>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</si>
  <si>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</si>
  <si>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</si>
  <si>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</si>
  <si>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</si>
  <si>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</si>
  <si>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</si>
  <si>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</si>
  <si>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</si>
  <si>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</si>
  <si>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</si>
  <si>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</si>
  <si>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</si>
  <si>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</si>
  <si>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</si>
  <si>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</si>
  <si>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</si>
  <si>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</si>
  <si>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</si>
  <si>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</si>
  <si>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</si>
  <si>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</si>
  <si>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</si>
  <si>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</si>
  <si>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</si>
  <si>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</si>
  <si>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</si>
  <si>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</si>
  <si>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</si>
  <si>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</si>
  <si>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</si>
  <si>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</si>
  <si>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</si>
  <si>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</si>
  <si>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</si>
  <si>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</si>
  <si>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</si>
  <si>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</si>
  <si>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</si>
  <si>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</si>
  <si>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</si>
  <si>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</si>
  <si>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</si>
  <si>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</si>
  <si>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</si>
  <si>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</si>
  <si>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</si>
  <si>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</si>
  <si>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</si>
  <si>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</si>
  <si>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</si>
  <si>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</si>
  <si>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</si>
  <si>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</si>
  <si>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</si>
  <si>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</si>
  <si>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</si>
  <si>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</si>
  <si>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</si>
  <si>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</si>
  <si>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</si>
  <si>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</si>
  <si>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</si>
  <si>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</si>
  <si>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</si>
  <si>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</si>
  <si>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</si>
  <si>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</si>
  <si>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</si>
  <si>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</si>
  <si>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</si>
  <si>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</si>
  <si>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</si>
  <si>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</si>
  <si>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</si>
  <si>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</si>
  <si>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</si>
  <si>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</si>
  <si>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</si>
  <si>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</si>
  <si>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</si>
  <si>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</si>
  <si>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</si>
  <si>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</si>
  <si>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</si>
  <si>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</si>
  <si>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</si>
  <si>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</si>
  <si>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47</t>
  </si>
  <si>
    <t>JULIO VASQUEZ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</si>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</sst>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95.5</c:v>
                </c:pt>
                <c:pt idx="1">
                  <c:v>101</c:v>
                </c:pt>
                <c:pt idx="2">
                  <c:v>97</c:v>
                </c:pt>
                <c:pt idx="3">
                  <c:v>114.5</c:v>
                </c:pt>
                <c:pt idx="4">
                  <c:v>119</c:v>
                </c:pt>
                <c:pt idx="5">
                  <c:v>126.5</c:v>
                </c:pt>
                <c:pt idx="6">
                  <c:v>118</c:v>
                </c:pt>
                <c:pt idx="7">
                  <c:v>107.5</c:v>
                </c:pt>
                <c:pt idx="8">
                  <c:v>113</c:v>
                </c:pt>
                <c:pt idx="9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28248"/>
        <c:axId val="163251008"/>
      </c:barChart>
      <c:catAx>
        <c:axId val="163528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5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5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8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637</c:v>
                </c:pt>
                <c:pt idx="1">
                  <c:v>641.5</c:v>
                </c:pt>
                <c:pt idx="2">
                  <c:v>612.5</c:v>
                </c:pt>
                <c:pt idx="3">
                  <c:v>562.5</c:v>
                </c:pt>
                <c:pt idx="4">
                  <c:v>560.5</c:v>
                </c:pt>
                <c:pt idx="5">
                  <c:v>497.5</c:v>
                </c:pt>
                <c:pt idx="6">
                  <c:v>455</c:v>
                </c:pt>
                <c:pt idx="7">
                  <c:v>448</c:v>
                </c:pt>
                <c:pt idx="8">
                  <c:v>410.5</c:v>
                </c:pt>
                <c:pt idx="9">
                  <c:v>441.5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65320"/>
        <c:axId val="165665712"/>
      </c:barChart>
      <c:catAx>
        <c:axId val="16566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6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5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6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454</c:v>
                </c:pt>
                <c:pt idx="1">
                  <c:v>492</c:v>
                </c:pt>
                <c:pt idx="2">
                  <c:v>445.5</c:v>
                </c:pt>
                <c:pt idx="3">
                  <c:v>568</c:v>
                </c:pt>
                <c:pt idx="4">
                  <c:v>521.5</c:v>
                </c:pt>
                <c:pt idx="5">
                  <c:v>538.5</c:v>
                </c:pt>
                <c:pt idx="6">
                  <c:v>527.5</c:v>
                </c:pt>
                <c:pt idx="7">
                  <c:v>528.5</c:v>
                </c:pt>
                <c:pt idx="8">
                  <c:v>537.5</c:v>
                </c:pt>
                <c:pt idx="9">
                  <c:v>550</c:v>
                </c:pt>
                <c:pt idx="10">
                  <c:v>487</c:v>
                </c:pt>
                <c:pt idx="11">
                  <c:v>420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66496"/>
        <c:axId val="165666888"/>
      </c:barChart>
      <c:catAx>
        <c:axId val="1656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6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6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6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375.5</c:v>
                </c:pt>
                <c:pt idx="1">
                  <c:v>387</c:v>
                </c:pt>
                <c:pt idx="2">
                  <c:v>388</c:v>
                </c:pt>
                <c:pt idx="3">
                  <c:v>417</c:v>
                </c:pt>
                <c:pt idx="4">
                  <c:v>465.5</c:v>
                </c:pt>
                <c:pt idx="5">
                  <c:v>487.5</c:v>
                </c:pt>
                <c:pt idx="6">
                  <c:v>436.5</c:v>
                </c:pt>
                <c:pt idx="7">
                  <c:v>399.5</c:v>
                </c:pt>
                <c:pt idx="8">
                  <c:v>392.5</c:v>
                </c:pt>
                <c:pt idx="9">
                  <c:v>427.5</c:v>
                </c:pt>
                <c:pt idx="10">
                  <c:v>445</c:v>
                </c:pt>
                <c:pt idx="11">
                  <c:v>473.5</c:v>
                </c:pt>
                <c:pt idx="12">
                  <c:v>464.5</c:v>
                </c:pt>
                <c:pt idx="13">
                  <c:v>439.5</c:v>
                </c:pt>
                <c:pt idx="14">
                  <c:v>448</c:v>
                </c:pt>
                <c:pt idx="15">
                  <c:v>429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67672"/>
        <c:axId val="165668064"/>
      </c:barChart>
      <c:catAx>
        <c:axId val="16566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67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408</c:v>
                </c:pt>
                <c:pt idx="4">
                  <c:v>431.5</c:v>
                </c:pt>
                <c:pt idx="5">
                  <c:v>457</c:v>
                </c:pt>
                <c:pt idx="6">
                  <c:v>478</c:v>
                </c:pt>
                <c:pt idx="7">
                  <c:v>471</c:v>
                </c:pt>
                <c:pt idx="8">
                  <c:v>465</c:v>
                </c:pt>
                <c:pt idx="9">
                  <c:v>451.5</c:v>
                </c:pt>
                <c:pt idx="13">
                  <c:v>435.5</c:v>
                </c:pt>
                <c:pt idx="14">
                  <c:v>469.5</c:v>
                </c:pt>
                <c:pt idx="15">
                  <c:v>520.5</c:v>
                </c:pt>
                <c:pt idx="16">
                  <c:v>548</c:v>
                </c:pt>
                <c:pt idx="17">
                  <c:v>544</c:v>
                </c:pt>
                <c:pt idx="18">
                  <c:v>526.5</c:v>
                </c:pt>
                <c:pt idx="19">
                  <c:v>474</c:v>
                </c:pt>
                <c:pt idx="20">
                  <c:v>444.5</c:v>
                </c:pt>
                <c:pt idx="21">
                  <c:v>422</c:v>
                </c:pt>
                <c:pt idx="22">
                  <c:v>404</c:v>
                </c:pt>
                <c:pt idx="23">
                  <c:v>408</c:v>
                </c:pt>
                <c:pt idx="24">
                  <c:v>405</c:v>
                </c:pt>
                <c:pt idx="25">
                  <c:v>424</c:v>
                </c:pt>
                <c:pt idx="29">
                  <c:v>618</c:v>
                </c:pt>
                <c:pt idx="30">
                  <c:v>644</c:v>
                </c:pt>
                <c:pt idx="31">
                  <c:v>681.5</c:v>
                </c:pt>
                <c:pt idx="32">
                  <c:v>734</c:v>
                </c:pt>
                <c:pt idx="33">
                  <c:v>724.5</c:v>
                </c:pt>
                <c:pt idx="34">
                  <c:v>761</c:v>
                </c:pt>
                <c:pt idx="35">
                  <c:v>803.5</c:v>
                </c:pt>
                <c:pt idx="36">
                  <c:v>818.5</c:v>
                </c:pt>
                <c:pt idx="37">
                  <c:v>799.5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1293.5</c:v>
                </c:pt>
                <c:pt idx="4">
                  <c:v>1221</c:v>
                </c:pt>
                <c:pt idx="5">
                  <c:v>1103</c:v>
                </c:pt>
                <c:pt idx="6">
                  <c:v>998</c:v>
                </c:pt>
                <c:pt idx="7">
                  <c:v>929.5</c:v>
                </c:pt>
                <c:pt idx="8">
                  <c:v>827</c:v>
                </c:pt>
                <c:pt idx="9">
                  <c:v>792</c:v>
                </c:pt>
                <c:pt idx="13">
                  <c:v>607.5</c:v>
                </c:pt>
                <c:pt idx="14">
                  <c:v>630</c:v>
                </c:pt>
                <c:pt idx="15">
                  <c:v>662.5</c:v>
                </c:pt>
                <c:pt idx="16">
                  <c:v>652.5</c:v>
                </c:pt>
                <c:pt idx="17">
                  <c:v>629.5</c:v>
                </c:pt>
                <c:pt idx="18">
                  <c:v>603</c:v>
                </c:pt>
                <c:pt idx="19">
                  <c:v>590.5</c:v>
                </c:pt>
                <c:pt idx="20">
                  <c:v>651</c:v>
                </c:pt>
                <c:pt idx="21">
                  <c:v>747.5</c:v>
                </c:pt>
                <c:pt idx="22">
                  <c:v>809.5</c:v>
                </c:pt>
                <c:pt idx="23">
                  <c:v>843.5</c:v>
                </c:pt>
                <c:pt idx="24">
                  <c:v>826</c:v>
                </c:pt>
                <c:pt idx="25">
                  <c:v>774.5</c:v>
                </c:pt>
                <c:pt idx="29">
                  <c:v>780.5</c:v>
                </c:pt>
                <c:pt idx="30">
                  <c:v>797.5</c:v>
                </c:pt>
                <c:pt idx="31">
                  <c:v>815.5</c:v>
                </c:pt>
                <c:pt idx="32">
                  <c:v>817.5</c:v>
                </c:pt>
                <c:pt idx="33">
                  <c:v>771.5</c:v>
                </c:pt>
                <c:pt idx="34">
                  <c:v>713.5</c:v>
                </c:pt>
                <c:pt idx="35">
                  <c:v>649.5</c:v>
                </c:pt>
                <c:pt idx="36">
                  <c:v>632.5</c:v>
                </c:pt>
                <c:pt idx="37">
                  <c:v>596.5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752</c:v>
                </c:pt>
                <c:pt idx="4">
                  <c:v>724.5</c:v>
                </c:pt>
                <c:pt idx="5">
                  <c:v>673</c:v>
                </c:pt>
                <c:pt idx="6">
                  <c:v>599.5</c:v>
                </c:pt>
                <c:pt idx="7">
                  <c:v>560.5</c:v>
                </c:pt>
                <c:pt idx="8">
                  <c:v>519</c:v>
                </c:pt>
                <c:pt idx="9">
                  <c:v>511.5</c:v>
                </c:pt>
                <c:pt idx="13">
                  <c:v>524.5</c:v>
                </c:pt>
                <c:pt idx="14">
                  <c:v>558</c:v>
                </c:pt>
                <c:pt idx="15">
                  <c:v>575</c:v>
                </c:pt>
                <c:pt idx="16">
                  <c:v>606</c:v>
                </c:pt>
                <c:pt idx="17">
                  <c:v>615.5</c:v>
                </c:pt>
                <c:pt idx="18">
                  <c:v>586.5</c:v>
                </c:pt>
                <c:pt idx="19">
                  <c:v>591.5</c:v>
                </c:pt>
                <c:pt idx="20">
                  <c:v>569</c:v>
                </c:pt>
                <c:pt idx="21">
                  <c:v>569</c:v>
                </c:pt>
                <c:pt idx="22">
                  <c:v>597</c:v>
                </c:pt>
                <c:pt idx="23">
                  <c:v>571</c:v>
                </c:pt>
                <c:pt idx="24">
                  <c:v>594.5</c:v>
                </c:pt>
                <c:pt idx="25">
                  <c:v>582.5</c:v>
                </c:pt>
                <c:pt idx="29">
                  <c:v>561</c:v>
                </c:pt>
                <c:pt idx="30">
                  <c:v>585.5</c:v>
                </c:pt>
                <c:pt idx="31">
                  <c:v>576.5</c:v>
                </c:pt>
                <c:pt idx="32">
                  <c:v>604</c:v>
                </c:pt>
                <c:pt idx="33">
                  <c:v>620</c:v>
                </c:pt>
                <c:pt idx="34">
                  <c:v>657.5</c:v>
                </c:pt>
                <c:pt idx="35">
                  <c:v>690.5</c:v>
                </c:pt>
                <c:pt idx="36">
                  <c:v>652</c:v>
                </c:pt>
                <c:pt idx="37">
                  <c:v>598.5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2453.5</c:v>
                </c:pt>
                <c:pt idx="4">
                  <c:v>2377</c:v>
                </c:pt>
                <c:pt idx="5">
                  <c:v>2233</c:v>
                </c:pt>
                <c:pt idx="6">
                  <c:v>2075.5</c:v>
                </c:pt>
                <c:pt idx="7">
                  <c:v>1961</c:v>
                </c:pt>
                <c:pt idx="8">
                  <c:v>1811</c:v>
                </c:pt>
                <c:pt idx="9">
                  <c:v>1755</c:v>
                </c:pt>
                <c:pt idx="13">
                  <c:v>1567.5</c:v>
                </c:pt>
                <c:pt idx="14">
                  <c:v>1657.5</c:v>
                </c:pt>
                <c:pt idx="15">
                  <c:v>1758</c:v>
                </c:pt>
                <c:pt idx="16">
                  <c:v>1806.5</c:v>
                </c:pt>
                <c:pt idx="17">
                  <c:v>1789</c:v>
                </c:pt>
                <c:pt idx="18">
                  <c:v>1716</c:v>
                </c:pt>
                <c:pt idx="19">
                  <c:v>1656</c:v>
                </c:pt>
                <c:pt idx="20">
                  <c:v>1664.5</c:v>
                </c:pt>
                <c:pt idx="21">
                  <c:v>1738.5</c:v>
                </c:pt>
                <c:pt idx="22">
                  <c:v>1810.5</c:v>
                </c:pt>
                <c:pt idx="23">
                  <c:v>1822.5</c:v>
                </c:pt>
                <c:pt idx="24">
                  <c:v>1825.5</c:v>
                </c:pt>
                <c:pt idx="25">
                  <c:v>1781</c:v>
                </c:pt>
                <c:pt idx="29">
                  <c:v>1959.5</c:v>
                </c:pt>
                <c:pt idx="30">
                  <c:v>2027</c:v>
                </c:pt>
                <c:pt idx="31">
                  <c:v>2073.5</c:v>
                </c:pt>
                <c:pt idx="32">
                  <c:v>2155.5</c:v>
                </c:pt>
                <c:pt idx="33">
                  <c:v>2116</c:v>
                </c:pt>
                <c:pt idx="34">
                  <c:v>2132</c:v>
                </c:pt>
                <c:pt idx="35">
                  <c:v>2143.5</c:v>
                </c:pt>
                <c:pt idx="36">
                  <c:v>2103</c:v>
                </c:pt>
                <c:pt idx="37">
                  <c:v>1994.5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35904"/>
        <c:axId val="185336296"/>
      </c:lineChart>
      <c:catAx>
        <c:axId val="185335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33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36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335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95.5</c:v>
                </c:pt>
                <c:pt idx="1">
                  <c:v>115</c:v>
                </c:pt>
                <c:pt idx="2">
                  <c:v>101</c:v>
                </c:pt>
                <c:pt idx="3">
                  <c:v>124</c:v>
                </c:pt>
                <c:pt idx="4">
                  <c:v>129.5</c:v>
                </c:pt>
                <c:pt idx="5">
                  <c:v>166</c:v>
                </c:pt>
                <c:pt idx="6">
                  <c:v>128.5</c:v>
                </c:pt>
                <c:pt idx="7">
                  <c:v>120</c:v>
                </c:pt>
                <c:pt idx="8">
                  <c:v>112</c:v>
                </c:pt>
                <c:pt idx="9">
                  <c:v>113.5</c:v>
                </c:pt>
                <c:pt idx="10">
                  <c:v>99</c:v>
                </c:pt>
                <c:pt idx="11">
                  <c:v>97.5</c:v>
                </c:pt>
                <c:pt idx="12">
                  <c:v>94</c:v>
                </c:pt>
                <c:pt idx="13">
                  <c:v>117.5</c:v>
                </c:pt>
                <c:pt idx="14">
                  <c:v>96</c:v>
                </c:pt>
                <c:pt idx="15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30544"/>
        <c:axId val="164535024"/>
      </c:barChart>
      <c:catAx>
        <c:axId val="16453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3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3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3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140.5</c:v>
                </c:pt>
                <c:pt idx="1">
                  <c:v>147.5</c:v>
                </c:pt>
                <c:pt idx="2">
                  <c:v>147</c:v>
                </c:pt>
                <c:pt idx="3">
                  <c:v>183</c:v>
                </c:pt>
                <c:pt idx="4">
                  <c:v>166.5</c:v>
                </c:pt>
                <c:pt idx="5">
                  <c:v>185</c:v>
                </c:pt>
                <c:pt idx="6">
                  <c:v>199.5</c:v>
                </c:pt>
                <c:pt idx="7">
                  <c:v>173.5</c:v>
                </c:pt>
                <c:pt idx="8">
                  <c:v>203</c:v>
                </c:pt>
                <c:pt idx="9">
                  <c:v>227.5</c:v>
                </c:pt>
                <c:pt idx="10">
                  <c:v>214.5</c:v>
                </c:pt>
                <c:pt idx="11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17584"/>
        <c:axId val="164574096"/>
      </c:barChart>
      <c:catAx>
        <c:axId val="16461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7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1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357.5</c:v>
                </c:pt>
                <c:pt idx="1">
                  <c:v>346.5</c:v>
                </c:pt>
                <c:pt idx="2">
                  <c:v>302</c:v>
                </c:pt>
                <c:pt idx="3">
                  <c:v>287.5</c:v>
                </c:pt>
                <c:pt idx="4">
                  <c:v>285</c:v>
                </c:pt>
                <c:pt idx="5">
                  <c:v>228.5</c:v>
                </c:pt>
                <c:pt idx="6">
                  <c:v>197</c:v>
                </c:pt>
                <c:pt idx="7">
                  <c:v>219</c:v>
                </c:pt>
                <c:pt idx="8">
                  <c:v>182.5</c:v>
                </c:pt>
                <c:pt idx="9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53384"/>
        <c:axId val="163741680"/>
      </c:barChart>
      <c:catAx>
        <c:axId val="16385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4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4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5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179.5</c:v>
                </c:pt>
                <c:pt idx="1">
                  <c:v>193.5</c:v>
                </c:pt>
                <c:pt idx="2">
                  <c:v>182</c:v>
                </c:pt>
                <c:pt idx="3">
                  <c:v>225.5</c:v>
                </c:pt>
                <c:pt idx="4">
                  <c:v>196.5</c:v>
                </c:pt>
                <c:pt idx="5">
                  <c:v>211.5</c:v>
                </c:pt>
                <c:pt idx="6">
                  <c:v>184</c:v>
                </c:pt>
                <c:pt idx="7">
                  <c:v>179.5</c:v>
                </c:pt>
                <c:pt idx="8">
                  <c:v>138.5</c:v>
                </c:pt>
                <c:pt idx="9">
                  <c:v>147.5</c:v>
                </c:pt>
                <c:pt idx="10">
                  <c:v>167</c:v>
                </c:pt>
                <c:pt idx="11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04776"/>
        <c:axId val="164929176"/>
      </c:barChart>
      <c:catAx>
        <c:axId val="16490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29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29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0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142</c:v>
                </c:pt>
                <c:pt idx="1">
                  <c:v>142</c:v>
                </c:pt>
                <c:pt idx="2">
                  <c:v>170.5</c:v>
                </c:pt>
                <c:pt idx="3">
                  <c:v>153</c:v>
                </c:pt>
                <c:pt idx="4">
                  <c:v>164.5</c:v>
                </c:pt>
                <c:pt idx="5">
                  <c:v>174.5</c:v>
                </c:pt>
                <c:pt idx="6">
                  <c:v>160.5</c:v>
                </c:pt>
                <c:pt idx="7">
                  <c:v>130</c:v>
                </c:pt>
                <c:pt idx="8">
                  <c:v>138</c:v>
                </c:pt>
                <c:pt idx="9">
                  <c:v>162</c:v>
                </c:pt>
                <c:pt idx="10">
                  <c:v>221</c:v>
                </c:pt>
                <c:pt idx="11">
                  <c:v>226.5</c:v>
                </c:pt>
                <c:pt idx="12">
                  <c:v>200</c:v>
                </c:pt>
                <c:pt idx="13">
                  <c:v>196</c:v>
                </c:pt>
                <c:pt idx="14">
                  <c:v>203.5</c:v>
                </c:pt>
                <c:pt idx="15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14664"/>
        <c:axId val="163286864"/>
      </c:barChart>
      <c:catAx>
        <c:axId val="165514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8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14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184</c:v>
                </c:pt>
                <c:pt idx="1">
                  <c:v>194</c:v>
                </c:pt>
                <c:pt idx="2">
                  <c:v>213.5</c:v>
                </c:pt>
                <c:pt idx="3">
                  <c:v>160.5</c:v>
                </c:pt>
                <c:pt idx="4">
                  <c:v>156.5</c:v>
                </c:pt>
                <c:pt idx="5">
                  <c:v>142.5</c:v>
                </c:pt>
                <c:pt idx="6">
                  <c:v>140</c:v>
                </c:pt>
                <c:pt idx="7">
                  <c:v>121.5</c:v>
                </c:pt>
                <c:pt idx="8">
                  <c:v>115</c:v>
                </c:pt>
                <c:pt idx="9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86472"/>
        <c:axId val="163286080"/>
      </c:barChart>
      <c:catAx>
        <c:axId val="16328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8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134</c:v>
                </c:pt>
                <c:pt idx="1">
                  <c:v>151</c:v>
                </c:pt>
                <c:pt idx="2">
                  <c:v>116.5</c:v>
                </c:pt>
                <c:pt idx="3">
                  <c:v>159.5</c:v>
                </c:pt>
                <c:pt idx="4">
                  <c:v>158.5</c:v>
                </c:pt>
                <c:pt idx="5">
                  <c:v>142</c:v>
                </c:pt>
                <c:pt idx="6">
                  <c:v>144</c:v>
                </c:pt>
                <c:pt idx="7">
                  <c:v>175.5</c:v>
                </c:pt>
                <c:pt idx="8">
                  <c:v>196</c:v>
                </c:pt>
                <c:pt idx="9">
                  <c:v>175</c:v>
                </c:pt>
                <c:pt idx="10">
                  <c:v>105.5</c:v>
                </c:pt>
                <c:pt idx="11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85296"/>
        <c:axId val="163287648"/>
      </c:barChart>
      <c:catAx>
        <c:axId val="16328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8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138</c:v>
                </c:pt>
                <c:pt idx="1">
                  <c:v>130</c:v>
                </c:pt>
                <c:pt idx="2">
                  <c:v>116.5</c:v>
                </c:pt>
                <c:pt idx="3">
                  <c:v>140</c:v>
                </c:pt>
                <c:pt idx="4">
                  <c:v>171.5</c:v>
                </c:pt>
                <c:pt idx="5">
                  <c:v>147</c:v>
                </c:pt>
                <c:pt idx="6">
                  <c:v>147.5</c:v>
                </c:pt>
                <c:pt idx="7">
                  <c:v>149.5</c:v>
                </c:pt>
                <c:pt idx="8">
                  <c:v>142.5</c:v>
                </c:pt>
                <c:pt idx="9">
                  <c:v>152</c:v>
                </c:pt>
                <c:pt idx="10">
                  <c:v>125</c:v>
                </c:pt>
                <c:pt idx="11">
                  <c:v>149.5</c:v>
                </c:pt>
                <c:pt idx="12">
                  <c:v>170.5</c:v>
                </c:pt>
                <c:pt idx="13">
                  <c:v>126</c:v>
                </c:pt>
                <c:pt idx="14">
                  <c:v>148.5</c:v>
                </c:pt>
                <c:pt idx="15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88432"/>
        <c:axId val="162797336"/>
      </c:barChart>
      <c:catAx>
        <c:axId val="16328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97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9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149</v>
      </c>
      <c r="E5" s="150"/>
      <c r="F5" s="150"/>
      <c r="G5" s="150"/>
      <c r="H5" s="150"/>
      <c r="I5" s="146" t="s">
        <v>53</v>
      </c>
      <c r="J5" s="146"/>
      <c r="K5" s="146"/>
      <c r="L5" s="151"/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43059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49</v>
      </c>
      <c r="C10" s="46">
        <v>66</v>
      </c>
      <c r="D10" s="46">
        <v>0</v>
      </c>
      <c r="E10" s="46">
        <v>2</v>
      </c>
      <c r="F10" s="6">
        <f t="shared" ref="F10:F22" si="0">B10*0.5+C10*1+D10*2+E10*2.5</f>
        <v>95.5</v>
      </c>
      <c r="G10" s="2"/>
      <c r="H10" s="19" t="s">
        <v>4</v>
      </c>
      <c r="I10" s="46">
        <v>63</v>
      </c>
      <c r="J10" s="46">
        <v>85</v>
      </c>
      <c r="K10" s="46">
        <v>0</v>
      </c>
      <c r="L10" s="46">
        <v>3</v>
      </c>
      <c r="M10" s="6">
        <f t="shared" ref="M10:M22" si="1">I10*0.5+J10*1+K10*2+L10*2.5</f>
        <v>124</v>
      </c>
      <c r="N10" s="9">
        <f>F20+F21+F22+M10</f>
        <v>435.5</v>
      </c>
      <c r="O10" s="19" t="s">
        <v>43</v>
      </c>
      <c r="P10" s="46">
        <v>79</v>
      </c>
      <c r="Q10" s="46">
        <v>96</v>
      </c>
      <c r="R10" s="46">
        <v>0</v>
      </c>
      <c r="S10" s="46">
        <v>2</v>
      </c>
      <c r="T10" s="6">
        <f t="shared" ref="T10:T21" si="2">P10*0.5+Q10*1+R10*2+S10*2.5</f>
        <v>140.5</v>
      </c>
      <c r="U10" s="10"/>
      <c r="AB10" s="1"/>
    </row>
    <row r="11" spans="1:28" ht="24" customHeight="1" x14ac:dyDescent="0.2">
      <c r="A11" s="18" t="s">
        <v>14</v>
      </c>
      <c r="B11" s="46">
        <v>46</v>
      </c>
      <c r="C11" s="46">
        <v>78</v>
      </c>
      <c r="D11" s="46">
        <v>0</v>
      </c>
      <c r="E11" s="46">
        <v>0</v>
      </c>
      <c r="F11" s="6">
        <f t="shared" si="0"/>
        <v>101</v>
      </c>
      <c r="G11" s="2"/>
      <c r="H11" s="19" t="s">
        <v>5</v>
      </c>
      <c r="I11" s="46">
        <v>78</v>
      </c>
      <c r="J11" s="46">
        <v>88</v>
      </c>
      <c r="K11" s="46">
        <v>0</v>
      </c>
      <c r="L11" s="46">
        <v>1</v>
      </c>
      <c r="M11" s="6">
        <f t="shared" si="1"/>
        <v>129.5</v>
      </c>
      <c r="N11" s="9">
        <f>F21+F22+M10+M11</f>
        <v>469.5</v>
      </c>
      <c r="O11" s="19" t="s">
        <v>44</v>
      </c>
      <c r="P11" s="46">
        <v>86</v>
      </c>
      <c r="Q11" s="46">
        <v>97</v>
      </c>
      <c r="R11" s="46">
        <v>0</v>
      </c>
      <c r="S11" s="46">
        <v>3</v>
      </c>
      <c r="T11" s="6">
        <f t="shared" si="2"/>
        <v>147.5</v>
      </c>
      <c r="U11" s="2"/>
      <c r="AB11" s="1"/>
    </row>
    <row r="12" spans="1:28" ht="24" customHeight="1" x14ac:dyDescent="0.2">
      <c r="A12" s="18" t="s">
        <v>17</v>
      </c>
      <c r="B12" s="46">
        <v>52</v>
      </c>
      <c r="C12" s="46">
        <v>71</v>
      </c>
      <c r="D12" s="46">
        <v>0</v>
      </c>
      <c r="E12" s="46">
        <v>0</v>
      </c>
      <c r="F12" s="6">
        <f t="shared" si="0"/>
        <v>97</v>
      </c>
      <c r="G12" s="2"/>
      <c r="H12" s="19" t="s">
        <v>6</v>
      </c>
      <c r="I12" s="46">
        <v>74</v>
      </c>
      <c r="J12" s="46">
        <v>129</v>
      </c>
      <c r="K12" s="46">
        <v>0</v>
      </c>
      <c r="L12" s="46">
        <v>0</v>
      </c>
      <c r="M12" s="6">
        <f t="shared" si="1"/>
        <v>166</v>
      </c>
      <c r="N12" s="2">
        <f>F22+M10+M11+M12</f>
        <v>520.5</v>
      </c>
      <c r="O12" s="19" t="s">
        <v>32</v>
      </c>
      <c r="P12" s="46">
        <v>80</v>
      </c>
      <c r="Q12" s="46">
        <v>100</v>
      </c>
      <c r="R12" s="46">
        <v>1</v>
      </c>
      <c r="S12" s="46">
        <v>2</v>
      </c>
      <c r="T12" s="6">
        <f t="shared" si="2"/>
        <v>147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85</v>
      </c>
      <c r="D13" s="46">
        <v>0</v>
      </c>
      <c r="E13" s="46">
        <v>2</v>
      </c>
      <c r="F13" s="6">
        <f t="shared" si="0"/>
        <v>114.5</v>
      </c>
      <c r="G13" s="2">
        <f t="shared" ref="G13:G19" si="3">F10+F11+F12+F13</f>
        <v>408</v>
      </c>
      <c r="H13" s="19" t="s">
        <v>7</v>
      </c>
      <c r="I13" s="46">
        <v>47</v>
      </c>
      <c r="J13" s="46">
        <v>100</v>
      </c>
      <c r="K13" s="46">
        <v>0</v>
      </c>
      <c r="L13" s="46">
        <v>2</v>
      </c>
      <c r="M13" s="6">
        <f t="shared" si="1"/>
        <v>128.5</v>
      </c>
      <c r="N13" s="2">
        <f t="shared" ref="N13:N18" si="4">M10+M11+M12+M13</f>
        <v>548</v>
      </c>
      <c r="O13" s="19" t="s">
        <v>33</v>
      </c>
      <c r="P13" s="46">
        <v>91</v>
      </c>
      <c r="Q13" s="46">
        <v>130</v>
      </c>
      <c r="R13" s="46">
        <v>0</v>
      </c>
      <c r="S13" s="46">
        <v>3</v>
      </c>
      <c r="T13" s="6">
        <f t="shared" si="2"/>
        <v>183</v>
      </c>
      <c r="U13" s="2">
        <f t="shared" ref="U13:U20" si="5">T10+T11+T12+T13</f>
        <v>618</v>
      </c>
      <c r="AB13" s="51">
        <v>241</v>
      </c>
    </row>
    <row r="14" spans="1:28" ht="24" customHeight="1" x14ac:dyDescent="0.2">
      <c r="A14" s="18" t="s">
        <v>21</v>
      </c>
      <c r="B14" s="46">
        <v>50</v>
      </c>
      <c r="C14" s="46">
        <v>89</v>
      </c>
      <c r="D14" s="46">
        <v>0</v>
      </c>
      <c r="E14" s="46">
        <v>2</v>
      </c>
      <c r="F14" s="6">
        <f t="shared" si="0"/>
        <v>119</v>
      </c>
      <c r="G14" s="2">
        <f t="shared" si="3"/>
        <v>431.5</v>
      </c>
      <c r="H14" s="19" t="s">
        <v>9</v>
      </c>
      <c r="I14" s="46">
        <v>52</v>
      </c>
      <c r="J14" s="46">
        <v>87</v>
      </c>
      <c r="K14" s="46">
        <v>1</v>
      </c>
      <c r="L14" s="46">
        <v>2</v>
      </c>
      <c r="M14" s="6">
        <f t="shared" si="1"/>
        <v>120</v>
      </c>
      <c r="N14" s="2">
        <f t="shared" si="4"/>
        <v>544</v>
      </c>
      <c r="O14" s="19" t="s">
        <v>29</v>
      </c>
      <c r="P14" s="45">
        <v>109</v>
      </c>
      <c r="Q14" s="45">
        <v>112</v>
      </c>
      <c r="R14" s="45">
        <v>0</v>
      </c>
      <c r="S14" s="45">
        <v>0</v>
      </c>
      <c r="T14" s="6">
        <f t="shared" si="2"/>
        <v>166.5</v>
      </c>
      <c r="U14" s="2">
        <f t="shared" si="5"/>
        <v>644</v>
      </c>
      <c r="AB14" s="51">
        <v>250</v>
      </c>
    </row>
    <row r="15" spans="1:28" ht="24" customHeight="1" x14ac:dyDescent="0.2">
      <c r="A15" s="18" t="s">
        <v>23</v>
      </c>
      <c r="B15" s="46">
        <v>58</v>
      </c>
      <c r="C15" s="46">
        <v>95</v>
      </c>
      <c r="D15" s="46">
        <v>0</v>
      </c>
      <c r="E15" s="46">
        <v>1</v>
      </c>
      <c r="F15" s="6">
        <f t="shared" si="0"/>
        <v>126.5</v>
      </c>
      <c r="G15" s="2">
        <f t="shared" si="3"/>
        <v>457</v>
      </c>
      <c r="H15" s="19" t="s">
        <v>12</v>
      </c>
      <c r="I15" s="46">
        <v>45</v>
      </c>
      <c r="J15" s="46">
        <v>85</v>
      </c>
      <c r="K15" s="46">
        <v>1</v>
      </c>
      <c r="L15" s="46">
        <v>1</v>
      </c>
      <c r="M15" s="6">
        <f t="shared" si="1"/>
        <v>112</v>
      </c>
      <c r="N15" s="2">
        <f t="shared" si="4"/>
        <v>526.5</v>
      </c>
      <c r="O15" s="18" t="s">
        <v>30</v>
      </c>
      <c r="P15" s="46">
        <v>120</v>
      </c>
      <c r="Q15" s="46">
        <v>118</v>
      </c>
      <c r="R15" s="46">
        <v>1</v>
      </c>
      <c r="S15" s="46">
        <v>2</v>
      </c>
      <c r="T15" s="6">
        <f t="shared" si="2"/>
        <v>185</v>
      </c>
      <c r="U15" s="2">
        <f t="shared" si="5"/>
        <v>681.5</v>
      </c>
      <c r="AB15" s="51">
        <v>262</v>
      </c>
    </row>
    <row r="16" spans="1:28" ht="24" customHeight="1" x14ac:dyDescent="0.2">
      <c r="A16" s="18" t="s">
        <v>39</v>
      </c>
      <c r="B16" s="46">
        <v>58</v>
      </c>
      <c r="C16" s="46">
        <v>89</v>
      </c>
      <c r="D16" s="46">
        <v>0</v>
      </c>
      <c r="E16" s="46">
        <v>0</v>
      </c>
      <c r="F16" s="6">
        <f t="shared" si="0"/>
        <v>118</v>
      </c>
      <c r="G16" s="2">
        <f t="shared" si="3"/>
        <v>478</v>
      </c>
      <c r="H16" s="19" t="s">
        <v>15</v>
      </c>
      <c r="I16" s="46">
        <v>51</v>
      </c>
      <c r="J16" s="46">
        <v>79</v>
      </c>
      <c r="K16" s="46">
        <v>2</v>
      </c>
      <c r="L16" s="46">
        <v>2</v>
      </c>
      <c r="M16" s="6">
        <f t="shared" si="1"/>
        <v>113.5</v>
      </c>
      <c r="N16" s="2">
        <f t="shared" si="4"/>
        <v>474</v>
      </c>
      <c r="O16" s="19" t="s">
        <v>8</v>
      </c>
      <c r="P16" s="46">
        <v>154</v>
      </c>
      <c r="Q16" s="46">
        <v>120</v>
      </c>
      <c r="R16" s="46">
        <v>0</v>
      </c>
      <c r="S16" s="46">
        <v>1</v>
      </c>
      <c r="T16" s="6">
        <f t="shared" si="2"/>
        <v>199.5</v>
      </c>
      <c r="U16" s="2">
        <f t="shared" si="5"/>
        <v>734</v>
      </c>
      <c r="AB16" s="51">
        <v>270.5</v>
      </c>
    </row>
    <row r="17" spans="1:28" ht="24" customHeight="1" x14ac:dyDescent="0.2">
      <c r="A17" s="18" t="s">
        <v>40</v>
      </c>
      <c r="B17" s="46">
        <v>45</v>
      </c>
      <c r="C17" s="46">
        <v>80</v>
      </c>
      <c r="D17" s="46">
        <v>0</v>
      </c>
      <c r="E17" s="46">
        <v>2</v>
      </c>
      <c r="F17" s="6">
        <f t="shared" si="0"/>
        <v>107.5</v>
      </c>
      <c r="G17" s="2">
        <f t="shared" si="3"/>
        <v>471</v>
      </c>
      <c r="H17" s="19" t="s">
        <v>18</v>
      </c>
      <c r="I17" s="46">
        <v>46</v>
      </c>
      <c r="J17" s="46">
        <v>76</v>
      </c>
      <c r="K17" s="46">
        <v>0</v>
      </c>
      <c r="L17" s="46">
        <v>0</v>
      </c>
      <c r="M17" s="6">
        <f t="shared" si="1"/>
        <v>99</v>
      </c>
      <c r="N17" s="2">
        <f t="shared" si="4"/>
        <v>444.5</v>
      </c>
      <c r="O17" s="19" t="s">
        <v>10</v>
      </c>
      <c r="P17" s="46">
        <v>130</v>
      </c>
      <c r="Q17" s="46">
        <v>106</v>
      </c>
      <c r="R17" s="46">
        <v>0</v>
      </c>
      <c r="S17" s="46">
        <v>1</v>
      </c>
      <c r="T17" s="6">
        <f t="shared" si="2"/>
        <v>173.5</v>
      </c>
      <c r="U17" s="2">
        <f t="shared" si="5"/>
        <v>724.5</v>
      </c>
      <c r="AB17" s="51">
        <v>289.5</v>
      </c>
    </row>
    <row r="18" spans="1:28" ht="24" customHeight="1" x14ac:dyDescent="0.2">
      <c r="A18" s="18" t="s">
        <v>41</v>
      </c>
      <c r="B18" s="46">
        <v>48</v>
      </c>
      <c r="C18" s="46">
        <v>84</v>
      </c>
      <c r="D18" s="46">
        <v>0</v>
      </c>
      <c r="E18" s="46">
        <v>2</v>
      </c>
      <c r="F18" s="6">
        <f t="shared" si="0"/>
        <v>113</v>
      </c>
      <c r="G18" s="2">
        <f t="shared" si="3"/>
        <v>465</v>
      </c>
      <c r="H18" s="19" t="s">
        <v>20</v>
      </c>
      <c r="I18" s="46">
        <v>34</v>
      </c>
      <c r="J18" s="46">
        <v>78</v>
      </c>
      <c r="K18" s="46">
        <v>0</v>
      </c>
      <c r="L18" s="46">
        <v>1</v>
      </c>
      <c r="M18" s="6">
        <f t="shared" si="1"/>
        <v>97.5</v>
      </c>
      <c r="N18" s="2">
        <f t="shared" si="4"/>
        <v>422</v>
      </c>
      <c r="O18" s="19" t="s">
        <v>13</v>
      </c>
      <c r="P18" s="46">
        <v>199</v>
      </c>
      <c r="Q18" s="46">
        <v>101</v>
      </c>
      <c r="R18" s="46">
        <v>0</v>
      </c>
      <c r="S18" s="46">
        <v>1</v>
      </c>
      <c r="T18" s="6">
        <f t="shared" si="2"/>
        <v>203</v>
      </c>
      <c r="U18" s="2">
        <f t="shared" si="5"/>
        <v>761</v>
      </c>
      <c r="AB18" s="51">
        <v>291</v>
      </c>
    </row>
    <row r="19" spans="1:28" ht="24" customHeight="1" thickBot="1" x14ac:dyDescent="0.25">
      <c r="A19" s="21" t="s">
        <v>42</v>
      </c>
      <c r="B19" s="47">
        <v>50</v>
      </c>
      <c r="C19" s="47">
        <v>78</v>
      </c>
      <c r="D19" s="47">
        <v>0</v>
      </c>
      <c r="E19" s="47">
        <v>4</v>
      </c>
      <c r="F19" s="7">
        <f t="shared" si="0"/>
        <v>113</v>
      </c>
      <c r="G19" s="3">
        <f t="shared" si="3"/>
        <v>451.5</v>
      </c>
      <c r="H19" s="20" t="s">
        <v>22</v>
      </c>
      <c r="I19" s="45">
        <v>41</v>
      </c>
      <c r="J19" s="45">
        <v>71</v>
      </c>
      <c r="K19" s="45">
        <v>0</v>
      </c>
      <c r="L19" s="45">
        <v>1</v>
      </c>
      <c r="M19" s="6">
        <f t="shared" si="1"/>
        <v>94</v>
      </c>
      <c r="N19" s="2">
        <f>M16+M17+M18+M19</f>
        <v>404</v>
      </c>
      <c r="O19" s="19" t="s">
        <v>16</v>
      </c>
      <c r="P19" s="46">
        <v>216</v>
      </c>
      <c r="Q19" s="46">
        <v>117</v>
      </c>
      <c r="R19" s="46">
        <v>0</v>
      </c>
      <c r="S19" s="46">
        <v>1</v>
      </c>
      <c r="T19" s="6">
        <f t="shared" si="2"/>
        <v>227.5</v>
      </c>
      <c r="U19" s="2">
        <f t="shared" si="5"/>
        <v>803.5</v>
      </c>
      <c r="AB19" s="51">
        <v>294</v>
      </c>
    </row>
    <row r="20" spans="1:28" ht="24" customHeight="1" x14ac:dyDescent="0.2">
      <c r="A20" s="19" t="s">
        <v>27</v>
      </c>
      <c r="B20" s="45">
        <v>45</v>
      </c>
      <c r="C20" s="45">
        <v>68</v>
      </c>
      <c r="D20" s="45">
        <v>0</v>
      </c>
      <c r="E20" s="45">
        <v>2</v>
      </c>
      <c r="F20" s="8">
        <f t="shared" si="0"/>
        <v>95.5</v>
      </c>
      <c r="G20" s="35"/>
      <c r="H20" s="19" t="s">
        <v>24</v>
      </c>
      <c r="I20" s="46">
        <v>60</v>
      </c>
      <c r="J20" s="46">
        <v>85</v>
      </c>
      <c r="K20" s="46">
        <v>0</v>
      </c>
      <c r="L20" s="46">
        <v>1</v>
      </c>
      <c r="M20" s="8">
        <f t="shared" si="1"/>
        <v>117.5</v>
      </c>
      <c r="N20" s="2">
        <f>M17+M18+M19+M20</f>
        <v>408</v>
      </c>
      <c r="O20" s="19" t="s">
        <v>45</v>
      </c>
      <c r="P20" s="45">
        <v>207</v>
      </c>
      <c r="Q20" s="45">
        <v>111</v>
      </c>
      <c r="R20" s="45">
        <v>0</v>
      </c>
      <c r="S20" s="45">
        <v>0</v>
      </c>
      <c r="T20" s="8">
        <f t="shared" si="2"/>
        <v>214.5</v>
      </c>
      <c r="U20" s="2">
        <f t="shared" si="5"/>
        <v>818.5</v>
      </c>
      <c r="AB20" s="51">
        <v>299</v>
      </c>
    </row>
    <row r="21" spans="1:28" ht="24" customHeight="1" thickBot="1" x14ac:dyDescent="0.25">
      <c r="A21" s="19" t="s">
        <v>28</v>
      </c>
      <c r="B21" s="46">
        <v>57</v>
      </c>
      <c r="C21" s="46">
        <v>79</v>
      </c>
      <c r="D21" s="46">
        <v>0</v>
      </c>
      <c r="E21" s="46">
        <v>3</v>
      </c>
      <c r="F21" s="6">
        <f t="shared" si="0"/>
        <v>115</v>
      </c>
      <c r="G21" s="36"/>
      <c r="H21" s="20" t="s">
        <v>25</v>
      </c>
      <c r="I21" s="46">
        <v>55</v>
      </c>
      <c r="J21" s="46">
        <v>66</v>
      </c>
      <c r="K21" s="46">
        <v>0</v>
      </c>
      <c r="L21" s="46">
        <v>1</v>
      </c>
      <c r="M21" s="6">
        <f t="shared" si="1"/>
        <v>96</v>
      </c>
      <c r="N21" s="2">
        <f>M18+M19+M20+M21</f>
        <v>405</v>
      </c>
      <c r="O21" s="21" t="s">
        <v>46</v>
      </c>
      <c r="P21" s="47">
        <v>127</v>
      </c>
      <c r="Q21" s="47">
        <v>91</v>
      </c>
      <c r="R21" s="47">
        <v>0</v>
      </c>
      <c r="S21" s="47">
        <v>0</v>
      </c>
      <c r="T21" s="7">
        <f t="shared" si="2"/>
        <v>154.5</v>
      </c>
      <c r="U21" s="3">
        <f>T18+T19+T20+T21</f>
        <v>799.5</v>
      </c>
      <c r="V21">
        <f>P21+P20+P19+P18</f>
        <v>749</v>
      </c>
      <c r="W21">
        <f t="shared" ref="W21:Y21" si="6">Q21+Q20+Q19+Q18</f>
        <v>420</v>
      </c>
      <c r="X21">
        <f t="shared" si="6"/>
        <v>0</v>
      </c>
      <c r="Y21">
        <f t="shared" si="6"/>
        <v>2</v>
      </c>
      <c r="AB21" s="51">
        <v>299.5</v>
      </c>
    </row>
    <row r="22" spans="1:28" ht="24" customHeight="1" thickBot="1" x14ac:dyDescent="0.25">
      <c r="A22" s="19" t="s">
        <v>1</v>
      </c>
      <c r="B22" s="46">
        <v>49</v>
      </c>
      <c r="C22" s="46">
        <v>74</v>
      </c>
      <c r="D22" s="46">
        <v>0</v>
      </c>
      <c r="E22" s="46">
        <v>1</v>
      </c>
      <c r="F22" s="6">
        <f t="shared" si="0"/>
        <v>101</v>
      </c>
      <c r="G22" s="2"/>
      <c r="H22" s="21" t="s">
        <v>26</v>
      </c>
      <c r="I22" s="47">
        <v>54</v>
      </c>
      <c r="J22" s="47">
        <v>87</v>
      </c>
      <c r="K22" s="47">
        <v>0</v>
      </c>
      <c r="L22" s="47">
        <v>1</v>
      </c>
      <c r="M22" s="6">
        <f t="shared" si="1"/>
        <v>116.5</v>
      </c>
      <c r="N22" s="3">
        <f>M19+M20+M21+M22</f>
        <v>424</v>
      </c>
      <c r="O22" s="19"/>
      <c r="P22" s="45"/>
      <c r="Q22" s="45"/>
      <c r="R22" s="45"/>
      <c r="S22" s="45"/>
      <c r="T22" s="8"/>
      <c r="U22" s="34"/>
      <c r="V22" s="127">
        <f>(V21*0.5)/V23</f>
        <v>0.4575442883323152</v>
      </c>
      <c r="W22" s="127">
        <f>W21/V23</f>
        <v>0.51313378130726939</v>
      </c>
      <c r="X22" s="127">
        <f>(X21*2)/V23</f>
        <v>0</v>
      </c>
      <c r="Y22" s="127">
        <f>(Y21*2.5)/V23</f>
        <v>6.1087354917532073E-3</v>
      </c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478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548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818.5</v>
      </c>
      <c r="V23" s="128">
        <f>U23</f>
        <v>818.5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82</v>
      </c>
      <c r="G24" s="57"/>
      <c r="H24" s="137"/>
      <c r="I24" s="138"/>
      <c r="J24" s="52" t="s">
        <v>73</v>
      </c>
      <c r="K24" s="55"/>
      <c r="L24" s="55"/>
      <c r="M24" s="56" t="s">
        <v>76</v>
      </c>
      <c r="N24" s="57"/>
      <c r="O24" s="137"/>
      <c r="P24" s="138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27" sqref="Y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151</v>
      </c>
      <c r="E6" s="160"/>
      <c r="F6" s="160"/>
      <c r="G6" s="160"/>
      <c r="H6" s="160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f>'G-1'!S6:U6</f>
        <v>43059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261</v>
      </c>
      <c r="C10" s="46">
        <v>221</v>
      </c>
      <c r="D10" s="46">
        <v>3</v>
      </c>
      <c r="E10" s="46">
        <v>0</v>
      </c>
      <c r="F10" s="6">
        <f t="shared" ref="F10:F22" si="0">B10*0.5+C10*1+D10*2+E10*2.5</f>
        <v>357.5</v>
      </c>
      <c r="G10" s="2"/>
      <c r="H10" s="19" t="s">
        <v>4</v>
      </c>
      <c r="I10" s="46">
        <v>53</v>
      </c>
      <c r="J10" s="46">
        <v>116</v>
      </c>
      <c r="K10" s="46">
        <v>4</v>
      </c>
      <c r="L10" s="46">
        <v>1</v>
      </c>
      <c r="M10" s="6">
        <f t="shared" ref="M10:M22" si="1">I10*0.5+J10*1+K10*2+L10*2.5</f>
        <v>153</v>
      </c>
      <c r="N10" s="9">
        <f>F20+F21+F22+M10</f>
        <v>607.5</v>
      </c>
      <c r="O10" s="19" t="s">
        <v>43</v>
      </c>
      <c r="P10" s="46">
        <v>61</v>
      </c>
      <c r="Q10" s="46">
        <v>138</v>
      </c>
      <c r="R10" s="46">
        <v>3</v>
      </c>
      <c r="S10" s="46">
        <v>2</v>
      </c>
      <c r="T10" s="6">
        <f t="shared" ref="T10:T21" si="2">P10*0.5+Q10*1+R10*2+S10*2.5</f>
        <v>179.5</v>
      </c>
      <c r="U10" s="10"/>
      <c r="AB10" s="1"/>
    </row>
    <row r="11" spans="1:28" ht="24" customHeight="1" x14ac:dyDescent="0.2">
      <c r="A11" s="18" t="s">
        <v>14</v>
      </c>
      <c r="B11" s="46">
        <v>248</v>
      </c>
      <c r="C11" s="46">
        <v>216</v>
      </c>
      <c r="D11" s="46">
        <v>2</v>
      </c>
      <c r="E11" s="46">
        <v>1</v>
      </c>
      <c r="F11" s="6">
        <f t="shared" si="0"/>
        <v>346.5</v>
      </c>
      <c r="G11" s="2"/>
      <c r="H11" s="19" t="s">
        <v>5</v>
      </c>
      <c r="I11" s="46">
        <v>61</v>
      </c>
      <c r="J11" s="46">
        <v>112</v>
      </c>
      <c r="K11" s="46">
        <v>6</v>
      </c>
      <c r="L11" s="46">
        <v>4</v>
      </c>
      <c r="M11" s="6">
        <f t="shared" si="1"/>
        <v>164.5</v>
      </c>
      <c r="N11" s="9">
        <f>F21+F22+M10+M11</f>
        <v>630</v>
      </c>
      <c r="O11" s="19" t="s">
        <v>44</v>
      </c>
      <c r="P11" s="46">
        <v>74</v>
      </c>
      <c r="Q11" s="46">
        <v>146</v>
      </c>
      <c r="R11" s="46">
        <v>4</v>
      </c>
      <c r="S11" s="46">
        <v>1</v>
      </c>
      <c r="T11" s="6">
        <f t="shared" si="2"/>
        <v>193.5</v>
      </c>
      <c r="U11" s="2"/>
      <c r="AB11" s="1"/>
    </row>
    <row r="12" spans="1:28" ht="24" customHeight="1" x14ac:dyDescent="0.2">
      <c r="A12" s="18" t="s">
        <v>17</v>
      </c>
      <c r="B12" s="46">
        <v>186</v>
      </c>
      <c r="C12" s="46">
        <v>192</v>
      </c>
      <c r="D12" s="46">
        <v>6</v>
      </c>
      <c r="E12" s="46">
        <v>2</v>
      </c>
      <c r="F12" s="6">
        <f t="shared" si="0"/>
        <v>302</v>
      </c>
      <c r="G12" s="2"/>
      <c r="H12" s="19" t="s">
        <v>6</v>
      </c>
      <c r="I12" s="46">
        <v>77</v>
      </c>
      <c r="J12" s="46">
        <v>121</v>
      </c>
      <c r="K12" s="46">
        <v>5</v>
      </c>
      <c r="L12" s="46">
        <v>2</v>
      </c>
      <c r="M12" s="6">
        <f t="shared" si="1"/>
        <v>174.5</v>
      </c>
      <c r="N12" s="2">
        <f>F22+M10+M11+M12</f>
        <v>662.5</v>
      </c>
      <c r="O12" s="19" t="s">
        <v>32</v>
      </c>
      <c r="P12" s="46">
        <v>64</v>
      </c>
      <c r="Q12" s="46">
        <v>139</v>
      </c>
      <c r="R12" s="46">
        <v>3</v>
      </c>
      <c r="S12" s="46">
        <v>2</v>
      </c>
      <c r="T12" s="6">
        <f t="shared" si="2"/>
        <v>182</v>
      </c>
      <c r="U12" s="2"/>
      <c r="AB12" s="1"/>
    </row>
    <row r="13" spans="1:28" ht="24" customHeight="1" x14ac:dyDescent="0.2">
      <c r="A13" s="18" t="s">
        <v>19</v>
      </c>
      <c r="B13" s="46">
        <v>137</v>
      </c>
      <c r="C13" s="46">
        <v>195</v>
      </c>
      <c r="D13" s="46">
        <v>7</v>
      </c>
      <c r="E13" s="46">
        <v>4</v>
      </c>
      <c r="F13" s="6">
        <f t="shared" si="0"/>
        <v>287.5</v>
      </c>
      <c r="G13" s="2">
        <f>F10+F11+F12+F13</f>
        <v>1293.5</v>
      </c>
      <c r="H13" s="19" t="s">
        <v>7</v>
      </c>
      <c r="I13" s="46">
        <v>51</v>
      </c>
      <c r="J13" s="46">
        <v>119</v>
      </c>
      <c r="K13" s="46">
        <v>3</v>
      </c>
      <c r="L13" s="46">
        <v>4</v>
      </c>
      <c r="M13" s="6">
        <f t="shared" si="1"/>
        <v>160.5</v>
      </c>
      <c r="N13" s="2">
        <f t="shared" ref="N13:N18" si="3">M10+M11+M12+M13</f>
        <v>652.5</v>
      </c>
      <c r="O13" s="19" t="s">
        <v>33</v>
      </c>
      <c r="P13" s="46">
        <v>68</v>
      </c>
      <c r="Q13" s="46">
        <v>172</v>
      </c>
      <c r="R13" s="46">
        <v>6</v>
      </c>
      <c r="S13" s="46">
        <v>3</v>
      </c>
      <c r="T13" s="6">
        <f t="shared" si="2"/>
        <v>225.5</v>
      </c>
      <c r="U13" s="2">
        <f t="shared" ref="U13:U21" si="4">T10+T11+T12+T13</f>
        <v>780.5</v>
      </c>
      <c r="AB13" s="51">
        <v>212.5</v>
      </c>
    </row>
    <row r="14" spans="1:28" ht="24" customHeight="1" x14ac:dyDescent="0.2">
      <c r="A14" s="18" t="s">
        <v>21</v>
      </c>
      <c r="B14" s="46">
        <v>127</v>
      </c>
      <c r="C14" s="46">
        <v>198</v>
      </c>
      <c r="D14" s="46">
        <v>8</v>
      </c>
      <c r="E14" s="46">
        <v>3</v>
      </c>
      <c r="F14" s="6">
        <f t="shared" si="0"/>
        <v>285</v>
      </c>
      <c r="G14" s="2">
        <f t="shared" ref="G14:G19" si="5">F11+F12+F13+F14</f>
        <v>1221</v>
      </c>
      <c r="H14" s="19" t="s">
        <v>9</v>
      </c>
      <c r="I14" s="46">
        <v>42</v>
      </c>
      <c r="J14" s="46">
        <v>100</v>
      </c>
      <c r="K14" s="46">
        <v>2</v>
      </c>
      <c r="L14" s="46">
        <v>2</v>
      </c>
      <c r="M14" s="6">
        <f t="shared" si="1"/>
        <v>130</v>
      </c>
      <c r="N14" s="2">
        <f t="shared" si="3"/>
        <v>629.5</v>
      </c>
      <c r="O14" s="19" t="s">
        <v>29</v>
      </c>
      <c r="P14" s="45">
        <v>71</v>
      </c>
      <c r="Q14" s="45">
        <v>155</v>
      </c>
      <c r="R14" s="45">
        <v>3</v>
      </c>
      <c r="S14" s="45">
        <v>0</v>
      </c>
      <c r="T14" s="6">
        <f t="shared" si="2"/>
        <v>196.5</v>
      </c>
      <c r="U14" s="2">
        <f t="shared" si="4"/>
        <v>797.5</v>
      </c>
      <c r="AB14" s="51">
        <v>226</v>
      </c>
    </row>
    <row r="15" spans="1:28" ht="24" customHeight="1" x14ac:dyDescent="0.2">
      <c r="A15" s="18" t="s">
        <v>23</v>
      </c>
      <c r="B15" s="46">
        <v>95</v>
      </c>
      <c r="C15" s="46">
        <v>170</v>
      </c>
      <c r="D15" s="46">
        <v>3</v>
      </c>
      <c r="E15" s="46">
        <v>2</v>
      </c>
      <c r="F15" s="6">
        <f t="shared" si="0"/>
        <v>228.5</v>
      </c>
      <c r="G15" s="2">
        <f t="shared" si="5"/>
        <v>1103</v>
      </c>
      <c r="H15" s="19" t="s">
        <v>12</v>
      </c>
      <c r="I15" s="46">
        <v>43</v>
      </c>
      <c r="J15" s="46">
        <v>110</v>
      </c>
      <c r="K15" s="46">
        <v>2</v>
      </c>
      <c r="L15" s="46">
        <v>1</v>
      </c>
      <c r="M15" s="6">
        <f t="shared" si="1"/>
        <v>138</v>
      </c>
      <c r="N15" s="2">
        <f t="shared" si="3"/>
        <v>603</v>
      </c>
      <c r="O15" s="18" t="s">
        <v>30</v>
      </c>
      <c r="P15" s="45">
        <v>83</v>
      </c>
      <c r="Q15" s="45">
        <v>158</v>
      </c>
      <c r="R15" s="45">
        <v>6</v>
      </c>
      <c r="S15" s="45">
        <v>0</v>
      </c>
      <c r="T15" s="6">
        <f t="shared" si="2"/>
        <v>211.5</v>
      </c>
      <c r="U15" s="2">
        <f t="shared" si="4"/>
        <v>815.5</v>
      </c>
      <c r="AB15" s="51">
        <v>233.5</v>
      </c>
    </row>
    <row r="16" spans="1:28" ht="24" customHeight="1" x14ac:dyDescent="0.2">
      <c r="A16" s="18" t="s">
        <v>39</v>
      </c>
      <c r="B16" s="46">
        <v>86</v>
      </c>
      <c r="C16" s="46">
        <v>141</v>
      </c>
      <c r="D16" s="46">
        <v>4</v>
      </c>
      <c r="E16" s="46">
        <v>2</v>
      </c>
      <c r="F16" s="6">
        <f t="shared" si="0"/>
        <v>197</v>
      </c>
      <c r="G16" s="2">
        <f t="shared" si="5"/>
        <v>998</v>
      </c>
      <c r="H16" s="19" t="s">
        <v>15</v>
      </c>
      <c r="I16" s="46">
        <v>51</v>
      </c>
      <c r="J16" s="46">
        <v>123</v>
      </c>
      <c r="K16" s="46">
        <v>3</v>
      </c>
      <c r="L16" s="46">
        <v>3</v>
      </c>
      <c r="M16" s="6">
        <f t="shared" si="1"/>
        <v>162</v>
      </c>
      <c r="N16" s="2">
        <f t="shared" si="3"/>
        <v>590.5</v>
      </c>
      <c r="O16" s="19" t="s">
        <v>8</v>
      </c>
      <c r="P16" s="46">
        <v>77</v>
      </c>
      <c r="Q16" s="46">
        <v>130</v>
      </c>
      <c r="R16" s="46">
        <v>4</v>
      </c>
      <c r="S16" s="46">
        <v>3</v>
      </c>
      <c r="T16" s="6">
        <f t="shared" si="2"/>
        <v>184</v>
      </c>
      <c r="U16" s="2">
        <f t="shared" si="4"/>
        <v>817.5</v>
      </c>
      <c r="AB16" s="51">
        <v>234</v>
      </c>
    </row>
    <row r="17" spans="1:28" ht="24" customHeight="1" x14ac:dyDescent="0.2">
      <c r="A17" s="18" t="s">
        <v>40</v>
      </c>
      <c r="B17" s="46">
        <v>71</v>
      </c>
      <c r="C17" s="46">
        <v>175</v>
      </c>
      <c r="D17" s="46">
        <v>3</v>
      </c>
      <c r="E17" s="46">
        <v>1</v>
      </c>
      <c r="F17" s="6">
        <f t="shared" si="0"/>
        <v>219</v>
      </c>
      <c r="G17" s="2">
        <f t="shared" si="5"/>
        <v>929.5</v>
      </c>
      <c r="H17" s="19" t="s">
        <v>18</v>
      </c>
      <c r="I17" s="46">
        <v>116</v>
      </c>
      <c r="J17" s="46">
        <v>155</v>
      </c>
      <c r="K17" s="46">
        <v>4</v>
      </c>
      <c r="L17" s="46">
        <v>0</v>
      </c>
      <c r="M17" s="6">
        <f t="shared" si="1"/>
        <v>221</v>
      </c>
      <c r="N17" s="2">
        <f t="shared" si="3"/>
        <v>651</v>
      </c>
      <c r="O17" s="19" t="s">
        <v>10</v>
      </c>
      <c r="P17" s="46">
        <v>73</v>
      </c>
      <c r="Q17" s="46">
        <v>135</v>
      </c>
      <c r="R17" s="46">
        <v>4</v>
      </c>
      <c r="S17" s="46">
        <v>0</v>
      </c>
      <c r="T17" s="6">
        <f t="shared" si="2"/>
        <v>179.5</v>
      </c>
      <c r="U17" s="2">
        <f t="shared" si="4"/>
        <v>771.5</v>
      </c>
      <c r="AB17" s="51">
        <v>248</v>
      </c>
    </row>
    <row r="18" spans="1:28" ht="24" customHeight="1" x14ac:dyDescent="0.2">
      <c r="A18" s="18" t="s">
        <v>41</v>
      </c>
      <c r="B18" s="46">
        <v>65</v>
      </c>
      <c r="C18" s="46">
        <v>134</v>
      </c>
      <c r="D18" s="46">
        <v>3</v>
      </c>
      <c r="E18" s="46">
        <v>4</v>
      </c>
      <c r="F18" s="6">
        <f t="shared" si="0"/>
        <v>182.5</v>
      </c>
      <c r="G18" s="2">
        <f t="shared" si="5"/>
        <v>827</v>
      </c>
      <c r="H18" s="19" t="s">
        <v>20</v>
      </c>
      <c r="I18" s="46">
        <v>102</v>
      </c>
      <c r="J18" s="46">
        <v>163</v>
      </c>
      <c r="K18" s="46">
        <v>5</v>
      </c>
      <c r="L18" s="46">
        <v>1</v>
      </c>
      <c r="M18" s="6">
        <f t="shared" si="1"/>
        <v>226.5</v>
      </c>
      <c r="N18" s="2">
        <f t="shared" si="3"/>
        <v>747.5</v>
      </c>
      <c r="O18" s="19" t="s">
        <v>13</v>
      </c>
      <c r="P18" s="46">
        <v>52</v>
      </c>
      <c r="Q18" s="46">
        <v>96</v>
      </c>
      <c r="R18" s="46">
        <v>7</v>
      </c>
      <c r="S18" s="46">
        <v>1</v>
      </c>
      <c r="T18" s="6">
        <f t="shared" si="2"/>
        <v>138.5</v>
      </c>
      <c r="U18" s="2">
        <f t="shared" si="4"/>
        <v>713.5</v>
      </c>
      <c r="AB18" s="51">
        <v>248</v>
      </c>
    </row>
    <row r="19" spans="1:28" ht="24" customHeight="1" thickBot="1" x14ac:dyDescent="0.25">
      <c r="A19" s="21" t="s">
        <v>42</v>
      </c>
      <c r="B19" s="47">
        <v>66</v>
      </c>
      <c r="C19" s="47">
        <v>150</v>
      </c>
      <c r="D19" s="47">
        <v>4</v>
      </c>
      <c r="E19" s="47">
        <v>1</v>
      </c>
      <c r="F19" s="7">
        <f t="shared" si="0"/>
        <v>193.5</v>
      </c>
      <c r="G19" s="3">
        <f t="shared" si="5"/>
        <v>792</v>
      </c>
      <c r="H19" s="20" t="s">
        <v>22</v>
      </c>
      <c r="I19" s="45">
        <v>96</v>
      </c>
      <c r="J19" s="45">
        <v>141</v>
      </c>
      <c r="K19" s="45">
        <v>3</v>
      </c>
      <c r="L19" s="45">
        <v>2</v>
      </c>
      <c r="M19" s="6">
        <f t="shared" si="1"/>
        <v>200</v>
      </c>
      <c r="N19" s="2">
        <f>M16+M17+M18+M19</f>
        <v>809.5</v>
      </c>
      <c r="O19" s="19" t="s">
        <v>16</v>
      </c>
      <c r="P19" s="46">
        <v>55</v>
      </c>
      <c r="Q19" s="46">
        <v>110</v>
      </c>
      <c r="R19" s="46">
        <v>5</v>
      </c>
      <c r="S19" s="46">
        <v>0</v>
      </c>
      <c r="T19" s="6">
        <f t="shared" si="2"/>
        <v>147.5</v>
      </c>
      <c r="U19" s="2">
        <f t="shared" si="4"/>
        <v>649.5</v>
      </c>
      <c r="AB19" s="51">
        <v>262</v>
      </c>
    </row>
    <row r="20" spans="1:28" ht="24" customHeight="1" x14ac:dyDescent="0.2">
      <c r="A20" s="19" t="s">
        <v>27</v>
      </c>
      <c r="B20" s="45">
        <v>46</v>
      </c>
      <c r="C20" s="45">
        <v>106</v>
      </c>
      <c r="D20" s="45">
        <v>4</v>
      </c>
      <c r="E20" s="45">
        <v>2</v>
      </c>
      <c r="F20" s="8">
        <f t="shared" si="0"/>
        <v>142</v>
      </c>
      <c r="G20" s="35"/>
      <c r="H20" s="19" t="s">
        <v>24</v>
      </c>
      <c r="I20" s="46">
        <v>83</v>
      </c>
      <c r="J20" s="46">
        <v>140</v>
      </c>
      <c r="K20" s="46">
        <v>6</v>
      </c>
      <c r="L20" s="46">
        <v>1</v>
      </c>
      <c r="M20" s="8">
        <f t="shared" si="1"/>
        <v>196</v>
      </c>
      <c r="N20" s="2">
        <f>M17+M18+M19+M20</f>
        <v>843.5</v>
      </c>
      <c r="O20" s="19" t="s">
        <v>45</v>
      </c>
      <c r="P20" s="45">
        <v>61</v>
      </c>
      <c r="Q20" s="45">
        <v>130</v>
      </c>
      <c r="R20" s="45">
        <v>2</v>
      </c>
      <c r="S20" s="45">
        <v>1</v>
      </c>
      <c r="T20" s="8">
        <f t="shared" si="2"/>
        <v>167</v>
      </c>
      <c r="U20" s="2">
        <f t="shared" si="4"/>
        <v>632.5</v>
      </c>
      <c r="AB20" s="51">
        <v>275</v>
      </c>
    </row>
    <row r="21" spans="1:28" ht="24" customHeight="1" thickBot="1" x14ac:dyDescent="0.25">
      <c r="A21" s="19" t="s">
        <v>28</v>
      </c>
      <c r="B21" s="46">
        <v>49</v>
      </c>
      <c r="C21" s="46">
        <v>105</v>
      </c>
      <c r="D21" s="46">
        <v>5</v>
      </c>
      <c r="E21" s="46">
        <v>1</v>
      </c>
      <c r="F21" s="6">
        <f t="shared" si="0"/>
        <v>142</v>
      </c>
      <c r="G21" s="36"/>
      <c r="H21" s="20" t="s">
        <v>25</v>
      </c>
      <c r="I21" s="46">
        <v>84</v>
      </c>
      <c r="J21" s="46">
        <v>151</v>
      </c>
      <c r="K21" s="46">
        <v>4</v>
      </c>
      <c r="L21" s="46">
        <v>1</v>
      </c>
      <c r="M21" s="6">
        <f t="shared" si="1"/>
        <v>203.5</v>
      </c>
      <c r="N21" s="2">
        <f>M18+M19+M20+M21</f>
        <v>826</v>
      </c>
      <c r="O21" s="21" t="s">
        <v>46</v>
      </c>
      <c r="P21" s="47">
        <v>31</v>
      </c>
      <c r="Q21" s="47">
        <v>126</v>
      </c>
      <c r="R21" s="47">
        <v>1</v>
      </c>
      <c r="S21" s="47">
        <v>0</v>
      </c>
      <c r="T21" s="7">
        <f t="shared" si="2"/>
        <v>143.5</v>
      </c>
      <c r="U21" s="3">
        <f t="shared" si="4"/>
        <v>596.5</v>
      </c>
      <c r="V21">
        <f>P21+P20+P19+P18</f>
        <v>199</v>
      </c>
      <c r="W21">
        <f t="shared" ref="W21:Y21" si="6">Q21+Q20+Q19+Q18</f>
        <v>462</v>
      </c>
      <c r="X21">
        <f t="shared" si="6"/>
        <v>15</v>
      </c>
      <c r="Y21">
        <f t="shared" si="6"/>
        <v>2</v>
      </c>
      <c r="AB21" s="51">
        <v>276</v>
      </c>
    </row>
    <row r="22" spans="1:28" ht="24" customHeight="1" thickBot="1" x14ac:dyDescent="0.25">
      <c r="A22" s="19" t="s">
        <v>1</v>
      </c>
      <c r="B22" s="46">
        <v>58</v>
      </c>
      <c r="C22" s="46">
        <v>124</v>
      </c>
      <c r="D22" s="46">
        <v>5</v>
      </c>
      <c r="E22" s="46">
        <v>3</v>
      </c>
      <c r="F22" s="6">
        <f t="shared" si="0"/>
        <v>170.5</v>
      </c>
      <c r="G22" s="2"/>
      <c r="H22" s="21" t="s">
        <v>26</v>
      </c>
      <c r="I22" s="47">
        <v>67</v>
      </c>
      <c r="J22" s="47">
        <v>122</v>
      </c>
      <c r="K22" s="47">
        <v>6</v>
      </c>
      <c r="L22" s="47">
        <v>3</v>
      </c>
      <c r="M22" s="6">
        <f t="shared" si="1"/>
        <v>175</v>
      </c>
      <c r="N22" s="3">
        <f>M19+M20+M21+M22</f>
        <v>774.5</v>
      </c>
      <c r="O22" s="19"/>
      <c r="P22" s="45"/>
      <c r="Q22" s="45"/>
      <c r="R22" s="45"/>
      <c r="S22" s="45"/>
      <c r="T22" s="8"/>
      <c r="U22" s="34"/>
      <c r="V22" s="127">
        <f>(V21*0.5)/V23</f>
        <v>0.1217125382262997</v>
      </c>
      <c r="W22" s="127">
        <f>W21/V23</f>
        <v>0.56513761467889911</v>
      </c>
      <c r="X22" s="127">
        <f>(X21*2)/V23</f>
        <v>3.669724770642202E-2</v>
      </c>
      <c r="Y22" s="127">
        <f>(Y21*2.5)/V23</f>
        <v>6.1162079510703364E-3</v>
      </c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1293.5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843.5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817.5</v>
      </c>
      <c r="V23" s="128">
        <f>U23</f>
        <v>817.5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92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43059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76</v>
      </c>
      <c r="C10" s="46">
        <v>141</v>
      </c>
      <c r="D10" s="46">
        <v>0</v>
      </c>
      <c r="E10" s="46">
        <v>2</v>
      </c>
      <c r="F10" s="48">
        <f>B10*0.5+C10*1+D10*2+E10*2.5</f>
        <v>184</v>
      </c>
      <c r="G10" s="2"/>
      <c r="H10" s="19" t="s">
        <v>4</v>
      </c>
      <c r="I10" s="46">
        <v>27</v>
      </c>
      <c r="J10" s="46">
        <v>114</v>
      </c>
      <c r="K10" s="46">
        <v>0</v>
      </c>
      <c r="L10" s="46">
        <v>5</v>
      </c>
      <c r="M10" s="6">
        <f>I10*0.5+J10*1+K10*2+L10*2.5</f>
        <v>140</v>
      </c>
      <c r="N10" s="9">
        <f>F20+F21+F22+M10</f>
        <v>524.5</v>
      </c>
      <c r="O10" s="19" t="s">
        <v>43</v>
      </c>
      <c r="P10" s="46">
        <v>31</v>
      </c>
      <c r="Q10" s="46">
        <v>116</v>
      </c>
      <c r="R10" s="46">
        <v>0</v>
      </c>
      <c r="S10" s="46">
        <v>1</v>
      </c>
      <c r="T10" s="6">
        <f>P10*0.5+Q10*1+R10*2+S10*2.5</f>
        <v>134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59</v>
      </c>
      <c r="C11" s="46">
        <v>162</v>
      </c>
      <c r="D11" s="46">
        <v>0</v>
      </c>
      <c r="E11" s="46">
        <v>1</v>
      </c>
      <c r="F11" s="6">
        <f t="shared" ref="F11:F22" si="0">B11*0.5+C11*1+D11*2+E11*2.5</f>
        <v>194</v>
      </c>
      <c r="G11" s="2"/>
      <c r="H11" s="19" t="s">
        <v>5</v>
      </c>
      <c r="I11" s="46">
        <v>46</v>
      </c>
      <c r="J11" s="46">
        <v>131</v>
      </c>
      <c r="K11" s="46">
        <v>0</v>
      </c>
      <c r="L11" s="46">
        <v>7</v>
      </c>
      <c r="M11" s="6">
        <f t="shared" ref="M11:M22" si="1">I11*0.5+J11*1+K11*2+L11*2.5</f>
        <v>171.5</v>
      </c>
      <c r="N11" s="9">
        <f>F21+F22+M10+M11</f>
        <v>558</v>
      </c>
      <c r="O11" s="19" t="s">
        <v>44</v>
      </c>
      <c r="P11" s="46">
        <v>44</v>
      </c>
      <c r="Q11" s="46">
        <v>129</v>
      </c>
      <c r="R11" s="46">
        <v>0</v>
      </c>
      <c r="S11" s="46">
        <v>0</v>
      </c>
      <c r="T11" s="6">
        <f t="shared" ref="T11:T21" si="2">P11*0.5+Q11*1+R11*2+S11*2.5</f>
        <v>151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51</v>
      </c>
      <c r="C12" s="46">
        <v>178</v>
      </c>
      <c r="D12" s="46">
        <v>0</v>
      </c>
      <c r="E12" s="46">
        <v>4</v>
      </c>
      <c r="F12" s="6">
        <f t="shared" si="0"/>
        <v>213.5</v>
      </c>
      <c r="G12" s="2"/>
      <c r="H12" s="19" t="s">
        <v>6</v>
      </c>
      <c r="I12" s="46">
        <v>28</v>
      </c>
      <c r="J12" s="46">
        <v>128</v>
      </c>
      <c r="K12" s="46">
        <v>0</v>
      </c>
      <c r="L12" s="46">
        <v>2</v>
      </c>
      <c r="M12" s="6">
        <f t="shared" si="1"/>
        <v>147</v>
      </c>
      <c r="N12" s="2">
        <f>F22+M10+M11+M12</f>
        <v>575</v>
      </c>
      <c r="O12" s="19" t="s">
        <v>32</v>
      </c>
      <c r="P12" s="46">
        <v>26</v>
      </c>
      <c r="Q12" s="46">
        <v>101</v>
      </c>
      <c r="R12" s="46">
        <v>0</v>
      </c>
      <c r="S12" s="46">
        <v>1</v>
      </c>
      <c r="T12" s="6">
        <f t="shared" si="2"/>
        <v>116.5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34</v>
      </c>
      <c r="C13" s="46">
        <v>139</v>
      </c>
      <c r="D13" s="46">
        <v>1</v>
      </c>
      <c r="E13" s="46">
        <v>1</v>
      </c>
      <c r="F13" s="6">
        <f t="shared" si="0"/>
        <v>160.5</v>
      </c>
      <c r="G13" s="2">
        <f>F10+F11+F12+F13</f>
        <v>752</v>
      </c>
      <c r="H13" s="19" t="s">
        <v>7</v>
      </c>
      <c r="I13" s="46">
        <v>23</v>
      </c>
      <c r="J13" s="46">
        <v>129</v>
      </c>
      <c r="K13" s="46">
        <v>1</v>
      </c>
      <c r="L13" s="46">
        <v>2</v>
      </c>
      <c r="M13" s="6">
        <f t="shared" si="1"/>
        <v>147.5</v>
      </c>
      <c r="N13" s="2">
        <f t="shared" ref="N13:N18" si="3">M10+M11+M12+M13</f>
        <v>606</v>
      </c>
      <c r="O13" s="19" t="s">
        <v>33</v>
      </c>
      <c r="P13" s="46">
        <v>31</v>
      </c>
      <c r="Q13" s="46">
        <v>132</v>
      </c>
      <c r="R13" s="46">
        <v>1</v>
      </c>
      <c r="S13" s="46">
        <v>4</v>
      </c>
      <c r="T13" s="6">
        <f t="shared" si="2"/>
        <v>159.5</v>
      </c>
      <c r="U13" s="2">
        <f t="shared" ref="U13:U21" si="4">T10+T11+T12+T13</f>
        <v>561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28</v>
      </c>
      <c r="C14" s="46">
        <v>130</v>
      </c>
      <c r="D14" s="46">
        <v>0</v>
      </c>
      <c r="E14" s="46">
        <v>5</v>
      </c>
      <c r="F14" s="6">
        <f t="shared" si="0"/>
        <v>156.5</v>
      </c>
      <c r="G14" s="2">
        <f t="shared" ref="G14:G19" si="5">F11+F12+F13+F14</f>
        <v>724.5</v>
      </c>
      <c r="H14" s="19" t="s">
        <v>9</v>
      </c>
      <c r="I14" s="46">
        <v>26</v>
      </c>
      <c r="J14" s="46">
        <v>134</v>
      </c>
      <c r="K14" s="46">
        <v>0</v>
      </c>
      <c r="L14" s="46">
        <v>1</v>
      </c>
      <c r="M14" s="6">
        <f t="shared" si="1"/>
        <v>149.5</v>
      </c>
      <c r="N14" s="2">
        <f t="shared" si="3"/>
        <v>615.5</v>
      </c>
      <c r="O14" s="19" t="s">
        <v>29</v>
      </c>
      <c r="P14" s="45">
        <v>44</v>
      </c>
      <c r="Q14" s="45">
        <v>132</v>
      </c>
      <c r="R14" s="45">
        <v>1</v>
      </c>
      <c r="S14" s="45">
        <v>1</v>
      </c>
      <c r="T14" s="6">
        <f t="shared" si="2"/>
        <v>158.5</v>
      </c>
      <c r="U14" s="2">
        <f t="shared" si="4"/>
        <v>585.5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32</v>
      </c>
      <c r="C15" s="46">
        <v>124</v>
      </c>
      <c r="D15" s="46">
        <v>0</v>
      </c>
      <c r="E15" s="46">
        <v>1</v>
      </c>
      <c r="F15" s="6">
        <f t="shared" si="0"/>
        <v>142.5</v>
      </c>
      <c r="G15" s="2">
        <f t="shared" si="5"/>
        <v>673</v>
      </c>
      <c r="H15" s="19" t="s">
        <v>12</v>
      </c>
      <c r="I15" s="46">
        <v>24</v>
      </c>
      <c r="J15" s="46">
        <v>128</v>
      </c>
      <c r="K15" s="46">
        <v>0</v>
      </c>
      <c r="L15" s="46">
        <v>1</v>
      </c>
      <c r="M15" s="6">
        <f t="shared" si="1"/>
        <v>142.5</v>
      </c>
      <c r="N15" s="2">
        <f t="shared" si="3"/>
        <v>586.5</v>
      </c>
      <c r="O15" s="18" t="s">
        <v>30</v>
      </c>
      <c r="P15" s="46">
        <v>31</v>
      </c>
      <c r="Q15" s="46">
        <v>124</v>
      </c>
      <c r="R15" s="46">
        <v>0</v>
      </c>
      <c r="S15" s="46">
        <v>1</v>
      </c>
      <c r="T15" s="6">
        <f t="shared" si="2"/>
        <v>142</v>
      </c>
      <c r="U15" s="2">
        <f t="shared" si="4"/>
        <v>576.5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23</v>
      </c>
      <c r="C16" s="46">
        <v>121</v>
      </c>
      <c r="D16" s="46">
        <v>0</v>
      </c>
      <c r="E16" s="46">
        <v>3</v>
      </c>
      <c r="F16" s="6">
        <f t="shared" si="0"/>
        <v>140</v>
      </c>
      <c r="G16" s="2">
        <f t="shared" si="5"/>
        <v>599.5</v>
      </c>
      <c r="H16" s="19" t="s">
        <v>15</v>
      </c>
      <c r="I16" s="46">
        <v>30</v>
      </c>
      <c r="J16" s="46">
        <v>132</v>
      </c>
      <c r="K16" s="46">
        <v>0</v>
      </c>
      <c r="L16" s="46">
        <v>2</v>
      </c>
      <c r="M16" s="6">
        <f t="shared" si="1"/>
        <v>152</v>
      </c>
      <c r="N16" s="2">
        <f t="shared" si="3"/>
        <v>591.5</v>
      </c>
      <c r="O16" s="19" t="s">
        <v>8</v>
      </c>
      <c r="P16" s="46">
        <v>29</v>
      </c>
      <c r="Q16" s="46">
        <v>127</v>
      </c>
      <c r="R16" s="46">
        <v>0</v>
      </c>
      <c r="S16" s="46">
        <v>1</v>
      </c>
      <c r="T16" s="6">
        <f t="shared" si="2"/>
        <v>144</v>
      </c>
      <c r="U16" s="2">
        <f t="shared" si="4"/>
        <v>604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38</v>
      </c>
      <c r="C17" s="46">
        <v>100</v>
      </c>
      <c r="D17" s="46">
        <v>0</v>
      </c>
      <c r="E17" s="46">
        <v>1</v>
      </c>
      <c r="F17" s="6">
        <f t="shared" si="0"/>
        <v>121.5</v>
      </c>
      <c r="G17" s="2">
        <f t="shared" si="5"/>
        <v>560.5</v>
      </c>
      <c r="H17" s="19" t="s">
        <v>18</v>
      </c>
      <c r="I17" s="46">
        <v>18</v>
      </c>
      <c r="J17" s="46">
        <v>111</v>
      </c>
      <c r="K17" s="46">
        <v>0</v>
      </c>
      <c r="L17" s="46">
        <v>2</v>
      </c>
      <c r="M17" s="6">
        <f t="shared" si="1"/>
        <v>125</v>
      </c>
      <c r="N17" s="2">
        <f t="shared" si="3"/>
        <v>569</v>
      </c>
      <c r="O17" s="19" t="s">
        <v>10</v>
      </c>
      <c r="P17" s="46">
        <v>49</v>
      </c>
      <c r="Q17" s="46">
        <v>142</v>
      </c>
      <c r="R17" s="46">
        <v>2</v>
      </c>
      <c r="S17" s="46">
        <v>2</v>
      </c>
      <c r="T17" s="6">
        <f t="shared" si="2"/>
        <v>175.5</v>
      </c>
      <c r="U17" s="2">
        <f t="shared" si="4"/>
        <v>620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29</v>
      </c>
      <c r="C18" s="46">
        <v>98</v>
      </c>
      <c r="D18" s="46">
        <v>0</v>
      </c>
      <c r="E18" s="46">
        <v>1</v>
      </c>
      <c r="F18" s="6">
        <f t="shared" si="0"/>
        <v>115</v>
      </c>
      <c r="G18" s="2">
        <f t="shared" si="5"/>
        <v>519</v>
      </c>
      <c r="H18" s="19" t="s">
        <v>20</v>
      </c>
      <c r="I18" s="46">
        <v>23</v>
      </c>
      <c r="J18" s="46">
        <v>123</v>
      </c>
      <c r="K18" s="46">
        <v>0</v>
      </c>
      <c r="L18" s="46">
        <v>6</v>
      </c>
      <c r="M18" s="6">
        <f t="shared" si="1"/>
        <v>149.5</v>
      </c>
      <c r="N18" s="2">
        <f t="shared" si="3"/>
        <v>569</v>
      </c>
      <c r="O18" s="19" t="s">
        <v>13</v>
      </c>
      <c r="P18" s="46">
        <v>45</v>
      </c>
      <c r="Q18" s="46">
        <v>169</v>
      </c>
      <c r="R18" s="46">
        <v>1</v>
      </c>
      <c r="S18" s="46">
        <v>1</v>
      </c>
      <c r="T18" s="6">
        <f t="shared" si="2"/>
        <v>196</v>
      </c>
      <c r="U18" s="2">
        <f t="shared" si="4"/>
        <v>657.5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29</v>
      </c>
      <c r="C19" s="47">
        <v>103</v>
      </c>
      <c r="D19" s="47">
        <v>0</v>
      </c>
      <c r="E19" s="47">
        <v>7</v>
      </c>
      <c r="F19" s="7">
        <f t="shared" si="0"/>
        <v>135</v>
      </c>
      <c r="G19" s="3">
        <f t="shared" si="5"/>
        <v>511.5</v>
      </c>
      <c r="H19" s="20" t="s">
        <v>22</v>
      </c>
      <c r="I19" s="45">
        <v>40</v>
      </c>
      <c r="J19" s="45">
        <v>138</v>
      </c>
      <c r="K19" s="45">
        <v>0</v>
      </c>
      <c r="L19" s="45">
        <v>5</v>
      </c>
      <c r="M19" s="6">
        <f t="shared" si="1"/>
        <v>170.5</v>
      </c>
      <c r="N19" s="2">
        <f>M16+M17+M18+M19</f>
        <v>597</v>
      </c>
      <c r="O19" s="19" t="s">
        <v>16</v>
      </c>
      <c r="P19" s="46">
        <v>46</v>
      </c>
      <c r="Q19" s="46">
        <v>147</v>
      </c>
      <c r="R19" s="46">
        <v>0</v>
      </c>
      <c r="S19" s="46">
        <v>2</v>
      </c>
      <c r="T19" s="6">
        <f t="shared" si="2"/>
        <v>175</v>
      </c>
      <c r="U19" s="2">
        <f t="shared" si="4"/>
        <v>690.5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24</v>
      </c>
      <c r="C20" s="45">
        <v>121</v>
      </c>
      <c r="D20" s="45">
        <v>0</v>
      </c>
      <c r="E20" s="45">
        <v>2</v>
      </c>
      <c r="F20" s="8">
        <f t="shared" si="0"/>
        <v>138</v>
      </c>
      <c r="G20" s="35"/>
      <c r="H20" s="19" t="s">
        <v>24</v>
      </c>
      <c r="I20" s="46">
        <v>30</v>
      </c>
      <c r="J20" s="46">
        <v>106</v>
      </c>
      <c r="K20" s="46">
        <v>0</v>
      </c>
      <c r="L20" s="46">
        <v>2</v>
      </c>
      <c r="M20" s="8">
        <f t="shared" si="1"/>
        <v>126</v>
      </c>
      <c r="N20" s="2">
        <f>M17+M18+M19+M20</f>
        <v>571</v>
      </c>
      <c r="O20" s="19" t="s">
        <v>45</v>
      </c>
      <c r="P20" s="45">
        <v>26</v>
      </c>
      <c r="Q20" s="45">
        <v>90</v>
      </c>
      <c r="R20" s="45">
        <v>0</v>
      </c>
      <c r="S20" s="45">
        <v>1</v>
      </c>
      <c r="T20" s="8">
        <f t="shared" si="2"/>
        <v>105.5</v>
      </c>
      <c r="U20" s="2">
        <f t="shared" si="4"/>
        <v>652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113</v>
      </c>
      <c r="D21" s="46">
        <v>0</v>
      </c>
      <c r="E21" s="46">
        <v>1</v>
      </c>
      <c r="F21" s="6">
        <f t="shared" si="0"/>
        <v>130</v>
      </c>
      <c r="G21" s="36"/>
      <c r="H21" s="20" t="s">
        <v>25</v>
      </c>
      <c r="I21" s="46">
        <v>37</v>
      </c>
      <c r="J21" s="46">
        <v>125</v>
      </c>
      <c r="K21" s="46">
        <v>0</v>
      </c>
      <c r="L21" s="46">
        <v>2</v>
      </c>
      <c r="M21" s="6">
        <f t="shared" si="1"/>
        <v>148.5</v>
      </c>
      <c r="N21" s="2">
        <f>M18+M19+M20+M21</f>
        <v>594.5</v>
      </c>
      <c r="O21" s="21" t="s">
        <v>46</v>
      </c>
      <c r="P21" s="47">
        <v>21</v>
      </c>
      <c r="Q21" s="47">
        <v>109</v>
      </c>
      <c r="R21" s="47">
        <v>0</v>
      </c>
      <c r="S21" s="47">
        <v>1</v>
      </c>
      <c r="T21" s="7">
        <f t="shared" si="2"/>
        <v>122</v>
      </c>
      <c r="U21" s="3">
        <f t="shared" si="4"/>
        <v>598.5</v>
      </c>
      <c r="V21">
        <f>P21+P20+P19+P18</f>
        <v>138</v>
      </c>
      <c r="W21">
        <f t="shared" ref="W21:Y21" si="6">Q21+Q20+Q19+Q18</f>
        <v>515</v>
      </c>
      <c r="X21">
        <f t="shared" si="6"/>
        <v>1</v>
      </c>
      <c r="Y21">
        <f t="shared" si="6"/>
        <v>5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100</v>
      </c>
      <c r="D22" s="46">
        <v>0</v>
      </c>
      <c r="E22" s="46">
        <v>3</v>
      </c>
      <c r="F22" s="6">
        <f t="shared" si="0"/>
        <v>116.5</v>
      </c>
      <c r="G22" s="2"/>
      <c r="H22" s="21" t="s">
        <v>26</v>
      </c>
      <c r="I22" s="47">
        <v>41</v>
      </c>
      <c r="J22" s="47">
        <v>112</v>
      </c>
      <c r="K22" s="47">
        <v>0</v>
      </c>
      <c r="L22" s="47">
        <v>2</v>
      </c>
      <c r="M22" s="6">
        <f t="shared" si="1"/>
        <v>137.5</v>
      </c>
      <c r="N22" s="3">
        <f>M19+M20+M21+M22</f>
        <v>582.5</v>
      </c>
      <c r="O22" s="19"/>
      <c r="P22" s="45"/>
      <c r="Q22" s="45"/>
      <c r="R22" s="45"/>
      <c r="S22" s="45"/>
      <c r="T22" s="8"/>
      <c r="U22" s="34"/>
      <c r="V22" s="127">
        <f>(V21*0.5)/V23</f>
        <v>9.9927588703837805E-2</v>
      </c>
      <c r="W22" s="127">
        <f>W21/V23</f>
        <v>0.74583635047067343</v>
      </c>
      <c r="X22" s="127">
        <f>(X21*2)/V23</f>
        <v>2.8964518464880519E-3</v>
      </c>
      <c r="Y22" s="127">
        <f>(Y21*2.5)/V23</f>
        <v>1.8102824040550327E-2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752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615.5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690.5</v>
      </c>
      <c r="V23" s="128">
        <f>U23</f>
        <v>690.5</v>
      </c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68 X CARRERA 47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0</v>
      </c>
      <c r="M6" s="151"/>
      <c r="N6" s="151"/>
      <c r="O6" s="12"/>
      <c r="P6" s="146" t="s">
        <v>58</v>
      </c>
      <c r="Q6" s="146"/>
      <c r="R6" s="146"/>
      <c r="S6" s="161">
        <f>'G-1'!S6:U6</f>
        <v>43059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386</v>
      </c>
      <c r="C10" s="46">
        <f>'G-1'!C10+'G-2'!C10+'G-4'!C10</f>
        <v>428</v>
      </c>
      <c r="D10" s="46">
        <f>'G-1'!D10+'G-2'!D10+'G-4'!D10</f>
        <v>3</v>
      </c>
      <c r="E10" s="46">
        <f>'G-1'!E10+'G-2'!E10+'G-4'!E10</f>
        <v>4</v>
      </c>
      <c r="F10" s="6">
        <f t="shared" ref="F10:F22" si="0">B10*0.5+C10*1+D10*2+E10*2.5</f>
        <v>637</v>
      </c>
      <c r="G10" s="2"/>
      <c r="H10" s="19" t="s">
        <v>4</v>
      </c>
      <c r="I10" s="46">
        <f>'G-1'!I10+'G-2'!I10+'G-4'!I10</f>
        <v>143</v>
      </c>
      <c r="J10" s="46">
        <f>'G-1'!J10+'G-2'!J10+'G-4'!J10</f>
        <v>315</v>
      </c>
      <c r="K10" s="46">
        <f>'G-1'!K10+'G-2'!K10+'G-4'!K10</f>
        <v>4</v>
      </c>
      <c r="L10" s="46">
        <f>'G-1'!L10+'G-2'!L10+'G-4'!L10</f>
        <v>9</v>
      </c>
      <c r="M10" s="6">
        <f t="shared" ref="M10:M22" si="1">I10*0.5+J10*1+K10*2+L10*2.5</f>
        <v>417</v>
      </c>
      <c r="N10" s="9">
        <f>F20+F21+F22+M10</f>
        <v>1567.5</v>
      </c>
      <c r="O10" s="19" t="s">
        <v>43</v>
      </c>
      <c r="P10" s="46">
        <f>'G-1'!P10+'G-2'!P10+'G-4'!P10</f>
        <v>171</v>
      </c>
      <c r="Q10" s="46">
        <f>'G-1'!Q10+'G-2'!Q10+'G-4'!Q10</f>
        <v>350</v>
      </c>
      <c r="R10" s="46">
        <f>'G-1'!R10+'G-2'!R10+'G-4'!R10</f>
        <v>3</v>
      </c>
      <c r="S10" s="46">
        <f>'G-1'!S10+'G-2'!S10+'G-4'!S10</f>
        <v>5</v>
      </c>
      <c r="T10" s="6">
        <f t="shared" ref="T10:T21" si="2">P10*0.5+Q10*1+R10*2+S10*2.5</f>
        <v>454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353</v>
      </c>
      <c r="C11" s="46">
        <f>'G-1'!C11+'G-2'!C11+'G-4'!C11</f>
        <v>456</v>
      </c>
      <c r="D11" s="46">
        <f>'G-1'!D11+'G-2'!D11+'G-4'!D11</f>
        <v>2</v>
      </c>
      <c r="E11" s="46">
        <f>'G-1'!E11+'G-2'!E11+'G-4'!E11</f>
        <v>2</v>
      </c>
      <c r="F11" s="6">
        <f t="shared" si="0"/>
        <v>641.5</v>
      </c>
      <c r="G11" s="2"/>
      <c r="H11" s="19" t="s">
        <v>5</v>
      </c>
      <c r="I11" s="46">
        <f>'G-1'!I11+'G-2'!I11+'G-4'!I11</f>
        <v>185</v>
      </c>
      <c r="J11" s="46">
        <f>'G-1'!J11+'G-2'!J11+'G-4'!J11</f>
        <v>331</v>
      </c>
      <c r="K11" s="46">
        <f>'G-1'!K11+'G-2'!K11+'G-4'!K11</f>
        <v>6</v>
      </c>
      <c r="L11" s="46">
        <f>'G-1'!L11+'G-2'!L11+'G-4'!L11</f>
        <v>12</v>
      </c>
      <c r="M11" s="6">
        <f t="shared" si="1"/>
        <v>465.5</v>
      </c>
      <c r="N11" s="9">
        <f>F21+F22+M10+M11</f>
        <v>1657.5</v>
      </c>
      <c r="O11" s="19" t="s">
        <v>44</v>
      </c>
      <c r="P11" s="46">
        <f>'G-1'!P11+'G-2'!P11+'G-4'!P11</f>
        <v>204</v>
      </c>
      <c r="Q11" s="46">
        <f>'G-1'!Q11+'G-2'!Q11+'G-4'!Q11</f>
        <v>372</v>
      </c>
      <c r="R11" s="46">
        <f>'G-1'!R11+'G-2'!R11+'G-4'!R11</f>
        <v>4</v>
      </c>
      <c r="S11" s="46">
        <f>'G-1'!S11+'G-2'!S11+'G-4'!S11</f>
        <v>4</v>
      </c>
      <c r="T11" s="6">
        <f t="shared" si="2"/>
        <v>492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289</v>
      </c>
      <c r="C12" s="46">
        <f>'G-1'!C12+'G-2'!C12+'G-4'!C12</f>
        <v>441</v>
      </c>
      <c r="D12" s="46">
        <f>'G-1'!D12+'G-2'!D12+'G-4'!D12</f>
        <v>6</v>
      </c>
      <c r="E12" s="46">
        <f>'G-1'!E12+'G-2'!E12+'G-4'!E12</f>
        <v>6</v>
      </c>
      <c r="F12" s="6">
        <f t="shared" si="0"/>
        <v>612.5</v>
      </c>
      <c r="G12" s="2"/>
      <c r="H12" s="19" t="s">
        <v>6</v>
      </c>
      <c r="I12" s="46">
        <f>'G-1'!I12+'G-2'!I12+'G-4'!I12</f>
        <v>179</v>
      </c>
      <c r="J12" s="46">
        <f>'G-1'!J12+'G-2'!J12+'G-4'!J12</f>
        <v>378</v>
      </c>
      <c r="K12" s="46">
        <f>'G-1'!K12+'G-2'!K12+'G-4'!K12</f>
        <v>5</v>
      </c>
      <c r="L12" s="46">
        <f>'G-1'!L12+'G-2'!L12+'G-4'!L12</f>
        <v>4</v>
      </c>
      <c r="M12" s="6">
        <f t="shared" si="1"/>
        <v>487.5</v>
      </c>
      <c r="N12" s="2">
        <f>F22+M10+M11+M12</f>
        <v>1758</v>
      </c>
      <c r="O12" s="19" t="s">
        <v>32</v>
      </c>
      <c r="P12" s="46">
        <f>'G-1'!P12+'G-2'!P12+'G-4'!P12</f>
        <v>170</v>
      </c>
      <c r="Q12" s="46">
        <f>'G-1'!Q12+'G-2'!Q12+'G-4'!Q12</f>
        <v>340</v>
      </c>
      <c r="R12" s="46">
        <f>'G-1'!R12+'G-2'!R12+'G-4'!R12</f>
        <v>4</v>
      </c>
      <c r="S12" s="46">
        <f>'G-1'!S12+'G-2'!S12+'G-4'!S12</f>
        <v>5</v>
      </c>
      <c r="T12" s="6">
        <f t="shared" si="2"/>
        <v>445.5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220</v>
      </c>
      <c r="C13" s="46">
        <f>'G-1'!C13+'G-2'!C13+'G-4'!C13</f>
        <v>419</v>
      </c>
      <c r="D13" s="46">
        <f>'G-1'!D13+'G-2'!D13+'G-4'!D13</f>
        <v>8</v>
      </c>
      <c r="E13" s="46">
        <f>'G-1'!E13+'G-2'!E13+'G-4'!E13</f>
        <v>7</v>
      </c>
      <c r="F13" s="6">
        <f t="shared" si="0"/>
        <v>562.5</v>
      </c>
      <c r="G13" s="2">
        <f t="shared" ref="G13:G19" si="3">F10+F11+F12+F13</f>
        <v>2453.5</v>
      </c>
      <c r="H13" s="19" t="s">
        <v>7</v>
      </c>
      <c r="I13" s="46">
        <f>'G-1'!I13+'G-2'!I13+'G-4'!I13</f>
        <v>121</v>
      </c>
      <c r="J13" s="46">
        <f>'G-1'!J13+'G-2'!J13+'G-4'!J13</f>
        <v>348</v>
      </c>
      <c r="K13" s="46">
        <f>'G-1'!K13+'G-2'!K13+'G-4'!K13</f>
        <v>4</v>
      </c>
      <c r="L13" s="46">
        <f>'G-1'!L13+'G-2'!L13+'G-4'!L13</f>
        <v>8</v>
      </c>
      <c r="M13" s="6">
        <f t="shared" si="1"/>
        <v>436.5</v>
      </c>
      <c r="N13" s="2">
        <f t="shared" ref="N13:N18" si="4">M10+M11+M12+M13</f>
        <v>1806.5</v>
      </c>
      <c r="O13" s="19" t="s">
        <v>33</v>
      </c>
      <c r="P13" s="46">
        <f>'G-1'!P13+'G-2'!P13+'G-4'!P13</f>
        <v>190</v>
      </c>
      <c r="Q13" s="46">
        <f>'G-1'!Q13+'G-2'!Q13+'G-4'!Q13</f>
        <v>434</v>
      </c>
      <c r="R13" s="46">
        <f>'G-1'!R13+'G-2'!R13+'G-4'!R13</f>
        <v>7</v>
      </c>
      <c r="S13" s="46">
        <f>'G-1'!S13+'G-2'!S13+'G-4'!S13</f>
        <v>10</v>
      </c>
      <c r="T13" s="6">
        <f t="shared" si="2"/>
        <v>568</v>
      </c>
      <c r="U13" s="2">
        <f t="shared" ref="U13:U21" si="5">T10+T11+T12+T13</f>
        <v>1959.5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205</v>
      </c>
      <c r="C14" s="46">
        <f>'G-1'!C14+'G-2'!C14+'G-4'!C14</f>
        <v>417</v>
      </c>
      <c r="D14" s="46">
        <f>'G-1'!D14+'G-2'!D14+'G-4'!D14</f>
        <v>8</v>
      </c>
      <c r="E14" s="46">
        <f>'G-1'!E14+'G-2'!E14+'G-4'!E14</f>
        <v>10</v>
      </c>
      <c r="F14" s="6">
        <f t="shared" si="0"/>
        <v>560.5</v>
      </c>
      <c r="G14" s="2">
        <f t="shared" si="3"/>
        <v>2377</v>
      </c>
      <c r="H14" s="19" t="s">
        <v>9</v>
      </c>
      <c r="I14" s="46">
        <f>'G-1'!I14+'G-2'!I14+'G-4'!I14</f>
        <v>120</v>
      </c>
      <c r="J14" s="46">
        <f>'G-1'!J14+'G-2'!J14+'G-4'!J14</f>
        <v>321</v>
      </c>
      <c r="K14" s="46">
        <f>'G-1'!K14+'G-2'!K14+'G-4'!K14</f>
        <v>3</v>
      </c>
      <c r="L14" s="46">
        <f>'G-1'!L14+'G-2'!L14+'G-4'!L14</f>
        <v>5</v>
      </c>
      <c r="M14" s="6">
        <f t="shared" si="1"/>
        <v>399.5</v>
      </c>
      <c r="N14" s="2">
        <f t="shared" si="4"/>
        <v>1789</v>
      </c>
      <c r="O14" s="19" t="s">
        <v>29</v>
      </c>
      <c r="P14" s="46">
        <f>'G-1'!P14+'G-2'!P14+'G-4'!P14</f>
        <v>224</v>
      </c>
      <c r="Q14" s="46">
        <f>'G-1'!Q14+'G-2'!Q14+'G-4'!Q14</f>
        <v>399</v>
      </c>
      <c r="R14" s="46">
        <f>'G-1'!R14+'G-2'!R14+'G-4'!R14</f>
        <v>4</v>
      </c>
      <c r="S14" s="46">
        <f>'G-1'!S14+'G-2'!S14+'G-4'!S14</f>
        <v>1</v>
      </c>
      <c r="T14" s="6">
        <f t="shared" si="2"/>
        <v>521.5</v>
      </c>
      <c r="U14" s="2">
        <f t="shared" si="5"/>
        <v>2027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185</v>
      </c>
      <c r="C15" s="46">
        <f>'G-1'!C15+'G-2'!C15+'G-4'!C15</f>
        <v>389</v>
      </c>
      <c r="D15" s="46">
        <f>'G-1'!D15+'G-2'!D15+'G-4'!D15</f>
        <v>3</v>
      </c>
      <c r="E15" s="46">
        <f>'G-1'!E15+'G-2'!E15+'G-4'!E15</f>
        <v>4</v>
      </c>
      <c r="F15" s="6">
        <f t="shared" si="0"/>
        <v>497.5</v>
      </c>
      <c r="G15" s="2">
        <f t="shared" si="3"/>
        <v>2233</v>
      </c>
      <c r="H15" s="19" t="s">
        <v>12</v>
      </c>
      <c r="I15" s="46">
        <f>'G-1'!I15+'G-2'!I15+'G-4'!I15</f>
        <v>112</v>
      </c>
      <c r="J15" s="46">
        <f>'G-1'!J15+'G-2'!J15+'G-4'!J15</f>
        <v>323</v>
      </c>
      <c r="K15" s="46">
        <f>'G-1'!K15+'G-2'!K15+'G-4'!K15</f>
        <v>3</v>
      </c>
      <c r="L15" s="46">
        <f>'G-1'!L15+'G-2'!L15+'G-4'!L15</f>
        <v>3</v>
      </c>
      <c r="M15" s="6">
        <f t="shared" si="1"/>
        <v>392.5</v>
      </c>
      <c r="N15" s="2">
        <f t="shared" si="4"/>
        <v>1716</v>
      </c>
      <c r="O15" s="18" t="s">
        <v>30</v>
      </c>
      <c r="P15" s="46">
        <f>'G-1'!P15+'G-2'!P15+'G-4'!P15</f>
        <v>234</v>
      </c>
      <c r="Q15" s="46">
        <f>'G-1'!Q15+'G-2'!Q15+'G-4'!Q15</f>
        <v>400</v>
      </c>
      <c r="R15" s="46">
        <f>'G-1'!R15+'G-2'!R15+'G-4'!R15</f>
        <v>7</v>
      </c>
      <c r="S15" s="46">
        <f>'G-1'!S15+'G-2'!S15+'G-4'!S15</f>
        <v>3</v>
      </c>
      <c r="T15" s="6">
        <f t="shared" si="2"/>
        <v>538.5</v>
      </c>
      <c r="U15" s="2">
        <f t="shared" si="5"/>
        <v>2073.5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167</v>
      </c>
      <c r="C16" s="46">
        <f>'G-1'!C16+'G-2'!C16+'G-4'!C16</f>
        <v>351</v>
      </c>
      <c r="D16" s="46">
        <f>'G-1'!D16+'G-2'!D16+'G-4'!D16</f>
        <v>4</v>
      </c>
      <c r="E16" s="46">
        <f>'G-1'!E16+'G-2'!E16+'G-4'!E16</f>
        <v>5</v>
      </c>
      <c r="F16" s="6">
        <f t="shared" si="0"/>
        <v>455</v>
      </c>
      <c r="G16" s="2">
        <f t="shared" si="3"/>
        <v>2075.5</v>
      </c>
      <c r="H16" s="19" t="s">
        <v>15</v>
      </c>
      <c r="I16" s="46">
        <f>'G-1'!I16+'G-2'!I16+'G-4'!I16</f>
        <v>132</v>
      </c>
      <c r="J16" s="46">
        <f>'G-1'!J16+'G-2'!J16+'G-4'!J16</f>
        <v>334</v>
      </c>
      <c r="K16" s="46">
        <f>'G-1'!K16+'G-2'!K16+'G-4'!K16</f>
        <v>5</v>
      </c>
      <c r="L16" s="46">
        <f>'G-1'!L16+'G-2'!L16+'G-4'!L16</f>
        <v>7</v>
      </c>
      <c r="M16" s="6">
        <f t="shared" si="1"/>
        <v>427.5</v>
      </c>
      <c r="N16" s="2">
        <f t="shared" si="4"/>
        <v>1656</v>
      </c>
      <c r="O16" s="19" t="s">
        <v>8</v>
      </c>
      <c r="P16" s="46">
        <f>'G-1'!P16+'G-2'!P16+'G-4'!P16</f>
        <v>260</v>
      </c>
      <c r="Q16" s="46">
        <f>'G-1'!Q16+'G-2'!Q16+'G-4'!Q16</f>
        <v>377</v>
      </c>
      <c r="R16" s="46">
        <f>'G-1'!R16+'G-2'!R16+'G-4'!R16</f>
        <v>4</v>
      </c>
      <c r="S16" s="46">
        <f>'G-1'!S16+'G-2'!S16+'G-4'!S16</f>
        <v>5</v>
      </c>
      <c r="T16" s="6">
        <f t="shared" si="2"/>
        <v>527.5</v>
      </c>
      <c r="U16" s="2">
        <f t="shared" si="5"/>
        <v>2155.5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154</v>
      </c>
      <c r="C17" s="46">
        <f>'G-1'!C17+'G-2'!C17+'G-4'!C17</f>
        <v>355</v>
      </c>
      <c r="D17" s="46">
        <f>'G-1'!D17+'G-2'!D17+'G-4'!D17</f>
        <v>3</v>
      </c>
      <c r="E17" s="46">
        <f>'G-1'!E17+'G-2'!E17+'G-4'!E17</f>
        <v>4</v>
      </c>
      <c r="F17" s="6">
        <f t="shared" si="0"/>
        <v>448</v>
      </c>
      <c r="G17" s="2">
        <f t="shared" si="3"/>
        <v>1961</v>
      </c>
      <c r="H17" s="19" t="s">
        <v>18</v>
      </c>
      <c r="I17" s="46">
        <f>'G-1'!I17+'G-2'!I17+'G-4'!I17</f>
        <v>180</v>
      </c>
      <c r="J17" s="46">
        <f>'G-1'!J17+'G-2'!J17+'G-4'!J17</f>
        <v>342</v>
      </c>
      <c r="K17" s="46">
        <f>'G-1'!K17+'G-2'!K17+'G-4'!K17</f>
        <v>4</v>
      </c>
      <c r="L17" s="46">
        <f>'G-1'!L17+'G-2'!L17+'G-4'!L17</f>
        <v>2</v>
      </c>
      <c r="M17" s="6">
        <f t="shared" si="1"/>
        <v>445</v>
      </c>
      <c r="N17" s="2">
        <f t="shared" si="4"/>
        <v>1664.5</v>
      </c>
      <c r="O17" s="19" t="s">
        <v>10</v>
      </c>
      <c r="P17" s="46">
        <f>'G-1'!P17+'G-2'!P17+'G-4'!P17</f>
        <v>252</v>
      </c>
      <c r="Q17" s="46">
        <f>'G-1'!Q17+'G-2'!Q17+'G-4'!Q17</f>
        <v>383</v>
      </c>
      <c r="R17" s="46">
        <f>'G-1'!R17+'G-2'!R17+'G-4'!R17</f>
        <v>6</v>
      </c>
      <c r="S17" s="46">
        <f>'G-1'!S17+'G-2'!S17+'G-4'!S17</f>
        <v>3</v>
      </c>
      <c r="T17" s="6">
        <f t="shared" si="2"/>
        <v>528.5</v>
      </c>
      <c r="U17" s="2">
        <f t="shared" si="5"/>
        <v>2116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142</v>
      </c>
      <c r="C18" s="46">
        <f>'G-1'!C18+'G-2'!C18+'G-4'!C18</f>
        <v>316</v>
      </c>
      <c r="D18" s="46">
        <f>'G-1'!D18+'G-2'!D18+'G-4'!D18</f>
        <v>3</v>
      </c>
      <c r="E18" s="46">
        <f>'G-1'!E18+'G-2'!E18+'G-4'!E18</f>
        <v>7</v>
      </c>
      <c r="F18" s="6">
        <f t="shared" si="0"/>
        <v>410.5</v>
      </c>
      <c r="G18" s="2">
        <f t="shared" si="3"/>
        <v>1811</v>
      </c>
      <c r="H18" s="19" t="s">
        <v>20</v>
      </c>
      <c r="I18" s="46">
        <f>'G-1'!I18+'G-2'!I18+'G-4'!I18</f>
        <v>159</v>
      </c>
      <c r="J18" s="46">
        <f>'G-1'!J18+'G-2'!J18+'G-4'!J18</f>
        <v>364</v>
      </c>
      <c r="K18" s="46">
        <f>'G-1'!K18+'G-2'!K18+'G-4'!K18</f>
        <v>5</v>
      </c>
      <c r="L18" s="46">
        <f>'G-1'!L18+'G-2'!L18+'G-4'!L18</f>
        <v>8</v>
      </c>
      <c r="M18" s="6">
        <f t="shared" si="1"/>
        <v>473.5</v>
      </c>
      <c r="N18" s="2">
        <f t="shared" si="4"/>
        <v>1738.5</v>
      </c>
      <c r="O18" s="19" t="s">
        <v>13</v>
      </c>
      <c r="P18" s="46">
        <f>'G-1'!P18+'G-2'!P18+'G-4'!P18</f>
        <v>296</v>
      </c>
      <c r="Q18" s="46">
        <f>'G-1'!Q18+'G-2'!Q18+'G-4'!Q18</f>
        <v>366</v>
      </c>
      <c r="R18" s="46">
        <f>'G-1'!R18+'G-2'!R18+'G-4'!R18</f>
        <v>8</v>
      </c>
      <c r="S18" s="46">
        <f>'G-1'!S18+'G-2'!S18+'G-4'!S18</f>
        <v>3</v>
      </c>
      <c r="T18" s="6">
        <f t="shared" si="2"/>
        <v>537.5</v>
      </c>
      <c r="U18" s="2">
        <f t="shared" si="5"/>
        <v>2132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145</v>
      </c>
      <c r="C19" s="47">
        <f>'G-1'!C19+'G-2'!C19+'G-4'!C19</f>
        <v>331</v>
      </c>
      <c r="D19" s="47">
        <f>'G-1'!D19+'G-2'!D19+'G-4'!D19</f>
        <v>4</v>
      </c>
      <c r="E19" s="47">
        <f>'G-1'!E19+'G-2'!E19+'G-4'!E19</f>
        <v>12</v>
      </c>
      <c r="F19" s="7">
        <f t="shared" si="0"/>
        <v>441.5</v>
      </c>
      <c r="G19" s="3">
        <f t="shared" si="3"/>
        <v>1755</v>
      </c>
      <c r="H19" s="20" t="s">
        <v>22</v>
      </c>
      <c r="I19" s="46">
        <f>'G-1'!I19+'G-2'!I19+'G-4'!I19</f>
        <v>177</v>
      </c>
      <c r="J19" s="46">
        <f>'G-1'!J19+'G-2'!J19+'G-4'!J19</f>
        <v>350</v>
      </c>
      <c r="K19" s="46">
        <f>'G-1'!K19+'G-2'!K19+'G-4'!K19</f>
        <v>3</v>
      </c>
      <c r="L19" s="46">
        <f>'G-1'!L19+'G-2'!L19+'G-4'!L19</f>
        <v>8</v>
      </c>
      <c r="M19" s="6">
        <f t="shared" si="1"/>
        <v>464.5</v>
      </c>
      <c r="N19" s="2">
        <f>M16+M17+M18+M19</f>
        <v>1810.5</v>
      </c>
      <c r="O19" s="19" t="s">
        <v>16</v>
      </c>
      <c r="P19" s="46">
        <f>'G-1'!P19+'G-2'!P19+'G-4'!P19</f>
        <v>317</v>
      </c>
      <c r="Q19" s="46">
        <f>'G-1'!Q19+'G-2'!Q19+'G-4'!Q19</f>
        <v>374</v>
      </c>
      <c r="R19" s="46">
        <f>'G-1'!R19+'G-2'!R19+'G-4'!R19</f>
        <v>5</v>
      </c>
      <c r="S19" s="46">
        <f>'G-1'!S19+'G-2'!S19+'G-4'!S19</f>
        <v>3</v>
      </c>
      <c r="T19" s="6">
        <f t="shared" si="2"/>
        <v>550</v>
      </c>
      <c r="U19" s="2">
        <f t="shared" si="5"/>
        <v>2143.5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115</v>
      </c>
      <c r="C20" s="45">
        <f>'G-1'!C20+'G-2'!C20+'G-4'!C20</f>
        <v>295</v>
      </c>
      <c r="D20" s="45">
        <f>'G-1'!D20+'G-2'!D20+'G-4'!D20</f>
        <v>4</v>
      </c>
      <c r="E20" s="45">
        <f>'G-1'!E20+'G-2'!E20+'G-4'!E20</f>
        <v>6</v>
      </c>
      <c r="F20" s="8">
        <f t="shared" si="0"/>
        <v>375.5</v>
      </c>
      <c r="G20" s="35"/>
      <c r="H20" s="19" t="s">
        <v>24</v>
      </c>
      <c r="I20" s="46">
        <f>'G-1'!I20+'G-2'!I20+'G-4'!I20</f>
        <v>173</v>
      </c>
      <c r="J20" s="46">
        <f>'G-1'!J20+'G-2'!J20+'G-4'!J20</f>
        <v>331</v>
      </c>
      <c r="K20" s="46">
        <f>'G-1'!K20+'G-2'!K20+'G-4'!K20</f>
        <v>6</v>
      </c>
      <c r="L20" s="46">
        <f>'G-1'!L20+'G-2'!L20+'G-4'!L20</f>
        <v>4</v>
      </c>
      <c r="M20" s="8">
        <f t="shared" si="1"/>
        <v>439.5</v>
      </c>
      <c r="N20" s="2">
        <f>M17+M18+M19+M20</f>
        <v>1822.5</v>
      </c>
      <c r="O20" s="19" t="s">
        <v>45</v>
      </c>
      <c r="P20" s="46">
        <f>'G-1'!P20+'G-2'!P20+'G-4'!P20</f>
        <v>294</v>
      </c>
      <c r="Q20" s="46">
        <f>'G-1'!Q20+'G-2'!Q20+'G-4'!Q20</f>
        <v>331</v>
      </c>
      <c r="R20" s="46">
        <f>'G-1'!R20+'G-2'!R20+'G-4'!R20</f>
        <v>2</v>
      </c>
      <c r="S20" s="46">
        <f>'G-1'!S20+'G-2'!S20+'G-4'!S20</f>
        <v>2</v>
      </c>
      <c r="T20" s="8">
        <f t="shared" si="2"/>
        <v>487</v>
      </c>
      <c r="U20" s="2">
        <f t="shared" si="5"/>
        <v>2103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135</v>
      </c>
      <c r="C21" s="45">
        <f>'G-1'!C21+'G-2'!C21+'G-4'!C21</f>
        <v>297</v>
      </c>
      <c r="D21" s="45">
        <f>'G-1'!D21+'G-2'!D21+'G-4'!D21</f>
        <v>5</v>
      </c>
      <c r="E21" s="45">
        <f>'G-1'!E21+'G-2'!E21+'G-4'!E21</f>
        <v>5</v>
      </c>
      <c r="F21" s="6">
        <f t="shared" si="0"/>
        <v>387</v>
      </c>
      <c r="G21" s="36"/>
      <c r="H21" s="20" t="s">
        <v>25</v>
      </c>
      <c r="I21" s="46">
        <f>'G-1'!I21+'G-2'!I21+'G-4'!I21</f>
        <v>176</v>
      </c>
      <c r="J21" s="46">
        <f>'G-1'!J21+'G-2'!J21+'G-4'!J21</f>
        <v>342</v>
      </c>
      <c r="K21" s="46">
        <f>'G-1'!K21+'G-2'!K21+'G-4'!K21</f>
        <v>4</v>
      </c>
      <c r="L21" s="46">
        <f>'G-1'!L21+'G-2'!L21+'G-4'!L21</f>
        <v>4</v>
      </c>
      <c r="M21" s="6">
        <f t="shared" si="1"/>
        <v>448</v>
      </c>
      <c r="N21" s="2">
        <f>M18+M19+M20+M21</f>
        <v>1825.5</v>
      </c>
      <c r="O21" s="21" t="s">
        <v>46</v>
      </c>
      <c r="P21" s="47">
        <f>'G-1'!P21+'G-2'!P21+'G-4'!P21</f>
        <v>179</v>
      </c>
      <c r="Q21" s="47">
        <f>'G-1'!Q21+'G-2'!Q21+'G-4'!Q21</f>
        <v>326</v>
      </c>
      <c r="R21" s="47">
        <f>'G-1'!R21+'G-2'!R21+'G-4'!R21</f>
        <v>1</v>
      </c>
      <c r="S21" s="47">
        <f>'G-1'!S21+'G-2'!S21+'G-4'!S21</f>
        <v>1</v>
      </c>
      <c r="T21" s="7">
        <f t="shared" si="2"/>
        <v>420</v>
      </c>
      <c r="U21" s="3">
        <f t="shared" si="5"/>
        <v>1994.5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125</v>
      </c>
      <c r="C22" s="45">
        <f>'G-1'!C22+'G-2'!C22+'G-4'!C22</f>
        <v>298</v>
      </c>
      <c r="D22" s="45">
        <f>'G-1'!D22+'G-2'!D22+'G-4'!D22</f>
        <v>5</v>
      </c>
      <c r="E22" s="45">
        <f>'G-1'!E22+'G-2'!E22+'G-4'!E22</f>
        <v>7</v>
      </c>
      <c r="F22" s="6">
        <f t="shared" si="0"/>
        <v>388</v>
      </c>
      <c r="G22" s="2"/>
      <c r="H22" s="21" t="s">
        <v>26</v>
      </c>
      <c r="I22" s="46">
        <f>'G-1'!I22+'G-2'!I22+'G-4'!I22</f>
        <v>162</v>
      </c>
      <c r="J22" s="46">
        <f>'G-1'!J22+'G-2'!J22+'G-4'!J22</f>
        <v>321</v>
      </c>
      <c r="K22" s="46">
        <f>'G-1'!K22+'G-2'!K22+'G-4'!K22</f>
        <v>6</v>
      </c>
      <c r="L22" s="46">
        <f>'G-1'!L22+'G-2'!L22+'G-4'!L22</f>
        <v>6</v>
      </c>
      <c r="M22" s="6">
        <f t="shared" si="1"/>
        <v>429</v>
      </c>
      <c r="N22" s="3">
        <f>M19+M20+M21+M22</f>
        <v>1781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2453.5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1825.5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2155.5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71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68 X CARRERA 47</v>
      </c>
      <c r="D5" s="165"/>
      <c r="E5" s="165"/>
      <c r="F5" s="78"/>
      <c r="G5" s="79"/>
      <c r="H5" s="70" t="s">
        <v>53</v>
      </c>
      <c r="I5" s="166">
        <f>'G-1'!L5</f>
        <v>0</v>
      </c>
      <c r="J5" s="166"/>
    </row>
    <row r="6" spans="1:10" x14ac:dyDescent="0.2">
      <c r="A6" s="146" t="s">
        <v>114</v>
      </c>
      <c r="B6" s="146"/>
      <c r="C6" s="167" t="s">
        <v>150</v>
      </c>
      <c r="D6" s="167"/>
      <c r="E6" s="167"/>
      <c r="F6" s="78"/>
      <c r="G6" s="79"/>
      <c r="H6" s="70" t="s">
        <v>58</v>
      </c>
      <c r="I6" s="168">
        <f>'G-1'!S6</f>
        <v>43059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64</v>
      </c>
      <c r="F11" s="93">
        <v>155</v>
      </c>
      <c r="G11" s="93">
        <v>0</v>
      </c>
      <c r="H11" s="93">
        <v>2</v>
      </c>
      <c r="I11" s="93">
        <f t="shared" ref="I11:I45" si="0">E11*0.5+F11+G11*2+H11*2.5</f>
        <v>192</v>
      </c>
      <c r="J11" s="94">
        <f>IF(I11=0,"0,00",I11/SUM(I10:I12)*100)</f>
        <v>88.073394495412856</v>
      </c>
    </row>
    <row r="12" spans="1:10" x14ac:dyDescent="0.2">
      <c r="A12" s="179"/>
      <c r="B12" s="182"/>
      <c r="C12" s="95" t="s">
        <v>137</v>
      </c>
      <c r="D12" s="96" t="s">
        <v>129</v>
      </c>
      <c r="E12" s="49">
        <v>3</v>
      </c>
      <c r="F12" s="49">
        <v>17</v>
      </c>
      <c r="G12" s="49">
        <v>0</v>
      </c>
      <c r="H12" s="49">
        <v>3</v>
      </c>
      <c r="I12" s="97">
        <f t="shared" si="0"/>
        <v>26</v>
      </c>
      <c r="J12" s="98">
        <f>IF(I12=0,"0,00",I12/SUM(I10:I12)*100)</f>
        <v>11.926605504587156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94</v>
      </c>
      <c r="F14" s="93">
        <v>130</v>
      </c>
      <c r="G14" s="93">
        <v>0</v>
      </c>
      <c r="H14" s="93">
        <v>2</v>
      </c>
      <c r="I14" s="93">
        <f t="shared" si="0"/>
        <v>182</v>
      </c>
      <c r="J14" s="94">
        <f>IF(I14=0,"0,00",I14/SUM(I13:I15)*100)</f>
        <v>85.647058823529406</v>
      </c>
    </row>
    <row r="15" spans="1:10" x14ac:dyDescent="0.2">
      <c r="A15" s="179"/>
      <c r="B15" s="182"/>
      <c r="C15" s="95" t="s">
        <v>138</v>
      </c>
      <c r="D15" s="96" t="s">
        <v>129</v>
      </c>
      <c r="E15" s="49">
        <v>15</v>
      </c>
      <c r="F15" s="49">
        <v>23</v>
      </c>
      <c r="G15" s="49">
        <v>0</v>
      </c>
      <c r="H15" s="49">
        <v>0</v>
      </c>
      <c r="I15" s="97">
        <f t="shared" si="0"/>
        <v>30.5</v>
      </c>
      <c r="J15" s="98">
        <f>IF(I15=0,"0,00",I15/SUM(I13:I15)*100)</f>
        <v>14.352941176470587</v>
      </c>
    </row>
    <row r="16" spans="1:10" x14ac:dyDescent="0.2">
      <c r="A16" s="179"/>
      <c r="B16" s="182"/>
      <c r="C16" s="99"/>
      <c r="D16" s="90" t="s">
        <v>126</v>
      </c>
      <c r="E16" s="129">
        <v>0</v>
      </c>
      <c r="F16" s="129">
        <v>0</v>
      </c>
      <c r="G16" s="129">
        <v>0</v>
      </c>
      <c r="H16" s="129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130">
        <v>324</v>
      </c>
      <c r="F17" s="130">
        <v>183</v>
      </c>
      <c r="G17" s="130">
        <v>0</v>
      </c>
      <c r="H17" s="130">
        <v>0</v>
      </c>
      <c r="I17" s="93">
        <f t="shared" si="0"/>
        <v>345</v>
      </c>
      <c r="J17" s="94">
        <f>IF(I17=0,"0,00",I17/SUM(I16:I18)*100)</f>
        <v>93.495934959349597</v>
      </c>
    </row>
    <row r="18" spans="1:10" x14ac:dyDescent="0.2">
      <c r="A18" s="180"/>
      <c r="B18" s="183"/>
      <c r="C18" s="100" t="s">
        <v>139</v>
      </c>
      <c r="D18" s="96" t="s">
        <v>129</v>
      </c>
      <c r="E18" s="131">
        <v>10</v>
      </c>
      <c r="F18" s="131">
        <v>19</v>
      </c>
      <c r="G18" s="131">
        <v>0</v>
      </c>
      <c r="H18" s="131">
        <v>0</v>
      </c>
      <c r="I18" s="97">
        <f t="shared" si="0"/>
        <v>24</v>
      </c>
      <c r="J18" s="98">
        <f>IF(I18=0,"0,00",I18/SUM(I16:I18)*100)</f>
        <v>6.5040650406504072</v>
      </c>
    </row>
    <row r="19" spans="1:10" x14ac:dyDescent="0.2">
      <c r="A19" s="178" t="s">
        <v>132</v>
      </c>
      <c r="B19" s="181">
        <v>1</v>
      </c>
      <c r="C19" s="101"/>
      <c r="D19" s="90" t="s">
        <v>126</v>
      </c>
      <c r="E19" s="50">
        <v>36</v>
      </c>
      <c r="F19" s="50">
        <v>104</v>
      </c>
      <c r="G19" s="50">
        <v>0</v>
      </c>
      <c r="H19" s="50">
        <v>4</v>
      </c>
      <c r="I19" s="50">
        <f t="shared" si="0"/>
        <v>132</v>
      </c>
      <c r="J19" s="91">
        <f>IF(I19=0,"0,00",I19/SUM(I19:I21)*100)</f>
        <v>34.691195795006571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v>120</v>
      </c>
      <c r="F20" s="93">
        <v>170</v>
      </c>
      <c r="G20" s="93">
        <v>8</v>
      </c>
      <c r="H20" s="93">
        <v>1</v>
      </c>
      <c r="I20" s="93">
        <f t="shared" si="0"/>
        <v>248.5</v>
      </c>
      <c r="J20" s="94">
        <f>IF(I20=0,"0,00",I20/SUM(I19:I21)*100)</f>
        <v>65.308804204993436</v>
      </c>
    </row>
    <row r="21" spans="1:10" x14ac:dyDescent="0.2">
      <c r="A21" s="179"/>
      <c r="B21" s="182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39</v>
      </c>
      <c r="F22" s="50">
        <v>122</v>
      </c>
      <c r="G22" s="50">
        <v>0</v>
      </c>
      <c r="H22" s="50">
        <v>2</v>
      </c>
      <c r="I22" s="50">
        <f t="shared" si="0"/>
        <v>146.5</v>
      </c>
      <c r="J22" s="91">
        <f>IF(I22=0,"0,00",I22/SUM(I22:I24)*100)</f>
        <v>33.951332560834295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v>118</v>
      </c>
      <c r="F23" s="93">
        <v>198</v>
      </c>
      <c r="G23" s="93">
        <v>9</v>
      </c>
      <c r="H23" s="93">
        <v>4</v>
      </c>
      <c r="I23" s="93">
        <f t="shared" si="0"/>
        <v>285</v>
      </c>
      <c r="J23" s="94">
        <f>IF(I23=0,"0,00",I23/SUM(I22:I24)*100)</f>
        <v>66.048667439165698</v>
      </c>
    </row>
    <row r="24" spans="1:10" x14ac:dyDescent="0.2">
      <c r="A24" s="179"/>
      <c r="B24" s="182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129">
        <v>24</v>
      </c>
      <c r="F25" s="129">
        <v>75</v>
      </c>
      <c r="G25" s="129">
        <v>0</v>
      </c>
      <c r="H25" s="129">
        <v>2</v>
      </c>
      <c r="I25" s="50">
        <f t="shared" si="0"/>
        <v>92</v>
      </c>
      <c r="J25" s="91">
        <f>IF(I25=0,"0,00",I25/SUM(I25:I27)*100)</f>
        <v>31.399317406143346</v>
      </c>
    </row>
    <row r="26" spans="1:10" x14ac:dyDescent="0.2">
      <c r="A26" s="179"/>
      <c r="B26" s="182"/>
      <c r="C26" s="89" t="s">
        <v>131</v>
      </c>
      <c r="D26" s="92" t="s">
        <v>128</v>
      </c>
      <c r="E26" s="130">
        <v>81</v>
      </c>
      <c r="F26" s="130">
        <v>145</v>
      </c>
      <c r="G26" s="130">
        <v>4</v>
      </c>
      <c r="H26" s="130">
        <v>3</v>
      </c>
      <c r="I26" s="93">
        <f t="shared" si="0"/>
        <v>201</v>
      </c>
      <c r="J26" s="94">
        <f>IF(I26=0,"0,00",I26/SUM(I25:I27)*100)</f>
        <v>68.600682593856661</v>
      </c>
    </row>
    <row r="27" spans="1:10" x14ac:dyDescent="0.2">
      <c r="A27" s="180"/>
      <c r="B27" s="183"/>
      <c r="C27" s="100" t="s">
        <v>142</v>
      </c>
      <c r="D27" s="96" t="s">
        <v>129</v>
      </c>
      <c r="E27" s="131">
        <v>0</v>
      </c>
      <c r="F27" s="131">
        <v>0</v>
      </c>
      <c r="G27" s="131">
        <v>0</v>
      </c>
      <c r="H27" s="131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2</v>
      </c>
      <c r="C37" s="101"/>
      <c r="D37" s="90" t="s">
        <v>126</v>
      </c>
      <c r="E37" s="50">
        <v>15</v>
      </c>
      <c r="F37" s="50">
        <v>28</v>
      </c>
      <c r="G37" s="50">
        <v>0</v>
      </c>
      <c r="H37" s="50">
        <v>1</v>
      </c>
      <c r="I37" s="50">
        <f t="shared" si="0"/>
        <v>38</v>
      </c>
      <c r="J37" s="91">
        <f>IF(I37=0,"0,00",I37/SUM(I37:I39)*100)</f>
        <v>15.2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34</v>
      </c>
      <c r="F38" s="93">
        <v>162</v>
      </c>
      <c r="G38" s="93">
        <v>0</v>
      </c>
      <c r="H38" s="93">
        <v>4</v>
      </c>
      <c r="I38" s="93">
        <f t="shared" si="0"/>
        <v>189</v>
      </c>
      <c r="J38" s="94">
        <f>IF(I38=0,"0,00",I38/SUM(I37:I39)*100)</f>
        <v>75.599999999999994</v>
      </c>
    </row>
    <row r="39" spans="1:10" x14ac:dyDescent="0.2">
      <c r="A39" s="179"/>
      <c r="B39" s="182"/>
      <c r="C39" s="95" t="s">
        <v>146</v>
      </c>
      <c r="D39" s="96" t="s">
        <v>129</v>
      </c>
      <c r="E39" s="49">
        <v>10</v>
      </c>
      <c r="F39" s="49">
        <v>18</v>
      </c>
      <c r="G39" s="49">
        <v>0</v>
      </c>
      <c r="H39" s="49">
        <v>0</v>
      </c>
      <c r="I39" s="97">
        <f t="shared" si="0"/>
        <v>23</v>
      </c>
      <c r="J39" s="98">
        <f>IF(I39=0,"0,00",I39/SUM(I37:I39)*100)</f>
        <v>9.1999999999999993</v>
      </c>
    </row>
    <row r="40" spans="1:10" x14ac:dyDescent="0.2">
      <c r="A40" s="179"/>
      <c r="B40" s="182"/>
      <c r="C40" s="99"/>
      <c r="D40" s="90" t="s">
        <v>126</v>
      </c>
      <c r="E40" s="50">
        <v>9</v>
      </c>
      <c r="F40" s="50">
        <v>27</v>
      </c>
      <c r="G40" s="50">
        <v>0</v>
      </c>
      <c r="H40" s="50">
        <v>1</v>
      </c>
      <c r="I40" s="50">
        <f t="shared" si="0"/>
        <v>34</v>
      </c>
      <c r="J40" s="91">
        <f>IF(I40=0,"0,00",I40/SUM(I40:I42)*100)</f>
        <v>11.888111888111888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55</v>
      </c>
      <c r="F41" s="93">
        <v>177</v>
      </c>
      <c r="G41" s="93">
        <v>0</v>
      </c>
      <c r="H41" s="93">
        <v>2</v>
      </c>
      <c r="I41" s="93">
        <f t="shared" si="0"/>
        <v>209.5</v>
      </c>
      <c r="J41" s="94">
        <f>IF(I41=0,"0,00",I41/SUM(I40:I42)*100)</f>
        <v>73.251748251748253</v>
      </c>
    </row>
    <row r="42" spans="1:10" x14ac:dyDescent="0.2">
      <c r="A42" s="179"/>
      <c r="B42" s="182"/>
      <c r="C42" s="95" t="s">
        <v>147</v>
      </c>
      <c r="D42" s="96" t="s">
        <v>129</v>
      </c>
      <c r="E42" s="49">
        <v>14</v>
      </c>
      <c r="F42" s="49">
        <v>33</v>
      </c>
      <c r="G42" s="49">
        <v>0</v>
      </c>
      <c r="H42" s="49">
        <v>1</v>
      </c>
      <c r="I42" s="97">
        <f t="shared" si="0"/>
        <v>42.5</v>
      </c>
      <c r="J42" s="98">
        <f>IF(I42=0,"0,00",I42/SUM(I40:I42)*100)</f>
        <v>14.86013986013986</v>
      </c>
    </row>
    <row r="43" spans="1:10" x14ac:dyDescent="0.2">
      <c r="A43" s="179"/>
      <c r="B43" s="182"/>
      <c r="C43" s="99"/>
      <c r="D43" s="90" t="s">
        <v>126</v>
      </c>
      <c r="E43" s="129">
        <v>8</v>
      </c>
      <c r="F43" s="129">
        <v>32</v>
      </c>
      <c r="G43" s="129">
        <v>0</v>
      </c>
      <c r="H43" s="129">
        <v>0</v>
      </c>
      <c r="I43" s="50">
        <f t="shared" si="0"/>
        <v>36</v>
      </c>
      <c r="J43" s="91">
        <f>IF(I43=0,"0,00",I43/SUM(I43:I45)*100)</f>
        <v>15.824175824175823</v>
      </c>
    </row>
    <row r="44" spans="1:10" x14ac:dyDescent="0.2">
      <c r="A44" s="179"/>
      <c r="B44" s="182"/>
      <c r="C44" s="89" t="s">
        <v>131</v>
      </c>
      <c r="D44" s="92" t="s">
        <v>128</v>
      </c>
      <c r="E44" s="130">
        <v>32</v>
      </c>
      <c r="F44" s="130">
        <v>153</v>
      </c>
      <c r="G44" s="130">
        <v>0</v>
      </c>
      <c r="H44" s="130">
        <v>2</v>
      </c>
      <c r="I44" s="93">
        <f t="shared" si="0"/>
        <v>174</v>
      </c>
      <c r="J44" s="94">
        <f>IF(I44=0,"0,00",I44/SUM(I43:I45)*100)</f>
        <v>76.483516483516482</v>
      </c>
    </row>
    <row r="45" spans="1:10" x14ac:dyDescent="0.2">
      <c r="A45" s="180"/>
      <c r="B45" s="183"/>
      <c r="C45" s="100" t="s">
        <v>148</v>
      </c>
      <c r="D45" s="96" t="s">
        <v>129</v>
      </c>
      <c r="E45" s="131">
        <v>7</v>
      </c>
      <c r="F45" s="131">
        <v>14</v>
      </c>
      <c r="G45" s="131">
        <v>0</v>
      </c>
      <c r="H45" s="131">
        <v>0</v>
      </c>
      <c r="I45" s="102">
        <f t="shared" si="0"/>
        <v>17.5</v>
      </c>
      <c r="J45" s="98">
        <f>IF(I45=0,"0,00",I45/SUM(I43:I45)*100)</f>
        <v>7.6923076923076925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P33" sqref="AP3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68 X CARRERA 47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0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43059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135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136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408</v>
      </c>
      <c r="AV12" s="64">
        <f t="shared" si="0"/>
        <v>431.5</v>
      </c>
      <c r="AW12" s="64">
        <f t="shared" si="0"/>
        <v>457</v>
      </c>
      <c r="AX12" s="64">
        <f t="shared" si="0"/>
        <v>478</v>
      </c>
      <c r="AY12" s="64">
        <f t="shared" si="0"/>
        <v>471</v>
      </c>
      <c r="AZ12" s="64">
        <f t="shared" si="0"/>
        <v>465</v>
      </c>
      <c r="BA12" s="64">
        <f t="shared" si="0"/>
        <v>451.5</v>
      </c>
      <c r="BB12" s="64"/>
      <c r="BC12" s="64"/>
      <c r="BD12" s="64"/>
      <c r="BE12" s="64">
        <f t="shared" ref="BE12:BQ12" si="1">P14</f>
        <v>435.5</v>
      </c>
      <c r="BF12" s="64">
        <f t="shared" si="1"/>
        <v>469.5</v>
      </c>
      <c r="BG12" s="64">
        <f t="shared" si="1"/>
        <v>520.5</v>
      </c>
      <c r="BH12" s="64">
        <f t="shared" si="1"/>
        <v>548</v>
      </c>
      <c r="BI12" s="64">
        <f t="shared" si="1"/>
        <v>544</v>
      </c>
      <c r="BJ12" s="64">
        <f t="shared" si="1"/>
        <v>526.5</v>
      </c>
      <c r="BK12" s="64">
        <f t="shared" si="1"/>
        <v>474</v>
      </c>
      <c r="BL12" s="64">
        <f t="shared" si="1"/>
        <v>444.5</v>
      </c>
      <c r="BM12" s="64">
        <f t="shared" si="1"/>
        <v>422</v>
      </c>
      <c r="BN12" s="64">
        <f t="shared" si="1"/>
        <v>404</v>
      </c>
      <c r="BO12" s="64">
        <f t="shared" si="1"/>
        <v>408</v>
      </c>
      <c r="BP12" s="64">
        <f t="shared" si="1"/>
        <v>405</v>
      </c>
      <c r="BQ12" s="64">
        <f t="shared" si="1"/>
        <v>424</v>
      </c>
      <c r="BR12" s="64"/>
      <c r="BS12" s="64"/>
      <c r="BT12" s="64"/>
      <c r="BU12" s="64">
        <f t="shared" ref="BU12:CC12" si="2">AG14</f>
        <v>618</v>
      </c>
      <c r="BV12" s="64">
        <f t="shared" si="2"/>
        <v>644</v>
      </c>
      <c r="BW12" s="64">
        <f t="shared" si="2"/>
        <v>681.5</v>
      </c>
      <c r="BX12" s="64">
        <f t="shared" si="2"/>
        <v>734</v>
      </c>
      <c r="BY12" s="64">
        <f t="shared" si="2"/>
        <v>724.5</v>
      </c>
      <c r="BZ12" s="64">
        <f t="shared" si="2"/>
        <v>761</v>
      </c>
      <c r="CA12" s="64">
        <f t="shared" si="2"/>
        <v>803.5</v>
      </c>
      <c r="CB12" s="64">
        <f t="shared" si="2"/>
        <v>818.5</v>
      </c>
      <c r="CC12" s="64">
        <f t="shared" si="2"/>
        <v>799.5</v>
      </c>
    </row>
    <row r="13" spans="1:81" ht="16.5" customHeight="1" x14ac:dyDescent="0.2">
      <c r="A13" s="67" t="s">
        <v>105</v>
      </c>
      <c r="B13" s="116">
        <f>'G-1'!F10</f>
        <v>95.5</v>
      </c>
      <c r="C13" s="116">
        <f>'G-1'!F11</f>
        <v>101</v>
      </c>
      <c r="D13" s="116">
        <f>'G-1'!F12</f>
        <v>97</v>
      </c>
      <c r="E13" s="116">
        <f>'G-1'!F13</f>
        <v>114.5</v>
      </c>
      <c r="F13" s="116">
        <f>'G-1'!F14</f>
        <v>119</v>
      </c>
      <c r="G13" s="116">
        <f>'G-1'!F15</f>
        <v>126.5</v>
      </c>
      <c r="H13" s="116">
        <f>'G-1'!F16</f>
        <v>118</v>
      </c>
      <c r="I13" s="116">
        <f>'G-1'!F17</f>
        <v>107.5</v>
      </c>
      <c r="J13" s="116">
        <f>'G-1'!F18</f>
        <v>113</v>
      </c>
      <c r="K13" s="116">
        <f>'G-1'!F19</f>
        <v>113</v>
      </c>
      <c r="L13" s="117"/>
      <c r="M13" s="116">
        <f>'G-1'!F20</f>
        <v>95.5</v>
      </c>
      <c r="N13" s="116">
        <f>'G-1'!F21</f>
        <v>115</v>
      </c>
      <c r="O13" s="116">
        <f>'G-1'!F22</f>
        <v>101</v>
      </c>
      <c r="P13" s="116">
        <f>'G-1'!M10</f>
        <v>124</v>
      </c>
      <c r="Q13" s="116">
        <f>'G-1'!M11</f>
        <v>129.5</v>
      </c>
      <c r="R13" s="116">
        <f>'G-1'!M12</f>
        <v>166</v>
      </c>
      <c r="S13" s="116">
        <f>'G-1'!M13</f>
        <v>128.5</v>
      </c>
      <c r="T13" s="116">
        <f>'G-1'!M14</f>
        <v>120</v>
      </c>
      <c r="U13" s="116">
        <f>'G-1'!M15</f>
        <v>112</v>
      </c>
      <c r="V13" s="116">
        <f>'G-1'!M16</f>
        <v>113.5</v>
      </c>
      <c r="W13" s="116">
        <f>'G-1'!M17</f>
        <v>99</v>
      </c>
      <c r="X13" s="116">
        <f>'G-1'!M18</f>
        <v>97.5</v>
      </c>
      <c r="Y13" s="116">
        <f>'G-1'!M19</f>
        <v>94</v>
      </c>
      <c r="Z13" s="116">
        <f>'G-1'!M20</f>
        <v>117.5</v>
      </c>
      <c r="AA13" s="116">
        <f>'G-1'!M21</f>
        <v>96</v>
      </c>
      <c r="AB13" s="116">
        <f>'G-1'!M22</f>
        <v>116.5</v>
      </c>
      <c r="AC13" s="117"/>
      <c r="AD13" s="116">
        <f>'G-1'!T10</f>
        <v>140.5</v>
      </c>
      <c r="AE13" s="116">
        <f>'G-1'!T11</f>
        <v>147.5</v>
      </c>
      <c r="AF13" s="116">
        <f>'G-1'!T12</f>
        <v>147</v>
      </c>
      <c r="AG13" s="116">
        <f>'G-1'!T13</f>
        <v>183</v>
      </c>
      <c r="AH13" s="116">
        <f>'G-1'!T14</f>
        <v>166.5</v>
      </c>
      <c r="AI13" s="116">
        <f>'G-1'!T15</f>
        <v>185</v>
      </c>
      <c r="AJ13" s="116">
        <f>'G-1'!T16</f>
        <v>199.5</v>
      </c>
      <c r="AK13" s="116">
        <f>'G-1'!T17</f>
        <v>173.5</v>
      </c>
      <c r="AL13" s="116">
        <f>'G-1'!T18</f>
        <v>203</v>
      </c>
      <c r="AM13" s="116">
        <f>'G-1'!T19</f>
        <v>227.5</v>
      </c>
      <c r="AN13" s="116">
        <f>'G-1'!T20</f>
        <v>214.5</v>
      </c>
      <c r="AO13" s="116">
        <f>'G-1'!T21</f>
        <v>154.5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408</v>
      </c>
      <c r="F14" s="116">
        <f t="shared" ref="F14:K14" si="3">C13+D13+E13+F13</f>
        <v>431.5</v>
      </c>
      <c r="G14" s="116">
        <f t="shared" si="3"/>
        <v>457</v>
      </c>
      <c r="H14" s="116">
        <f t="shared" si="3"/>
        <v>478</v>
      </c>
      <c r="I14" s="116">
        <f t="shared" si="3"/>
        <v>471</v>
      </c>
      <c r="J14" s="116">
        <f t="shared" si="3"/>
        <v>465</v>
      </c>
      <c r="K14" s="116">
        <f t="shared" si="3"/>
        <v>451.5</v>
      </c>
      <c r="L14" s="117"/>
      <c r="M14" s="116"/>
      <c r="N14" s="116"/>
      <c r="O14" s="116"/>
      <c r="P14" s="116">
        <f>M13+N13+O13+P13</f>
        <v>435.5</v>
      </c>
      <c r="Q14" s="116">
        <f t="shared" ref="Q14:AB14" si="4">N13+O13+P13+Q13</f>
        <v>469.5</v>
      </c>
      <c r="R14" s="116">
        <f t="shared" si="4"/>
        <v>520.5</v>
      </c>
      <c r="S14" s="116">
        <f t="shared" si="4"/>
        <v>548</v>
      </c>
      <c r="T14" s="116">
        <f t="shared" si="4"/>
        <v>544</v>
      </c>
      <c r="U14" s="116">
        <f t="shared" si="4"/>
        <v>526.5</v>
      </c>
      <c r="V14" s="116">
        <f t="shared" si="4"/>
        <v>474</v>
      </c>
      <c r="W14" s="116">
        <f t="shared" si="4"/>
        <v>444.5</v>
      </c>
      <c r="X14" s="116">
        <f t="shared" si="4"/>
        <v>422</v>
      </c>
      <c r="Y14" s="116">
        <f t="shared" si="4"/>
        <v>404</v>
      </c>
      <c r="Z14" s="116">
        <f t="shared" si="4"/>
        <v>408</v>
      </c>
      <c r="AA14" s="116">
        <f t="shared" si="4"/>
        <v>405</v>
      </c>
      <c r="AB14" s="116">
        <f t="shared" si="4"/>
        <v>424</v>
      </c>
      <c r="AC14" s="117"/>
      <c r="AD14" s="116"/>
      <c r="AE14" s="116"/>
      <c r="AF14" s="116"/>
      <c r="AG14" s="116">
        <f>AD13+AE13+AF13+AG13</f>
        <v>618</v>
      </c>
      <c r="AH14" s="116">
        <f t="shared" ref="AH14:AO14" si="5">AE13+AF13+AG13+AH13</f>
        <v>644</v>
      </c>
      <c r="AI14" s="116">
        <f t="shared" si="5"/>
        <v>681.5</v>
      </c>
      <c r="AJ14" s="116">
        <f t="shared" si="5"/>
        <v>734</v>
      </c>
      <c r="AK14" s="116">
        <f t="shared" si="5"/>
        <v>724.5</v>
      </c>
      <c r="AL14" s="116">
        <f t="shared" si="5"/>
        <v>761</v>
      </c>
      <c r="AM14" s="116">
        <f t="shared" si="5"/>
        <v>803.5</v>
      </c>
      <c r="AN14" s="116">
        <f t="shared" si="5"/>
        <v>818.5</v>
      </c>
      <c r="AO14" s="116">
        <f t="shared" si="5"/>
        <v>799.5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0.8807339449541286</v>
      </c>
      <c r="H15" s="119"/>
      <c r="I15" s="119" t="s">
        <v>110</v>
      </c>
      <c r="J15" s="120">
        <f>DIRECCIONALIDAD!J12/100</f>
        <v>0.11926605504587157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0.85647058823529409</v>
      </c>
      <c r="V15" s="119"/>
      <c r="W15" s="119"/>
      <c r="X15" s="119"/>
      <c r="Y15" s="119" t="s">
        <v>110</v>
      </c>
      <c r="Z15" s="120">
        <f>DIRECCIONALIDAD!J15/100</f>
        <v>0.14352941176470588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0.93495934959349603</v>
      </c>
      <c r="AL15" s="119"/>
      <c r="AM15" s="119"/>
      <c r="AN15" s="119" t="s">
        <v>110</v>
      </c>
      <c r="AO15" s="122">
        <f>DIRECCIONALIDAD!J18/100</f>
        <v>6.5040650406504072E-2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8" t="s">
        <v>104</v>
      </c>
      <c r="U16" s="18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357.5</v>
      </c>
      <c r="C17" s="116">
        <f>'G-2'!F11</f>
        <v>346.5</v>
      </c>
      <c r="D17" s="116">
        <f>'G-2'!F12</f>
        <v>302</v>
      </c>
      <c r="E17" s="116">
        <f>'G-2'!F13</f>
        <v>287.5</v>
      </c>
      <c r="F17" s="116">
        <f>'G-2'!F14</f>
        <v>285</v>
      </c>
      <c r="G17" s="116">
        <f>'G-2'!F15</f>
        <v>228.5</v>
      </c>
      <c r="H17" s="116">
        <f>'G-2'!F16</f>
        <v>197</v>
      </c>
      <c r="I17" s="116">
        <f>'G-2'!F17</f>
        <v>219</v>
      </c>
      <c r="J17" s="116">
        <f>'G-2'!F18</f>
        <v>182.5</v>
      </c>
      <c r="K17" s="116">
        <f>'G-2'!F19</f>
        <v>193.5</v>
      </c>
      <c r="L17" s="117"/>
      <c r="M17" s="116">
        <f>'G-2'!F20</f>
        <v>142</v>
      </c>
      <c r="N17" s="116">
        <f>'G-2'!F21</f>
        <v>142</v>
      </c>
      <c r="O17" s="116">
        <f>'G-2'!F22</f>
        <v>170.5</v>
      </c>
      <c r="P17" s="116">
        <f>'G-2'!M10</f>
        <v>153</v>
      </c>
      <c r="Q17" s="116">
        <f>'G-2'!M11</f>
        <v>164.5</v>
      </c>
      <c r="R17" s="116">
        <f>'G-2'!M12</f>
        <v>174.5</v>
      </c>
      <c r="S17" s="116">
        <f>'G-2'!M13</f>
        <v>160.5</v>
      </c>
      <c r="T17" s="116">
        <f>'G-2'!M14</f>
        <v>130</v>
      </c>
      <c r="U17" s="116">
        <f>'G-2'!M15</f>
        <v>138</v>
      </c>
      <c r="V17" s="116">
        <f>'G-2'!M16</f>
        <v>162</v>
      </c>
      <c r="W17" s="116">
        <f>'G-2'!M17</f>
        <v>221</v>
      </c>
      <c r="X17" s="116">
        <f>'G-2'!M18</f>
        <v>226.5</v>
      </c>
      <c r="Y17" s="116">
        <f>'G-2'!M19</f>
        <v>200</v>
      </c>
      <c r="Z17" s="116">
        <f>'G-2'!M20</f>
        <v>196</v>
      </c>
      <c r="AA17" s="116">
        <f>'G-2'!M21</f>
        <v>203.5</v>
      </c>
      <c r="AB17" s="116">
        <f>'G-2'!M22</f>
        <v>175</v>
      </c>
      <c r="AC17" s="117"/>
      <c r="AD17" s="116">
        <f>'G-2'!T10</f>
        <v>179.5</v>
      </c>
      <c r="AE17" s="116">
        <f>'G-2'!T11</f>
        <v>193.5</v>
      </c>
      <c r="AF17" s="116">
        <f>'G-2'!T12</f>
        <v>182</v>
      </c>
      <c r="AG17" s="116">
        <f>'G-2'!T13</f>
        <v>225.5</v>
      </c>
      <c r="AH17" s="116">
        <f>'G-2'!T14</f>
        <v>196.5</v>
      </c>
      <c r="AI17" s="116">
        <f>'G-2'!T15</f>
        <v>211.5</v>
      </c>
      <c r="AJ17" s="116">
        <f>'G-2'!T16</f>
        <v>184</v>
      </c>
      <c r="AK17" s="116">
        <f>'G-2'!T17</f>
        <v>179.5</v>
      </c>
      <c r="AL17" s="116">
        <f>'G-2'!T18</f>
        <v>138.5</v>
      </c>
      <c r="AM17" s="116">
        <f>'G-2'!T19</f>
        <v>147.5</v>
      </c>
      <c r="AN17" s="116">
        <f>'G-2'!T20</f>
        <v>167</v>
      </c>
      <c r="AO17" s="116">
        <f>'G-2'!T21</f>
        <v>143.5</v>
      </c>
      <c r="AP17" s="68"/>
      <c r="AQ17" s="68"/>
      <c r="AR17" s="68"/>
      <c r="AS17" s="68"/>
      <c r="AT17" s="68"/>
      <c r="AU17" s="68">
        <f t="shared" ref="AU17:BA17" si="6">E18</f>
        <v>1293.5</v>
      </c>
      <c r="AV17" s="68">
        <f t="shared" si="6"/>
        <v>1221</v>
      </c>
      <c r="AW17" s="68">
        <f t="shared" si="6"/>
        <v>1103</v>
      </c>
      <c r="AX17" s="68">
        <f t="shared" si="6"/>
        <v>998</v>
      </c>
      <c r="AY17" s="68">
        <f t="shared" si="6"/>
        <v>929.5</v>
      </c>
      <c r="AZ17" s="68">
        <f t="shared" si="6"/>
        <v>827</v>
      </c>
      <c r="BA17" s="68">
        <f t="shared" si="6"/>
        <v>792</v>
      </c>
      <c r="BB17" s="68"/>
      <c r="BC17" s="68"/>
      <c r="BD17" s="68"/>
      <c r="BE17" s="68">
        <f t="shared" ref="BE17:BQ17" si="7">P18</f>
        <v>607.5</v>
      </c>
      <c r="BF17" s="68">
        <f t="shared" si="7"/>
        <v>630</v>
      </c>
      <c r="BG17" s="68">
        <f t="shared" si="7"/>
        <v>662.5</v>
      </c>
      <c r="BH17" s="68">
        <f t="shared" si="7"/>
        <v>652.5</v>
      </c>
      <c r="BI17" s="68">
        <f t="shared" si="7"/>
        <v>629.5</v>
      </c>
      <c r="BJ17" s="68">
        <f t="shared" si="7"/>
        <v>603</v>
      </c>
      <c r="BK17" s="68">
        <f t="shared" si="7"/>
        <v>590.5</v>
      </c>
      <c r="BL17" s="68">
        <f t="shared" si="7"/>
        <v>651</v>
      </c>
      <c r="BM17" s="68">
        <f t="shared" si="7"/>
        <v>747.5</v>
      </c>
      <c r="BN17" s="68">
        <f t="shared" si="7"/>
        <v>809.5</v>
      </c>
      <c r="BO17" s="68">
        <f t="shared" si="7"/>
        <v>843.5</v>
      </c>
      <c r="BP17" s="68">
        <f t="shared" si="7"/>
        <v>826</v>
      </c>
      <c r="BQ17" s="68">
        <f t="shared" si="7"/>
        <v>774.5</v>
      </c>
      <c r="BR17" s="68"/>
      <c r="BS17" s="68"/>
      <c r="BT17" s="68"/>
      <c r="BU17" s="68">
        <f t="shared" ref="BU17:CC17" si="8">AG18</f>
        <v>780.5</v>
      </c>
      <c r="BV17" s="68">
        <f t="shared" si="8"/>
        <v>797.5</v>
      </c>
      <c r="BW17" s="68">
        <f t="shared" si="8"/>
        <v>815.5</v>
      </c>
      <c r="BX17" s="68">
        <f t="shared" si="8"/>
        <v>817.5</v>
      </c>
      <c r="BY17" s="68">
        <f t="shared" si="8"/>
        <v>771.5</v>
      </c>
      <c r="BZ17" s="68">
        <f t="shared" si="8"/>
        <v>713.5</v>
      </c>
      <c r="CA17" s="68">
        <f t="shared" si="8"/>
        <v>649.5</v>
      </c>
      <c r="CB17" s="68">
        <f t="shared" si="8"/>
        <v>632.5</v>
      </c>
      <c r="CC17" s="68">
        <f t="shared" si="8"/>
        <v>596.5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1293.5</v>
      </c>
      <c r="F18" s="116">
        <f t="shared" ref="F18:K18" si="9">C17+D17+E17+F17</f>
        <v>1221</v>
      </c>
      <c r="G18" s="116">
        <f t="shared" si="9"/>
        <v>1103</v>
      </c>
      <c r="H18" s="116">
        <f t="shared" si="9"/>
        <v>998</v>
      </c>
      <c r="I18" s="116">
        <f t="shared" si="9"/>
        <v>929.5</v>
      </c>
      <c r="J18" s="116">
        <f t="shared" si="9"/>
        <v>827</v>
      </c>
      <c r="K18" s="116">
        <f t="shared" si="9"/>
        <v>792</v>
      </c>
      <c r="L18" s="117"/>
      <c r="M18" s="116"/>
      <c r="N18" s="116"/>
      <c r="O18" s="116"/>
      <c r="P18" s="116">
        <f>M17+N17+O17+P17</f>
        <v>607.5</v>
      </c>
      <c r="Q18" s="116">
        <f t="shared" ref="Q18:AB18" si="10">N17+O17+P17+Q17</f>
        <v>630</v>
      </c>
      <c r="R18" s="116">
        <f t="shared" si="10"/>
        <v>662.5</v>
      </c>
      <c r="S18" s="116">
        <f t="shared" si="10"/>
        <v>652.5</v>
      </c>
      <c r="T18" s="116">
        <f t="shared" si="10"/>
        <v>629.5</v>
      </c>
      <c r="U18" s="116">
        <f t="shared" si="10"/>
        <v>603</v>
      </c>
      <c r="V18" s="116">
        <f t="shared" si="10"/>
        <v>590.5</v>
      </c>
      <c r="W18" s="116">
        <f t="shared" si="10"/>
        <v>651</v>
      </c>
      <c r="X18" s="116">
        <f t="shared" si="10"/>
        <v>747.5</v>
      </c>
      <c r="Y18" s="116">
        <f t="shared" si="10"/>
        <v>809.5</v>
      </c>
      <c r="Z18" s="116">
        <f t="shared" si="10"/>
        <v>843.5</v>
      </c>
      <c r="AA18" s="116">
        <f t="shared" si="10"/>
        <v>826</v>
      </c>
      <c r="AB18" s="116">
        <f t="shared" si="10"/>
        <v>774.5</v>
      </c>
      <c r="AC18" s="117"/>
      <c r="AD18" s="116"/>
      <c r="AE18" s="116"/>
      <c r="AF18" s="116"/>
      <c r="AG18" s="116">
        <f>AD17+AE17+AF17+AG17</f>
        <v>780.5</v>
      </c>
      <c r="AH18" s="116">
        <f t="shared" ref="AH18:AO18" si="11">AE17+AF17+AG17+AH17</f>
        <v>797.5</v>
      </c>
      <c r="AI18" s="116">
        <f t="shared" si="11"/>
        <v>815.5</v>
      </c>
      <c r="AJ18" s="116">
        <f t="shared" si="11"/>
        <v>817.5</v>
      </c>
      <c r="AK18" s="116">
        <f t="shared" si="11"/>
        <v>771.5</v>
      </c>
      <c r="AL18" s="116">
        <f t="shared" si="11"/>
        <v>713.5</v>
      </c>
      <c r="AM18" s="116">
        <f t="shared" si="11"/>
        <v>649.5</v>
      </c>
      <c r="AN18" s="116">
        <f t="shared" si="11"/>
        <v>632.5</v>
      </c>
      <c r="AO18" s="116">
        <f t="shared" si="11"/>
        <v>596.5</v>
      </c>
      <c r="AP18" s="68"/>
      <c r="AQ18" s="68"/>
      <c r="AR18" s="68"/>
      <c r="AS18" s="68"/>
      <c r="AT18" s="68"/>
      <c r="AU18" s="68">
        <f t="shared" ref="AU18:BA18" si="12">E26</f>
        <v>752</v>
      </c>
      <c r="AV18" s="68">
        <f t="shared" si="12"/>
        <v>724.5</v>
      </c>
      <c r="AW18" s="68">
        <f t="shared" si="12"/>
        <v>673</v>
      </c>
      <c r="AX18" s="68">
        <f t="shared" si="12"/>
        <v>599.5</v>
      </c>
      <c r="AY18" s="68">
        <f t="shared" si="12"/>
        <v>560.5</v>
      </c>
      <c r="AZ18" s="68">
        <f t="shared" si="12"/>
        <v>519</v>
      </c>
      <c r="BA18" s="68">
        <f t="shared" si="12"/>
        <v>511.5</v>
      </c>
      <c r="BB18" s="68"/>
      <c r="BC18" s="68"/>
      <c r="BD18" s="68"/>
      <c r="BE18" s="68">
        <f t="shared" ref="BE18:BQ18" si="13">P26</f>
        <v>524.5</v>
      </c>
      <c r="BF18" s="68">
        <f t="shared" si="13"/>
        <v>558</v>
      </c>
      <c r="BG18" s="68">
        <f t="shared" si="13"/>
        <v>575</v>
      </c>
      <c r="BH18" s="68">
        <f t="shared" si="13"/>
        <v>606</v>
      </c>
      <c r="BI18" s="68">
        <f t="shared" si="13"/>
        <v>615.5</v>
      </c>
      <c r="BJ18" s="68">
        <f t="shared" si="13"/>
        <v>586.5</v>
      </c>
      <c r="BK18" s="68">
        <f t="shared" si="13"/>
        <v>591.5</v>
      </c>
      <c r="BL18" s="68">
        <f t="shared" si="13"/>
        <v>569</v>
      </c>
      <c r="BM18" s="68">
        <f t="shared" si="13"/>
        <v>569</v>
      </c>
      <c r="BN18" s="68">
        <f t="shared" si="13"/>
        <v>597</v>
      </c>
      <c r="BO18" s="68">
        <f t="shared" si="13"/>
        <v>571</v>
      </c>
      <c r="BP18" s="68">
        <f t="shared" si="13"/>
        <v>594.5</v>
      </c>
      <c r="BQ18" s="68">
        <f t="shared" si="13"/>
        <v>582.5</v>
      </c>
      <c r="BR18" s="68"/>
      <c r="BS18" s="68"/>
      <c r="BT18" s="68"/>
      <c r="BU18" s="68">
        <f t="shared" ref="BU18:CC18" si="14">AG26</f>
        <v>561</v>
      </c>
      <c r="BV18" s="68">
        <f t="shared" si="14"/>
        <v>585.5</v>
      </c>
      <c r="BW18" s="68">
        <f t="shared" si="14"/>
        <v>576.5</v>
      </c>
      <c r="BX18" s="68">
        <f t="shared" si="14"/>
        <v>604</v>
      </c>
      <c r="BY18" s="68">
        <f t="shared" si="14"/>
        <v>620</v>
      </c>
      <c r="BZ18" s="68">
        <f t="shared" si="14"/>
        <v>657.5</v>
      </c>
      <c r="CA18" s="68">
        <f t="shared" si="14"/>
        <v>690.5</v>
      </c>
      <c r="CB18" s="68">
        <f t="shared" si="14"/>
        <v>652</v>
      </c>
      <c r="CC18" s="68">
        <f t="shared" si="14"/>
        <v>598.5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0.34691195795006569</v>
      </c>
      <c r="E19" s="119"/>
      <c r="F19" s="119" t="s">
        <v>109</v>
      </c>
      <c r="G19" s="120">
        <f>DIRECCIONALIDAD!J20/100</f>
        <v>0.65308804204993431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0.33951332560834296</v>
      </c>
      <c r="Q19" s="119"/>
      <c r="R19" s="119"/>
      <c r="S19" s="119"/>
      <c r="T19" s="119" t="s">
        <v>109</v>
      </c>
      <c r="U19" s="120">
        <f>DIRECCIONALIDAD!J23/100</f>
        <v>0.66048667439165698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0.31399317406143346</v>
      </c>
      <c r="AG19" s="119"/>
      <c r="AH19" s="119"/>
      <c r="AI19" s="119"/>
      <c r="AJ19" s="119" t="s">
        <v>109</v>
      </c>
      <c r="AK19" s="120">
        <f>DIRECCIONALIDAD!J26/100</f>
        <v>0.68600682593856666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8" t="s">
        <v>104</v>
      </c>
      <c r="U20" s="18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2453.5</v>
      </c>
      <c r="AV20" s="59">
        <f t="shared" si="18"/>
        <v>2377</v>
      </c>
      <c r="AW20" s="59">
        <f t="shared" si="18"/>
        <v>2233</v>
      </c>
      <c r="AX20" s="59">
        <f t="shared" si="18"/>
        <v>2075.5</v>
      </c>
      <c r="AY20" s="59">
        <f t="shared" si="18"/>
        <v>1961</v>
      </c>
      <c r="AZ20" s="59">
        <f t="shared" si="18"/>
        <v>1811</v>
      </c>
      <c r="BA20" s="59">
        <f t="shared" si="18"/>
        <v>1755</v>
      </c>
      <c r="BB20" s="59"/>
      <c r="BC20" s="59"/>
      <c r="BD20" s="59"/>
      <c r="BE20" s="59">
        <f t="shared" ref="BE20:BQ20" si="19">P30</f>
        <v>1567.5</v>
      </c>
      <c r="BF20" s="59">
        <f t="shared" si="19"/>
        <v>1657.5</v>
      </c>
      <c r="BG20" s="59">
        <f t="shared" si="19"/>
        <v>1758</v>
      </c>
      <c r="BH20" s="59">
        <f t="shared" si="19"/>
        <v>1806.5</v>
      </c>
      <c r="BI20" s="59">
        <f t="shared" si="19"/>
        <v>1789</v>
      </c>
      <c r="BJ20" s="59">
        <f t="shared" si="19"/>
        <v>1716</v>
      </c>
      <c r="BK20" s="59">
        <f t="shared" si="19"/>
        <v>1656</v>
      </c>
      <c r="BL20" s="59">
        <f t="shared" si="19"/>
        <v>1664.5</v>
      </c>
      <c r="BM20" s="59">
        <f t="shared" si="19"/>
        <v>1738.5</v>
      </c>
      <c r="BN20" s="59">
        <f t="shared" si="19"/>
        <v>1810.5</v>
      </c>
      <c r="BO20" s="59">
        <f t="shared" si="19"/>
        <v>1822.5</v>
      </c>
      <c r="BP20" s="59">
        <f t="shared" si="19"/>
        <v>1825.5</v>
      </c>
      <c r="BQ20" s="59">
        <f t="shared" si="19"/>
        <v>1781</v>
      </c>
      <c r="BR20" s="59"/>
      <c r="BS20" s="59"/>
      <c r="BT20" s="59"/>
      <c r="BU20" s="59">
        <f t="shared" ref="BU20:CC20" si="20">AG30</f>
        <v>1959.5</v>
      </c>
      <c r="BV20" s="59">
        <f t="shared" si="20"/>
        <v>2027</v>
      </c>
      <c r="BW20" s="59">
        <f t="shared" si="20"/>
        <v>2073.5</v>
      </c>
      <c r="BX20" s="59">
        <f t="shared" si="20"/>
        <v>2155.5</v>
      </c>
      <c r="BY20" s="59">
        <f t="shared" si="20"/>
        <v>2116</v>
      </c>
      <c r="BZ20" s="59">
        <f t="shared" si="20"/>
        <v>2132</v>
      </c>
      <c r="CA20" s="59">
        <f t="shared" si="20"/>
        <v>2143.5</v>
      </c>
      <c r="CB20" s="59">
        <f t="shared" si="20"/>
        <v>2103</v>
      </c>
      <c r="CC20" s="59">
        <f t="shared" si="20"/>
        <v>1994.5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8" t="s">
        <v>104</v>
      </c>
      <c r="U24" s="18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184</v>
      </c>
      <c r="C25" s="116">
        <f>'G-4'!F11</f>
        <v>194</v>
      </c>
      <c r="D25" s="116">
        <f>'G-4'!F12</f>
        <v>213.5</v>
      </c>
      <c r="E25" s="116">
        <f>'G-4'!F13</f>
        <v>160.5</v>
      </c>
      <c r="F25" s="116">
        <f>'G-4'!F14</f>
        <v>156.5</v>
      </c>
      <c r="G25" s="116">
        <f>'G-4'!F15</f>
        <v>142.5</v>
      </c>
      <c r="H25" s="116">
        <f>'G-4'!F16</f>
        <v>140</v>
      </c>
      <c r="I25" s="116">
        <f>'G-4'!F17</f>
        <v>121.5</v>
      </c>
      <c r="J25" s="116">
        <f>'G-4'!F18</f>
        <v>115</v>
      </c>
      <c r="K25" s="116">
        <f>'G-4'!F19</f>
        <v>135</v>
      </c>
      <c r="L25" s="117"/>
      <c r="M25" s="116">
        <f>'G-4'!F20</f>
        <v>138</v>
      </c>
      <c r="N25" s="116">
        <f>'G-4'!F21</f>
        <v>130</v>
      </c>
      <c r="O25" s="116">
        <f>'G-4'!F22</f>
        <v>116.5</v>
      </c>
      <c r="P25" s="116">
        <f>'G-4'!M10</f>
        <v>140</v>
      </c>
      <c r="Q25" s="116">
        <f>'G-4'!M11</f>
        <v>171.5</v>
      </c>
      <c r="R25" s="116">
        <f>'G-4'!M12</f>
        <v>147</v>
      </c>
      <c r="S25" s="116">
        <f>'G-4'!M13</f>
        <v>147.5</v>
      </c>
      <c r="T25" s="116">
        <f>'G-4'!M14</f>
        <v>149.5</v>
      </c>
      <c r="U25" s="116">
        <f>'G-4'!M15</f>
        <v>142.5</v>
      </c>
      <c r="V25" s="116">
        <f>'G-4'!M16</f>
        <v>152</v>
      </c>
      <c r="W25" s="116">
        <f>'G-4'!M17</f>
        <v>125</v>
      </c>
      <c r="X25" s="116">
        <f>'G-4'!M18</f>
        <v>149.5</v>
      </c>
      <c r="Y25" s="116">
        <f>'G-4'!M19</f>
        <v>170.5</v>
      </c>
      <c r="Z25" s="116">
        <f>'G-4'!M20</f>
        <v>126</v>
      </c>
      <c r="AA25" s="116">
        <f>'G-4'!M21</f>
        <v>148.5</v>
      </c>
      <c r="AB25" s="116">
        <f>'G-4'!M22</f>
        <v>137.5</v>
      </c>
      <c r="AC25" s="117"/>
      <c r="AD25" s="116">
        <f>'G-4'!T10</f>
        <v>134</v>
      </c>
      <c r="AE25" s="116">
        <f>'G-4'!T11</f>
        <v>151</v>
      </c>
      <c r="AF25" s="116">
        <f>'G-4'!T12</f>
        <v>116.5</v>
      </c>
      <c r="AG25" s="116">
        <f>'G-4'!T13</f>
        <v>159.5</v>
      </c>
      <c r="AH25" s="116">
        <f>'G-4'!T14</f>
        <v>158.5</v>
      </c>
      <c r="AI25" s="116">
        <f>'G-4'!T15</f>
        <v>142</v>
      </c>
      <c r="AJ25" s="116">
        <f>'G-4'!T16</f>
        <v>144</v>
      </c>
      <c r="AK25" s="116">
        <f>'G-4'!T17</f>
        <v>175.5</v>
      </c>
      <c r="AL25" s="116">
        <f>'G-4'!T18</f>
        <v>196</v>
      </c>
      <c r="AM25" s="116">
        <f>'G-4'!T19</f>
        <v>175</v>
      </c>
      <c r="AN25" s="116">
        <f>'G-4'!T20</f>
        <v>105.5</v>
      </c>
      <c r="AO25" s="116">
        <f>'G-4'!T21</f>
        <v>122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752</v>
      </c>
      <c r="F26" s="116">
        <f t="shared" ref="F26:K26" si="24">C25+D25+E25+F25</f>
        <v>724.5</v>
      </c>
      <c r="G26" s="116">
        <f t="shared" si="24"/>
        <v>673</v>
      </c>
      <c r="H26" s="116">
        <f t="shared" si="24"/>
        <v>599.5</v>
      </c>
      <c r="I26" s="116">
        <f t="shared" si="24"/>
        <v>560.5</v>
      </c>
      <c r="J26" s="116">
        <f t="shared" si="24"/>
        <v>519</v>
      </c>
      <c r="K26" s="116">
        <f t="shared" si="24"/>
        <v>511.5</v>
      </c>
      <c r="L26" s="117"/>
      <c r="M26" s="116"/>
      <c r="N26" s="116"/>
      <c r="O26" s="116"/>
      <c r="P26" s="116">
        <f>M25+N25+O25+P25</f>
        <v>524.5</v>
      </c>
      <c r="Q26" s="116">
        <f t="shared" ref="Q26:AB26" si="25">N25+O25+P25+Q25</f>
        <v>558</v>
      </c>
      <c r="R26" s="116">
        <f t="shared" si="25"/>
        <v>575</v>
      </c>
      <c r="S26" s="116">
        <f t="shared" si="25"/>
        <v>606</v>
      </c>
      <c r="T26" s="116">
        <f t="shared" si="25"/>
        <v>615.5</v>
      </c>
      <c r="U26" s="116">
        <f t="shared" si="25"/>
        <v>586.5</v>
      </c>
      <c r="V26" s="116">
        <f t="shared" si="25"/>
        <v>591.5</v>
      </c>
      <c r="W26" s="116">
        <f t="shared" si="25"/>
        <v>569</v>
      </c>
      <c r="X26" s="116">
        <f t="shared" si="25"/>
        <v>569</v>
      </c>
      <c r="Y26" s="116">
        <f t="shared" si="25"/>
        <v>597</v>
      </c>
      <c r="Z26" s="116">
        <f t="shared" si="25"/>
        <v>571</v>
      </c>
      <c r="AA26" s="116">
        <f t="shared" si="25"/>
        <v>594.5</v>
      </c>
      <c r="AB26" s="116">
        <f t="shared" si="25"/>
        <v>582.5</v>
      </c>
      <c r="AC26" s="117"/>
      <c r="AD26" s="116"/>
      <c r="AE26" s="116"/>
      <c r="AF26" s="116"/>
      <c r="AG26" s="116">
        <f>AD25+AE25+AF25+AG25</f>
        <v>561</v>
      </c>
      <c r="AH26" s="116">
        <f t="shared" ref="AH26:AO26" si="26">AE25+AF25+AG25+AH25</f>
        <v>585.5</v>
      </c>
      <c r="AI26" s="116">
        <f t="shared" si="26"/>
        <v>576.5</v>
      </c>
      <c r="AJ26" s="116">
        <f t="shared" si="26"/>
        <v>604</v>
      </c>
      <c r="AK26" s="116">
        <f t="shared" si="26"/>
        <v>620</v>
      </c>
      <c r="AL26" s="116">
        <f t="shared" si="26"/>
        <v>657.5</v>
      </c>
      <c r="AM26" s="116">
        <f t="shared" si="26"/>
        <v>690.5</v>
      </c>
      <c r="AN26" s="116">
        <f t="shared" si="26"/>
        <v>652</v>
      </c>
      <c r="AO26" s="116">
        <f t="shared" si="26"/>
        <v>598.5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0.152</v>
      </c>
      <c r="E27" s="119"/>
      <c r="F27" s="119" t="s">
        <v>109</v>
      </c>
      <c r="G27" s="120">
        <f>DIRECCIONALIDAD!J38/100</f>
        <v>0.75599999999999989</v>
      </c>
      <c r="H27" s="119"/>
      <c r="I27" s="119" t="s">
        <v>110</v>
      </c>
      <c r="J27" s="120">
        <f>DIRECCIONALIDAD!J39/100</f>
        <v>9.1999999999999998E-2</v>
      </c>
      <c r="K27" s="121"/>
      <c r="L27" s="115"/>
      <c r="M27" s="118"/>
      <c r="N27" s="119"/>
      <c r="O27" s="119" t="s">
        <v>108</v>
      </c>
      <c r="P27" s="120">
        <f>DIRECCIONALIDAD!J40/100</f>
        <v>0.11888111888111888</v>
      </c>
      <c r="Q27" s="119"/>
      <c r="R27" s="119"/>
      <c r="S27" s="119"/>
      <c r="T27" s="119" t="s">
        <v>109</v>
      </c>
      <c r="U27" s="120">
        <f>DIRECCIONALIDAD!J41/100</f>
        <v>0.7325174825174825</v>
      </c>
      <c r="V27" s="119"/>
      <c r="W27" s="119"/>
      <c r="X27" s="119"/>
      <c r="Y27" s="119" t="s">
        <v>110</v>
      </c>
      <c r="Z27" s="120">
        <f>DIRECCIONALIDAD!J42/100</f>
        <v>0.14860139860139859</v>
      </c>
      <c r="AA27" s="119"/>
      <c r="AB27" s="121"/>
      <c r="AC27" s="115"/>
      <c r="AD27" s="118"/>
      <c r="AE27" s="119" t="s">
        <v>108</v>
      </c>
      <c r="AF27" s="120">
        <f>DIRECCIONALIDAD!J43/100</f>
        <v>0.15824175824175823</v>
      </c>
      <c r="AG27" s="119"/>
      <c r="AH27" s="119"/>
      <c r="AI27" s="119"/>
      <c r="AJ27" s="119" t="s">
        <v>109</v>
      </c>
      <c r="AK27" s="120">
        <f>DIRECCIONALIDAD!J44/100</f>
        <v>0.76483516483516478</v>
      </c>
      <c r="AL27" s="119"/>
      <c r="AM27" s="119"/>
      <c r="AN27" s="119" t="s">
        <v>110</v>
      </c>
      <c r="AO27" s="122">
        <f>DIRECCIONALIDAD!J45/100</f>
        <v>7.6923076923076927E-2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8" t="s">
        <v>104</v>
      </c>
      <c r="U28" s="188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637</v>
      </c>
      <c r="C29" s="116">
        <f t="shared" ref="C29:K29" si="27">C13+C17+C21+C25</f>
        <v>641.5</v>
      </c>
      <c r="D29" s="116">
        <f t="shared" si="27"/>
        <v>612.5</v>
      </c>
      <c r="E29" s="116">
        <f t="shared" si="27"/>
        <v>562.5</v>
      </c>
      <c r="F29" s="116">
        <f t="shared" si="27"/>
        <v>560.5</v>
      </c>
      <c r="G29" s="116">
        <f t="shared" si="27"/>
        <v>497.5</v>
      </c>
      <c r="H29" s="116">
        <f t="shared" si="27"/>
        <v>455</v>
      </c>
      <c r="I29" s="116">
        <f t="shared" si="27"/>
        <v>448</v>
      </c>
      <c r="J29" s="116">
        <f t="shared" si="27"/>
        <v>410.5</v>
      </c>
      <c r="K29" s="116">
        <f t="shared" si="27"/>
        <v>441.5</v>
      </c>
      <c r="L29" s="117"/>
      <c r="M29" s="116">
        <f>M13+M17+M21+M25</f>
        <v>375.5</v>
      </c>
      <c r="N29" s="116">
        <f t="shared" ref="N29:AB29" si="28">N13+N17+N21+N25</f>
        <v>387</v>
      </c>
      <c r="O29" s="116">
        <f t="shared" si="28"/>
        <v>388</v>
      </c>
      <c r="P29" s="116">
        <f t="shared" si="28"/>
        <v>417</v>
      </c>
      <c r="Q29" s="116">
        <f t="shared" si="28"/>
        <v>465.5</v>
      </c>
      <c r="R29" s="116">
        <f t="shared" si="28"/>
        <v>487.5</v>
      </c>
      <c r="S29" s="116">
        <f t="shared" si="28"/>
        <v>436.5</v>
      </c>
      <c r="T29" s="116">
        <f t="shared" si="28"/>
        <v>399.5</v>
      </c>
      <c r="U29" s="116">
        <f t="shared" si="28"/>
        <v>392.5</v>
      </c>
      <c r="V29" s="116">
        <f t="shared" si="28"/>
        <v>427.5</v>
      </c>
      <c r="W29" s="116">
        <f t="shared" si="28"/>
        <v>445</v>
      </c>
      <c r="X29" s="116">
        <f t="shared" si="28"/>
        <v>473.5</v>
      </c>
      <c r="Y29" s="116">
        <f t="shared" si="28"/>
        <v>464.5</v>
      </c>
      <c r="Z29" s="116">
        <f t="shared" si="28"/>
        <v>439.5</v>
      </c>
      <c r="AA29" s="116">
        <f t="shared" si="28"/>
        <v>448</v>
      </c>
      <c r="AB29" s="116">
        <f t="shared" si="28"/>
        <v>429</v>
      </c>
      <c r="AC29" s="117"/>
      <c r="AD29" s="116">
        <f>AD13+AD17+AD21+AD25</f>
        <v>454</v>
      </c>
      <c r="AE29" s="116">
        <f t="shared" ref="AE29:AO29" si="29">AE13+AE17+AE21+AE25</f>
        <v>492</v>
      </c>
      <c r="AF29" s="116">
        <f t="shared" si="29"/>
        <v>445.5</v>
      </c>
      <c r="AG29" s="116">
        <f t="shared" si="29"/>
        <v>568</v>
      </c>
      <c r="AH29" s="116">
        <f t="shared" si="29"/>
        <v>521.5</v>
      </c>
      <c r="AI29" s="116">
        <f t="shared" si="29"/>
        <v>538.5</v>
      </c>
      <c r="AJ29" s="116">
        <f t="shared" si="29"/>
        <v>527.5</v>
      </c>
      <c r="AK29" s="116">
        <f t="shared" si="29"/>
        <v>528.5</v>
      </c>
      <c r="AL29" s="116">
        <f t="shared" si="29"/>
        <v>537.5</v>
      </c>
      <c r="AM29" s="116">
        <f t="shared" si="29"/>
        <v>550</v>
      </c>
      <c r="AN29" s="116">
        <f t="shared" si="29"/>
        <v>487</v>
      </c>
      <c r="AO29" s="116">
        <f t="shared" si="29"/>
        <v>420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2453.5</v>
      </c>
      <c r="F30" s="116">
        <f t="shared" ref="F30:K30" si="30">C29+D29+E29+F29</f>
        <v>2377</v>
      </c>
      <c r="G30" s="116">
        <f t="shared" si="30"/>
        <v>2233</v>
      </c>
      <c r="H30" s="116">
        <f t="shared" si="30"/>
        <v>2075.5</v>
      </c>
      <c r="I30" s="116">
        <f t="shared" si="30"/>
        <v>1961</v>
      </c>
      <c r="J30" s="116">
        <f t="shared" si="30"/>
        <v>1811</v>
      </c>
      <c r="K30" s="116">
        <f t="shared" si="30"/>
        <v>1755</v>
      </c>
      <c r="L30" s="117"/>
      <c r="M30" s="116"/>
      <c r="N30" s="116"/>
      <c r="O30" s="116"/>
      <c r="P30" s="116">
        <f>M29+N29+O29+P29</f>
        <v>1567.5</v>
      </c>
      <c r="Q30" s="116">
        <f t="shared" ref="Q30:AB30" si="31">N29+O29+P29+Q29</f>
        <v>1657.5</v>
      </c>
      <c r="R30" s="116">
        <f t="shared" si="31"/>
        <v>1758</v>
      </c>
      <c r="S30" s="116">
        <f t="shared" si="31"/>
        <v>1806.5</v>
      </c>
      <c r="T30" s="116">
        <f t="shared" si="31"/>
        <v>1789</v>
      </c>
      <c r="U30" s="116">
        <f t="shared" si="31"/>
        <v>1716</v>
      </c>
      <c r="V30" s="116">
        <f t="shared" si="31"/>
        <v>1656</v>
      </c>
      <c r="W30" s="116">
        <f t="shared" si="31"/>
        <v>1664.5</v>
      </c>
      <c r="X30" s="116">
        <f t="shared" si="31"/>
        <v>1738.5</v>
      </c>
      <c r="Y30" s="116">
        <f t="shared" si="31"/>
        <v>1810.5</v>
      </c>
      <c r="Z30" s="116">
        <f t="shared" si="31"/>
        <v>1822.5</v>
      </c>
      <c r="AA30" s="116">
        <f t="shared" si="31"/>
        <v>1825.5</v>
      </c>
      <c r="AB30" s="116">
        <f t="shared" si="31"/>
        <v>1781</v>
      </c>
      <c r="AC30" s="117"/>
      <c r="AD30" s="116"/>
      <c r="AE30" s="116"/>
      <c r="AF30" s="116"/>
      <c r="AG30" s="116">
        <f>AD29+AE29+AF29+AG29</f>
        <v>1959.5</v>
      </c>
      <c r="AH30" s="116">
        <f t="shared" ref="AH30:AO30" si="32">AE29+AF29+AG29+AH29</f>
        <v>2027</v>
      </c>
      <c r="AI30" s="116">
        <f t="shared" si="32"/>
        <v>2073.5</v>
      </c>
      <c r="AJ30" s="116">
        <f t="shared" si="32"/>
        <v>2155.5</v>
      </c>
      <c r="AK30" s="116">
        <f t="shared" si="32"/>
        <v>2116</v>
      </c>
      <c r="AL30" s="116">
        <f t="shared" si="32"/>
        <v>2132</v>
      </c>
      <c r="AM30" s="116">
        <f t="shared" si="32"/>
        <v>2143.5</v>
      </c>
      <c r="AN30" s="116">
        <f t="shared" si="32"/>
        <v>2103</v>
      </c>
      <c r="AO30" s="116">
        <f t="shared" si="32"/>
        <v>1994.5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9"/>
      <c r="R32" s="189"/>
      <c r="S32" s="189"/>
      <c r="T32" s="189"/>
      <c r="U32" s="18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2017-11-29T21:33:08Z</dcterms:modified>
</cp:coreProperties>
</file>