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4 - CR 50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2" i="4689" l="1"/>
  <c r="J36" i="4689"/>
  <c r="J33" i="4689"/>
  <c r="Z23" i="4688" s="1"/>
  <c r="J30" i="4689"/>
  <c r="J23" i="4688" s="1"/>
  <c r="J20" i="4689"/>
  <c r="G19" i="4688" s="1"/>
  <c r="J25" i="4689"/>
  <c r="AF19" i="4688" s="1"/>
  <c r="J23" i="4689"/>
  <c r="U19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D23" i="4688"/>
  <c r="J29" i="4689"/>
  <c r="AK19" i="4688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U23" i="4684"/>
  <c r="N14" i="4686"/>
  <c r="AL30" i="4688" l="1"/>
  <c r="BZ20" i="4688" s="1"/>
  <c r="AJ30" i="4688"/>
  <c r="BX20" i="4688" s="1"/>
  <c r="AA30" i="4688"/>
  <c r="BP20" i="4688" s="1"/>
  <c r="V30" i="4688"/>
  <c r="BK20" i="4688" s="1"/>
  <c r="E30" i="4688"/>
  <c r="AU20" i="4688" s="1"/>
  <c r="AI30" i="4688"/>
  <c r="BW20" i="4688" s="1"/>
  <c r="AM30" i="4688"/>
  <c r="CA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<sst xmlns="http://schemas.openxmlformats.org/spreadsheetml/2006/main" count="519" uniqueCount="152">
  <si>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</si>
  <si>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</si>
  <si>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</si>
  <si>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</si>
  <si>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</si>
  <si>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</si>
  <si>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</si>
  <si>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</si>
  <si>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</si>
  <si>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</si>
  <si>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</si>
  <si>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</si>
  <si>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</si>
  <si>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</si>
  <si>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</si>
  <si>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</si>
  <si>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</si>
  <si>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</si>
  <si>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</si>
  <si>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</si>
  <si>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</si>
  <si>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</si>
  <si>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</si>
  <si>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</si>
  <si>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</si>
  <si>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</si>
  <si>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</si>
  <si>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</si>
  <si>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</si>
  <si>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</si>
  <si>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</si>
  <si>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</si>
  <si>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</si>
  <si>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</si>
  <si>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</si>
  <si>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</si>
  <si>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</si>
  <si>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</si>
  <si>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</si>
  <si>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</si>
  <si>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</si>
  <si>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</si>
  <si>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</si>
  <si>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</si>
  <si>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</si>
  <si>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</si>
  <si>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</si>
  <si>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</si>
  <si>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</si>
  <si>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</si>
  <si>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</si>
  <si>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</si>
  <si>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</si>
  <si>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</si>
  <si>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</si>
  <si>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</si>
  <si>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</si>
  <si>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</si>
  <si>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</si>
  <si>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</si>
  <si>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</si>
  <si>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</si>
  <si>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</si>
  <si>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</si>
  <si>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</si>
  <si>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</si>
  <si>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</si>
  <si>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</si>
  <si>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</si>
  <si>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</si>
  <si>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</si>
  <si>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</si>
  <si>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</si>
  <si>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</si>
  <si>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</si>
  <si>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</si>
  <si>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</si>
  <si>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</si>
  <si>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</si>
  <si>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</si>
  <si>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</si>
  <si>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</si>
  <si>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</si>
  <si>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</si>
  <si>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</si>
  <si>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</si>
  <si>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</si>
  <si>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</si>
  <si>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</si>
  <si>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</si>
  <si>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</si>
  <si>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</si>
  <si>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</si>
  <si>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</si>
  <si>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</si>
  <si>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</si>
  <si>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</si>
  <si>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</si>
  <si>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</si>
  <si>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</si>
  <si>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</si>
  <si>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</si>
  <si>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</si>
  <si>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</si>
  <si>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</si>
  <si>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</si>
  <si>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</si>
  <si>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</si>
  <si>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</si>
  <si>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</si>
  <si>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</si>
  <si>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</si>
  <si>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</si>
  <si>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</si>
  <si>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</si>
  <si>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</si>
  <si>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</si>
  <si>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</si>
  <si>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</si>
  <si>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</si>
  <si>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</si>
  <si>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</si>
  <si>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</si>
  <si>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</si>
  <si>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</si>
  <si>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</si>
  <si>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</si>
  <si>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</si>
  <si>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</si>
  <si>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</si>
  <si>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</si>
  <si>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</si>
  <si>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</si>
  <si>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</si>
  <si>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</si>
  <si>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</si>
  <si>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</si>
  <si>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</si>
  <si>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</si>
  <si>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</si>
  <si>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</si>
  <si>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</si>
  <si>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</si>
  <si>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</si>
  <si>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</si>
  <si>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</si>
  <si>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</si>
  <si>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</si>
  <si>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74 - CR 50</t>
  </si>
  <si>
    <t>IVAN FONSECA</t>
  </si>
  <si>
    <t>JHONY 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</si>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</sst>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454.5</c:v>
                </c:pt>
                <c:pt idx="1">
                  <c:v>478</c:v>
                </c:pt>
                <c:pt idx="2">
                  <c:v>436</c:v>
                </c:pt>
                <c:pt idx="3">
                  <c:v>440</c:v>
                </c:pt>
                <c:pt idx="4">
                  <c:v>423</c:v>
                </c:pt>
                <c:pt idx="5">
                  <c:v>428.5</c:v>
                </c:pt>
                <c:pt idx="6">
                  <c:v>413.5</c:v>
                </c:pt>
                <c:pt idx="7">
                  <c:v>405.5</c:v>
                </c:pt>
                <c:pt idx="8">
                  <c:v>391</c:v>
                </c:pt>
                <c:pt idx="9">
                  <c:v>405.5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00320"/>
        <c:axId val="170701144"/>
      </c:barChart>
      <c:catAx>
        <c:axId val="17010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1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1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0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1808.5</c:v>
                </c:pt>
                <c:pt idx="4">
                  <c:v>1777</c:v>
                </c:pt>
                <c:pt idx="5">
                  <c:v>1727.5</c:v>
                </c:pt>
                <c:pt idx="6">
                  <c:v>1705</c:v>
                </c:pt>
                <c:pt idx="7">
                  <c:v>1670.5</c:v>
                </c:pt>
                <c:pt idx="8">
                  <c:v>1638.5</c:v>
                </c:pt>
                <c:pt idx="9">
                  <c:v>1615.5</c:v>
                </c:pt>
                <c:pt idx="13">
                  <c:v>1544.5</c:v>
                </c:pt>
                <c:pt idx="14">
                  <c:v>1554</c:v>
                </c:pt>
                <c:pt idx="15">
                  <c:v>1555</c:v>
                </c:pt>
                <c:pt idx="16">
                  <c:v>1521.5</c:v>
                </c:pt>
                <c:pt idx="17">
                  <c:v>1514.5</c:v>
                </c:pt>
                <c:pt idx="18">
                  <c:v>1447.5</c:v>
                </c:pt>
                <c:pt idx="19">
                  <c:v>1389</c:v>
                </c:pt>
                <c:pt idx="20">
                  <c:v>1304.5</c:v>
                </c:pt>
                <c:pt idx="21">
                  <c:v>1310</c:v>
                </c:pt>
                <c:pt idx="22">
                  <c:v>1421</c:v>
                </c:pt>
                <c:pt idx="23">
                  <c:v>1490.5</c:v>
                </c:pt>
                <c:pt idx="24">
                  <c:v>1577.5</c:v>
                </c:pt>
                <c:pt idx="25">
                  <c:v>1597.5</c:v>
                </c:pt>
                <c:pt idx="29">
                  <c:v>1636</c:v>
                </c:pt>
                <c:pt idx="30">
                  <c:v>1627</c:v>
                </c:pt>
                <c:pt idx="31">
                  <c:v>1608.5</c:v>
                </c:pt>
                <c:pt idx="32">
                  <c:v>1505.5</c:v>
                </c:pt>
                <c:pt idx="33">
                  <c:v>1413.5</c:v>
                </c:pt>
                <c:pt idx="34">
                  <c:v>1364</c:v>
                </c:pt>
                <c:pt idx="35">
                  <c:v>1371.5</c:v>
                </c:pt>
                <c:pt idx="36">
                  <c:v>1396</c:v>
                </c:pt>
                <c:pt idx="37">
                  <c:v>1424.5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478</c:v>
                </c:pt>
                <c:pt idx="4">
                  <c:v>504.5</c:v>
                </c:pt>
                <c:pt idx="5">
                  <c:v>459.5</c:v>
                </c:pt>
                <c:pt idx="6">
                  <c:v>412.5</c:v>
                </c:pt>
                <c:pt idx="7">
                  <c:v>419.5</c:v>
                </c:pt>
                <c:pt idx="8">
                  <c:v>399.5</c:v>
                </c:pt>
                <c:pt idx="9">
                  <c:v>408</c:v>
                </c:pt>
                <c:pt idx="13">
                  <c:v>360</c:v>
                </c:pt>
                <c:pt idx="14">
                  <c:v>414</c:v>
                </c:pt>
                <c:pt idx="15">
                  <c:v>439.5</c:v>
                </c:pt>
                <c:pt idx="16">
                  <c:v>486.5</c:v>
                </c:pt>
                <c:pt idx="17">
                  <c:v>489.5</c:v>
                </c:pt>
                <c:pt idx="18">
                  <c:v>437</c:v>
                </c:pt>
                <c:pt idx="19">
                  <c:v>412</c:v>
                </c:pt>
                <c:pt idx="20">
                  <c:v>363</c:v>
                </c:pt>
                <c:pt idx="21">
                  <c:v>350</c:v>
                </c:pt>
                <c:pt idx="22">
                  <c:v>364.5</c:v>
                </c:pt>
                <c:pt idx="23">
                  <c:v>376</c:v>
                </c:pt>
                <c:pt idx="24">
                  <c:v>397</c:v>
                </c:pt>
                <c:pt idx="25">
                  <c:v>414</c:v>
                </c:pt>
                <c:pt idx="29">
                  <c:v>460.5</c:v>
                </c:pt>
                <c:pt idx="30">
                  <c:v>454.5</c:v>
                </c:pt>
                <c:pt idx="31">
                  <c:v>457.5</c:v>
                </c:pt>
                <c:pt idx="32">
                  <c:v>451</c:v>
                </c:pt>
                <c:pt idx="33">
                  <c:v>443.5</c:v>
                </c:pt>
                <c:pt idx="34">
                  <c:v>439</c:v>
                </c:pt>
                <c:pt idx="35">
                  <c:v>457</c:v>
                </c:pt>
                <c:pt idx="36">
                  <c:v>462</c:v>
                </c:pt>
                <c:pt idx="37">
                  <c:v>433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2286.5</c:v>
                </c:pt>
                <c:pt idx="4">
                  <c:v>2281.5</c:v>
                </c:pt>
                <c:pt idx="5">
                  <c:v>2187</c:v>
                </c:pt>
                <c:pt idx="6">
                  <c:v>2117.5</c:v>
                </c:pt>
                <c:pt idx="7">
                  <c:v>2090</c:v>
                </c:pt>
                <c:pt idx="8">
                  <c:v>2038</c:v>
                </c:pt>
                <c:pt idx="9">
                  <c:v>2023.5</c:v>
                </c:pt>
                <c:pt idx="13">
                  <c:v>1904.5</c:v>
                </c:pt>
                <c:pt idx="14">
                  <c:v>1968</c:v>
                </c:pt>
                <c:pt idx="15">
                  <c:v>1994.5</c:v>
                </c:pt>
                <c:pt idx="16">
                  <c:v>2008</c:v>
                </c:pt>
                <c:pt idx="17">
                  <c:v>2004</c:v>
                </c:pt>
                <c:pt idx="18">
                  <c:v>1884.5</c:v>
                </c:pt>
                <c:pt idx="19">
                  <c:v>1801</c:v>
                </c:pt>
                <c:pt idx="20">
                  <c:v>1667.5</c:v>
                </c:pt>
                <c:pt idx="21">
                  <c:v>1660</c:v>
                </c:pt>
                <c:pt idx="22">
                  <c:v>1785.5</c:v>
                </c:pt>
                <c:pt idx="23">
                  <c:v>1866.5</c:v>
                </c:pt>
                <c:pt idx="24">
                  <c:v>1974.5</c:v>
                </c:pt>
                <c:pt idx="25">
                  <c:v>2011.5</c:v>
                </c:pt>
                <c:pt idx="29">
                  <c:v>2096.5</c:v>
                </c:pt>
                <c:pt idx="30">
                  <c:v>2081.5</c:v>
                </c:pt>
                <c:pt idx="31">
                  <c:v>2066</c:v>
                </c:pt>
                <c:pt idx="32">
                  <c:v>1956.5</c:v>
                </c:pt>
                <c:pt idx="33">
                  <c:v>1857</c:v>
                </c:pt>
                <c:pt idx="34">
                  <c:v>1803</c:v>
                </c:pt>
                <c:pt idx="35">
                  <c:v>1828.5</c:v>
                </c:pt>
                <c:pt idx="36">
                  <c:v>1858</c:v>
                </c:pt>
                <c:pt idx="37">
                  <c:v>1857.5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65952"/>
        <c:axId val="170566344"/>
      </c:lineChart>
      <c:catAx>
        <c:axId val="1705659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56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66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565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401</c:v>
                </c:pt>
                <c:pt idx="1">
                  <c:v>390</c:v>
                </c:pt>
                <c:pt idx="2">
                  <c:v>437.5</c:v>
                </c:pt>
                <c:pt idx="3">
                  <c:v>407.5</c:v>
                </c:pt>
                <c:pt idx="4">
                  <c:v>392</c:v>
                </c:pt>
                <c:pt idx="5">
                  <c:v>371.5</c:v>
                </c:pt>
                <c:pt idx="6">
                  <c:v>334.5</c:v>
                </c:pt>
                <c:pt idx="7">
                  <c:v>315.5</c:v>
                </c:pt>
                <c:pt idx="8">
                  <c:v>342.5</c:v>
                </c:pt>
                <c:pt idx="9">
                  <c:v>379</c:v>
                </c:pt>
                <c:pt idx="10">
                  <c:v>359</c:v>
                </c:pt>
                <c:pt idx="11">
                  <c:v>344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77824"/>
        <c:axId val="170282304"/>
      </c:barChart>
      <c:catAx>
        <c:axId val="17027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8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7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376</c:v>
                </c:pt>
                <c:pt idx="1">
                  <c:v>387.5</c:v>
                </c:pt>
                <c:pt idx="2">
                  <c:v>411</c:v>
                </c:pt>
                <c:pt idx="3">
                  <c:v>370</c:v>
                </c:pt>
                <c:pt idx="4">
                  <c:v>385.5</c:v>
                </c:pt>
                <c:pt idx="5">
                  <c:v>388.5</c:v>
                </c:pt>
                <c:pt idx="6">
                  <c:v>377.5</c:v>
                </c:pt>
                <c:pt idx="7">
                  <c:v>363</c:v>
                </c:pt>
                <c:pt idx="8">
                  <c:v>318.5</c:v>
                </c:pt>
                <c:pt idx="9">
                  <c:v>330</c:v>
                </c:pt>
                <c:pt idx="10">
                  <c:v>293</c:v>
                </c:pt>
                <c:pt idx="11">
                  <c:v>368.5</c:v>
                </c:pt>
                <c:pt idx="12">
                  <c:v>429.5</c:v>
                </c:pt>
                <c:pt idx="13">
                  <c:v>399.5</c:v>
                </c:pt>
                <c:pt idx="14">
                  <c:v>380</c:v>
                </c:pt>
                <c:pt idx="15">
                  <c:v>388.5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96856"/>
        <c:axId val="169460608"/>
      </c:barChart>
      <c:catAx>
        <c:axId val="17029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6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60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9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94.5</c:v>
                </c:pt>
                <c:pt idx="1">
                  <c:v>129</c:v>
                </c:pt>
                <c:pt idx="2">
                  <c:v>133.5</c:v>
                </c:pt>
                <c:pt idx="3">
                  <c:v>121</c:v>
                </c:pt>
                <c:pt idx="4">
                  <c:v>121</c:v>
                </c:pt>
                <c:pt idx="5">
                  <c:v>84</c:v>
                </c:pt>
                <c:pt idx="6">
                  <c:v>86.5</c:v>
                </c:pt>
                <c:pt idx="7">
                  <c:v>128</c:v>
                </c:pt>
                <c:pt idx="8">
                  <c:v>101</c:v>
                </c:pt>
                <c:pt idx="9">
                  <c:v>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59128"/>
        <c:axId val="171159520"/>
      </c:barChart>
      <c:catAx>
        <c:axId val="17115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5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9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130</c:v>
                </c:pt>
                <c:pt idx="1">
                  <c:v>94.5</c:v>
                </c:pt>
                <c:pt idx="2">
                  <c:v>104</c:v>
                </c:pt>
                <c:pt idx="3">
                  <c:v>132</c:v>
                </c:pt>
                <c:pt idx="4">
                  <c:v>124</c:v>
                </c:pt>
                <c:pt idx="5">
                  <c:v>97.5</c:v>
                </c:pt>
                <c:pt idx="6">
                  <c:v>97.5</c:v>
                </c:pt>
                <c:pt idx="7">
                  <c:v>124.5</c:v>
                </c:pt>
                <c:pt idx="8">
                  <c:v>119.5</c:v>
                </c:pt>
                <c:pt idx="9">
                  <c:v>115.5</c:v>
                </c:pt>
                <c:pt idx="10">
                  <c:v>102.5</c:v>
                </c:pt>
                <c:pt idx="11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60696"/>
        <c:axId val="171161088"/>
      </c:barChart>
      <c:catAx>
        <c:axId val="17116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6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0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85</c:v>
                </c:pt>
                <c:pt idx="1">
                  <c:v>91</c:v>
                </c:pt>
                <c:pt idx="2">
                  <c:v>79.5</c:v>
                </c:pt>
                <c:pt idx="3">
                  <c:v>104.5</c:v>
                </c:pt>
                <c:pt idx="4">
                  <c:v>139</c:v>
                </c:pt>
                <c:pt idx="5">
                  <c:v>116.5</c:v>
                </c:pt>
                <c:pt idx="6">
                  <c:v>126.5</c:v>
                </c:pt>
                <c:pt idx="7">
                  <c:v>107.5</c:v>
                </c:pt>
                <c:pt idx="8">
                  <c:v>86.5</c:v>
                </c:pt>
                <c:pt idx="9">
                  <c:v>91.5</c:v>
                </c:pt>
                <c:pt idx="10">
                  <c:v>77.5</c:v>
                </c:pt>
                <c:pt idx="11">
                  <c:v>94.5</c:v>
                </c:pt>
                <c:pt idx="12">
                  <c:v>101</c:v>
                </c:pt>
                <c:pt idx="13">
                  <c:v>103</c:v>
                </c:pt>
                <c:pt idx="14">
                  <c:v>98.5</c:v>
                </c:pt>
                <c:pt idx="15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61872"/>
        <c:axId val="171162264"/>
      </c:barChart>
      <c:catAx>
        <c:axId val="17116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6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549</c:v>
                </c:pt>
                <c:pt idx="1">
                  <c:v>607</c:v>
                </c:pt>
                <c:pt idx="2">
                  <c:v>569.5</c:v>
                </c:pt>
                <c:pt idx="3">
                  <c:v>561</c:v>
                </c:pt>
                <c:pt idx="4">
                  <c:v>544</c:v>
                </c:pt>
                <c:pt idx="5">
                  <c:v>512.5</c:v>
                </c:pt>
                <c:pt idx="6">
                  <c:v>500</c:v>
                </c:pt>
                <c:pt idx="7">
                  <c:v>533.5</c:v>
                </c:pt>
                <c:pt idx="8">
                  <c:v>492</c:v>
                </c:pt>
                <c:pt idx="9">
                  <c:v>498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62960"/>
        <c:axId val="169462568"/>
      </c:barChart>
      <c:catAx>
        <c:axId val="16946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62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62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6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531</c:v>
                </c:pt>
                <c:pt idx="1">
                  <c:v>484.5</c:v>
                </c:pt>
                <c:pt idx="2">
                  <c:v>541.5</c:v>
                </c:pt>
                <c:pt idx="3">
                  <c:v>539.5</c:v>
                </c:pt>
                <c:pt idx="4">
                  <c:v>516</c:v>
                </c:pt>
                <c:pt idx="5">
                  <c:v>469</c:v>
                </c:pt>
                <c:pt idx="6">
                  <c:v>432</c:v>
                </c:pt>
                <c:pt idx="7">
                  <c:v>440</c:v>
                </c:pt>
                <c:pt idx="8">
                  <c:v>462</c:v>
                </c:pt>
                <c:pt idx="9">
                  <c:v>494.5</c:v>
                </c:pt>
                <c:pt idx="10">
                  <c:v>461.5</c:v>
                </c:pt>
                <c:pt idx="11">
                  <c:v>439.5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60304"/>
        <c:axId val="170563992"/>
      </c:barChart>
      <c:catAx>
        <c:axId val="17116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3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63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461</c:v>
                </c:pt>
                <c:pt idx="1">
                  <c:v>478.5</c:v>
                </c:pt>
                <c:pt idx="2">
                  <c:v>490.5</c:v>
                </c:pt>
                <c:pt idx="3">
                  <c:v>474.5</c:v>
                </c:pt>
                <c:pt idx="4">
                  <c:v>524.5</c:v>
                </c:pt>
                <c:pt idx="5">
                  <c:v>505</c:v>
                </c:pt>
                <c:pt idx="6">
                  <c:v>504</c:v>
                </c:pt>
                <c:pt idx="7">
                  <c:v>470.5</c:v>
                </c:pt>
                <c:pt idx="8">
                  <c:v>405</c:v>
                </c:pt>
                <c:pt idx="9">
                  <c:v>421.5</c:v>
                </c:pt>
                <c:pt idx="10">
                  <c:v>370.5</c:v>
                </c:pt>
                <c:pt idx="11">
                  <c:v>463</c:v>
                </c:pt>
                <c:pt idx="12">
                  <c:v>530.5</c:v>
                </c:pt>
                <c:pt idx="13">
                  <c:v>502.5</c:v>
                </c:pt>
                <c:pt idx="14">
                  <c:v>478.5</c:v>
                </c:pt>
                <c:pt idx="15">
                  <c:v>500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64776"/>
        <c:axId val="170565168"/>
      </c:barChart>
      <c:catAx>
        <c:axId val="170564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6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4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M15" sqref="M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4" t="s">
        <v>38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6" t="s">
        <v>60</v>
      </c>
      <c r="F4" s="166"/>
      <c r="G4" s="166"/>
      <c r="H4" s="16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66" t="s">
        <v>148</v>
      </c>
      <c r="E5" s="166"/>
      <c r="F5" s="166"/>
      <c r="G5" s="166"/>
      <c r="H5" s="166"/>
      <c r="I5" s="161" t="s">
        <v>53</v>
      </c>
      <c r="J5" s="161"/>
      <c r="K5" s="161"/>
      <c r="L5" s="167">
        <v>7450</v>
      </c>
      <c r="M5" s="167"/>
      <c r="N5" s="167"/>
      <c r="O5" s="12"/>
      <c r="P5" s="161" t="s">
        <v>57</v>
      </c>
      <c r="Q5" s="161"/>
      <c r="R5" s="161"/>
      <c r="S5" s="165" t="s">
        <v>147</v>
      </c>
      <c r="T5" s="165"/>
      <c r="U5" s="165"/>
    </row>
    <row r="6" spans="1:28" ht="12.75" customHeight="1" x14ac:dyDescent="0.2">
      <c r="A6" s="161" t="s">
        <v>55</v>
      </c>
      <c r="B6" s="161"/>
      <c r="C6" s="161"/>
      <c r="D6" s="163" t="s">
        <v>150</v>
      </c>
      <c r="E6" s="163"/>
      <c r="F6" s="163"/>
      <c r="G6" s="163"/>
      <c r="H6" s="163"/>
      <c r="I6" s="161" t="s">
        <v>59</v>
      </c>
      <c r="J6" s="161"/>
      <c r="K6" s="161"/>
      <c r="L6" s="174">
        <v>2</v>
      </c>
      <c r="M6" s="174"/>
      <c r="N6" s="174"/>
      <c r="O6" s="42"/>
      <c r="P6" s="161" t="s">
        <v>58</v>
      </c>
      <c r="Q6" s="161"/>
      <c r="R6" s="161"/>
      <c r="S6" s="175">
        <v>43265</v>
      </c>
      <c r="T6" s="175"/>
      <c r="U6" s="175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171</v>
      </c>
      <c r="C10" s="46">
        <v>333</v>
      </c>
      <c r="D10" s="46">
        <v>13</v>
      </c>
      <c r="E10" s="46">
        <v>4</v>
      </c>
      <c r="F10" s="6">
        <f t="shared" ref="F10:F22" si="0">B10*0.5+C10*1+D10*2+E10*2.5</f>
        <v>454.5</v>
      </c>
      <c r="G10" s="2"/>
      <c r="H10" s="19" t="s">
        <v>4</v>
      </c>
      <c r="I10" s="46">
        <v>124</v>
      </c>
      <c r="J10" s="46">
        <v>267</v>
      </c>
      <c r="K10" s="46">
        <v>13</v>
      </c>
      <c r="L10" s="46">
        <v>6</v>
      </c>
      <c r="M10" s="6">
        <f t="shared" ref="M10:M22" si="1">I10*0.5+J10*1+K10*2+L10*2.5</f>
        <v>370</v>
      </c>
      <c r="N10" s="9">
        <f>F20+F21+F22+M10</f>
        <v>1544.5</v>
      </c>
      <c r="O10" s="19" t="s">
        <v>43</v>
      </c>
      <c r="P10" s="46">
        <v>90</v>
      </c>
      <c r="Q10" s="46">
        <v>315</v>
      </c>
      <c r="R10" s="46">
        <v>13</v>
      </c>
      <c r="S10" s="46">
        <v>6</v>
      </c>
      <c r="T10" s="6">
        <f t="shared" ref="T10:T21" si="2">P10*0.5+Q10*1+R10*2+S10*2.5</f>
        <v>401</v>
      </c>
      <c r="U10" s="10"/>
      <c r="AB10" s="1"/>
    </row>
    <row r="11" spans="1:28" ht="24" customHeight="1" x14ac:dyDescent="0.2">
      <c r="A11" s="18" t="s">
        <v>14</v>
      </c>
      <c r="B11" s="46">
        <v>184</v>
      </c>
      <c r="C11" s="46">
        <v>349</v>
      </c>
      <c r="D11" s="46">
        <v>11</v>
      </c>
      <c r="E11" s="46">
        <v>6</v>
      </c>
      <c r="F11" s="6">
        <f t="shared" si="0"/>
        <v>478</v>
      </c>
      <c r="G11" s="2"/>
      <c r="H11" s="19" t="s">
        <v>5</v>
      </c>
      <c r="I11" s="46">
        <v>118</v>
      </c>
      <c r="J11" s="46">
        <v>286</v>
      </c>
      <c r="K11" s="46">
        <v>14</v>
      </c>
      <c r="L11" s="46">
        <v>5</v>
      </c>
      <c r="M11" s="6">
        <f t="shared" si="1"/>
        <v>385.5</v>
      </c>
      <c r="N11" s="9">
        <f>F21+F22+M10+M11</f>
        <v>1554</v>
      </c>
      <c r="O11" s="19" t="s">
        <v>44</v>
      </c>
      <c r="P11" s="46">
        <v>92</v>
      </c>
      <c r="Q11" s="46">
        <v>304</v>
      </c>
      <c r="R11" s="46">
        <v>15</v>
      </c>
      <c r="S11" s="46">
        <v>4</v>
      </c>
      <c r="T11" s="6">
        <f t="shared" si="2"/>
        <v>390</v>
      </c>
      <c r="U11" s="2"/>
      <c r="AB11" s="1"/>
    </row>
    <row r="12" spans="1:28" ht="24" customHeight="1" x14ac:dyDescent="0.2">
      <c r="A12" s="18" t="s">
        <v>17</v>
      </c>
      <c r="B12" s="46">
        <v>135</v>
      </c>
      <c r="C12" s="46">
        <v>330</v>
      </c>
      <c r="D12" s="46">
        <v>13</v>
      </c>
      <c r="E12" s="46">
        <v>5</v>
      </c>
      <c r="F12" s="6">
        <f t="shared" si="0"/>
        <v>436</v>
      </c>
      <c r="G12" s="2"/>
      <c r="H12" s="19" t="s">
        <v>6</v>
      </c>
      <c r="I12" s="46">
        <v>103</v>
      </c>
      <c r="J12" s="46">
        <v>315</v>
      </c>
      <c r="K12" s="46">
        <v>6</v>
      </c>
      <c r="L12" s="46">
        <v>4</v>
      </c>
      <c r="M12" s="6">
        <f t="shared" si="1"/>
        <v>388.5</v>
      </c>
      <c r="N12" s="2">
        <f>F22+M10+M11+M12</f>
        <v>1555</v>
      </c>
      <c r="O12" s="19" t="s">
        <v>32</v>
      </c>
      <c r="P12" s="46">
        <v>121</v>
      </c>
      <c r="Q12" s="46">
        <v>337</v>
      </c>
      <c r="R12" s="46">
        <v>15</v>
      </c>
      <c r="S12" s="46">
        <v>4</v>
      </c>
      <c r="T12" s="6">
        <f t="shared" si="2"/>
        <v>437.5</v>
      </c>
      <c r="U12" s="2"/>
      <c r="AB12" s="1"/>
    </row>
    <row r="13" spans="1:28" ht="24" customHeight="1" x14ac:dyDescent="0.2">
      <c r="A13" s="18" t="s">
        <v>19</v>
      </c>
      <c r="B13" s="46">
        <v>110</v>
      </c>
      <c r="C13" s="46">
        <v>334</v>
      </c>
      <c r="D13" s="46">
        <v>18</v>
      </c>
      <c r="E13" s="46">
        <v>6</v>
      </c>
      <c r="F13" s="6">
        <f t="shared" si="0"/>
        <v>440</v>
      </c>
      <c r="G13" s="2">
        <f t="shared" ref="G13:G19" si="3">F10+F11+F12+F13</f>
        <v>1808.5</v>
      </c>
      <c r="H13" s="19" t="s">
        <v>7</v>
      </c>
      <c r="I13" s="46">
        <v>111</v>
      </c>
      <c r="J13" s="46">
        <v>302</v>
      </c>
      <c r="K13" s="46">
        <v>10</v>
      </c>
      <c r="L13" s="46">
        <v>0</v>
      </c>
      <c r="M13" s="6">
        <f t="shared" si="1"/>
        <v>377.5</v>
      </c>
      <c r="N13" s="2">
        <f t="shared" ref="N13:N18" si="4">M10+M11+M12+M13</f>
        <v>1521.5</v>
      </c>
      <c r="O13" s="19" t="s">
        <v>33</v>
      </c>
      <c r="P13" s="46">
        <v>104</v>
      </c>
      <c r="Q13" s="46">
        <v>312</v>
      </c>
      <c r="R13" s="46">
        <v>13</v>
      </c>
      <c r="S13" s="46">
        <v>7</v>
      </c>
      <c r="T13" s="6">
        <f t="shared" si="2"/>
        <v>407.5</v>
      </c>
      <c r="U13" s="2">
        <f t="shared" ref="U13:U21" si="5">T10+T11+T12+T13</f>
        <v>1636</v>
      </c>
      <c r="AB13" s="81">
        <v>212.5</v>
      </c>
    </row>
    <row r="14" spans="1:28" ht="24" customHeight="1" x14ac:dyDescent="0.2">
      <c r="A14" s="18" t="s">
        <v>21</v>
      </c>
      <c r="B14" s="46">
        <v>110</v>
      </c>
      <c r="C14" s="46">
        <v>326</v>
      </c>
      <c r="D14" s="46">
        <v>16</v>
      </c>
      <c r="E14" s="46">
        <v>4</v>
      </c>
      <c r="F14" s="6">
        <f t="shared" si="0"/>
        <v>423</v>
      </c>
      <c r="G14" s="2">
        <f t="shared" si="3"/>
        <v>1777</v>
      </c>
      <c r="H14" s="19" t="s">
        <v>9</v>
      </c>
      <c r="I14" s="46">
        <v>90</v>
      </c>
      <c r="J14" s="46">
        <v>289</v>
      </c>
      <c r="K14" s="46">
        <v>7</v>
      </c>
      <c r="L14" s="46">
        <v>6</v>
      </c>
      <c r="M14" s="6">
        <f t="shared" si="1"/>
        <v>363</v>
      </c>
      <c r="N14" s="2">
        <f t="shared" si="4"/>
        <v>1514.5</v>
      </c>
      <c r="O14" s="19" t="s">
        <v>29</v>
      </c>
      <c r="P14" s="45">
        <v>88</v>
      </c>
      <c r="Q14" s="45">
        <v>315</v>
      </c>
      <c r="R14" s="45">
        <v>9</v>
      </c>
      <c r="S14" s="45">
        <v>6</v>
      </c>
      <c r="T14" s="6">
        <f t="shared" si="2"/>
        <v>392</v>
      </c>
      <c r="U14" s="2">
        <f t="shared" si="5"/>
        <v>1627</v>
      </c>
      <c r="AB14" s="81">
        <v>226</v>
      </c>
    </row>
    <row r="15" spans="1:28" ht="24" customHeight="1" x14ac:dyDescent="0.2">
      <c r="A15" s="18" t="s">
        <v>23</v>
      </c>
      <c r="B15" s="46">
        <v>108</v>
      </c>
      <c r="C15" s="46">
        <v>315</v>
      </c>
      <c r="D15" s="46">
        <v>21</v>
      </c>
      <c r="E15" s="46">
        <v>7</v>
      </c>
      <c r="F15" s="6">
        <f t="shared" si="0"/>
        <v>428.5</v>
      </c>
      <c r="G15" s="2">
        <f t="shared" si="3"/>
        <v>1727.5</v>
      </c>
      <c r="H15" s="19" t="s">
        <v>12</v>
      </c>
      <c r="I15" s="46">
        <v>84</v>
      </c>
      <c r="J15" s="46">
        <v>254</v>
      </c>
      <c r="K15" s="46">
        <v>5</v>
      </c>
      <c r="L15" s="46">
        <v>5</v>
      </c>
      <c r="M15" s="6">
        <f t="shared" si="1"/>
        <v>318.5</v>
      </c>
      <c r="N15" s="2">
        <f t="shared" si="4"/>
        <v>1447.5</v>
      </c>
      <c r="O15" s="18" t="s">
        <v>30</v>
      </c>
      <c r="P15" s="46">
        <v>112</v>
      </c>
      <c r="Q15" s="46">
        <v>279</v>
      </c>
      <c r="R15" s="46">
        <v>12</v>
      </c>
      <c r="S15" s="46">
        <v>5</v>
      </c>
      <c r="T15" s="6">
        <f t="shared" si="2"/>
        <v>371.5</v>
      </c>
      <c r="U15" s="2">
        <f t="shared" si="5"/>
        <v>1608.5</v>
      </c>
      <c r="AB15" s="81">
        <v>233.5</v>
      </c>
    </row>
    <row r="16" spans="1:28" ht="24" customHeight="1" x14ac:dyDescent="0.2">
      <c r="A16" s="18" t="s">
        <v>39</v>
      </c>
      <c r="B16" s="46">
        <v>98</v>
      </c>
      <c r="C16" s="46">
        <v>322</v>
      </c>
      <c r="D16" s="46">
        <v>15</v>
      </c>
      <c r="E16" s="46">
        <v>5</v>
      </c>
      <c r="F16" s="6">
        <f t="shared" si="0"/>
        <v>413.5</v>
      </c>
      <c r="G16" s="2">
        <f t="shared" si="3"/>
        <v>1705</v>
      </c>
      <c r="H16" s="19" t="s">
        <v>15</v>
      </c>
      <c r="I16" s="46">
        <v>82</v>
      </c>
      <c r="J16" s="46">
        <v>263</v>
      </c>
      <c r="K16" s="46">
        <v>8</v>
      </c>
      <c r="L16" s="46">
        <v>4</v>
      </c>
      <c r="M16" s="6">
        <f t="shared" si="1"/>
        <v>330</v>
      </c>
      <c r="N16" s="2">
        <f t="shared" si="4"/>
        <v>1389</v>
      </c>
      <c r="O16" s="19" t="s">
        <v>8</v>
      </c>
      <c r="P16" s="46">
        <v>91</v>
      </c>
      <c r="Q16" s="46">
        <v>260</v>
      </c>
      <c r="R16" s="46">
        <v>12</v>
      </c>
      <c r="S16" s="46">
        <v>2</v>
      </c>
      <c r="T16" s="6">
        <f t="shared" si="2"/>
        <v>334.5</v>
      </c>
      <c r="U16" s="2">
        <f t="shared" si="5"/>
        <v>1505.5</v>
      </c>
      <c r="AB16" s="81">
        <v>234</v>
      </c>
    </row>
    <row r="17" spans="1:28" ht="24" customHeight="1" x14ac:dyDescent="0.2">
      <c r="A17" s="18" t="s">
        <v>40</v>
      </c>
      <c r="B17" s="46">
        <v>104</v>
      </c>
      <c r="C17" s="46">
        <v>306</v>
      </c>
      <c r="D17" s="46">
        <v>15</v>
      </c>
      <c r="E17" s="46">
        <v>7</v>
      </c>
      <c r="F17" s="6">
        <f t="shared" si="0"/>
        <v>405.5</v>
      </c>
      <c r="G17" s="2">
        <f t="shared" si="3"/>
        <v>1670.5</v>
      </c>
      <c r="H17" s="19" t="s">
        <v>18</v>
      </c>
      <c r="I17" s="46">
        <v>75</v>
      </c>
      <c r="J17" s="46">
        <v>224</v>
      </c>
      <c r="K17" s="46">
        <v>12</v>
      </c>
      <c r="L17" s="46">
        <v>3</v>
      </c>
      <c r="M17" s="6">
        <f t="shared" si="1"/>
        <v>293</v>
      </c>
      <c r="N17" s="2">
        <f t="shared" si="4"/>
        <v>1304.5</v>
      </c>
      <c r="O17" s="19" t="s">
        <v>10</v>
      </c>
      <c r="P17" s="46">
        <v>78</v>
      </c>
      <c r="Q17" s="46">
        <v>245</v>
      </c>
      <c r="R17" s="46">
        <v>12</v>
      </c>
      <c r="S17" s="46">
        <v>3</v>
      </c>
      <c r="T17" s="6">
        <f t="shared" si="2"/>
        <v>315.5</v>
      </c>
      <c r="U17" s="2">
        <f t="shared" si="5"/>
        <v>1413.5</v>
      </c>
      <c r="AB17" s="81">
        <v>248</v>
      </c>
    </row>
    <row r="18" spans="1:28" ht="24" customHeight="1" x14ac:dyDescent="0.2">
      <c r="A18" s="18" t="s">
        <v>41</v>
      </c>
      <c r="B18" s="46">
        <v>100</v>
      </c>
      <c r="C18" s="46">
        <v>298</v>
      </c>
      <c r="D18" s="46">
        <v>14</v>
      </c>
      <c r="E18" s="46">
        <v>6</v>
      </c>
      <c r="F18" s="6">
        <f t="shared" si="0"/>
        <v>391</v>
      </c>
      <c r="G18" s="2">
        <f t="shared" si="3"/>
        <v>1638.5</v>
      </c>
      <c r="H18" s="19" t="s">
        <v>20</v>
      </c>
      <c r="I18" s="46">
        <v>100</v>
      </c>
      <c r="J18" s="46">
        <v>296</v>
      </c>
      <c r="K18" s="46">
        <v>10</v>
      </c>
      <c r="L18" s="46">
        <v>1</v>
      </c>
      <c r="M18" s="6">
        <f t="shared" si="1"/>
        <v>368.5</v>
      </c>
      <c r="N18" s="2">
        <f t="shared" si="4"/>
        <v>1310</v>
      </c>
      <c r="O18" s="19" t="s">
        <v>13</v>
      </c>
      <c r="P18" s="46">
        <v>92</v>
      </c>
      <c r="Q18" s="46">
        <v>271</v>
      </c>
      <c r="R18" s="46">
        <v>9</v>
      </c>
      <c r="S18" s="46">
        <v>3</v>
      </c>
      <c r="T18" s="6">
        <f t="shared" si="2"/>
        <v>342.5</v>
      </c>
      <c r="U18" s="2">
        <f t="shared" si="5"/>
        <v>1364</v>
      </c>
      <c r="AB18" s="81">
        <v>248</v>
      </c>
    </row>
    <row r="19" spans="1:28" ht="24" customHeight="1" thickBot="1" x14ac:dyDescent="0.25">
      <c r="A19" s="21" t="s">
        <v>42</v>
      </c>
      <c r="B19" s="47">
        <v>118</v>
      </c>
      <c r="C19" s="47">
        <v>306</v>
      </c>
      <c r="D19" s="47">
        <v>14</v>
      </c>
      <c r="E19" s="47">
        <v>5</v>
      </c>
      <c r="F19" s="7">
        <f t="shared" si="0"/>
        <v>405.5</v>
      </c>
      <c r="G19" s="3">
        <f t="shared" si="3"/>
        <v>1615.5</v>
      </c>
      <c r="H19" s="20" t="s">
        <v>22</v>
      </c>
      <c r="I19" s="45">
        <v>98</v>
      </c>
      <c r="J19" s="45">
        <v>356</v>
      </c>
      <c r="K19" s="45">
        <v>11</v>
      </c>
      <c r="L19" s="45">
        <v>1</v>
      </c>
      <c r="M19" s="6">
        <f t="shared" si="1"/>
        <v>429.5</v>
      </c>
      <c r="N19" s="2">
        <f>M16+M17+M18+M19</f>
        <v>1421</v>
      </c>
      <c r="O19" s="19" t="s">
        <v>16</v>
      </c>
      <c r="P19" s="46">
        <v>67</v>
      </c>
      <c r="Q19" s="46">
        <v>303</v>
      </c>
      <c r="R19" s="46">
        <v>15</v>
      </c>
      <c r="S19" s="46">
        <v>5</v>
      </c>
      <c r="T19" s="6">
        <f t="shared" si="2"/>
        <v>379</v>
      </c>
      <c r="U19" s="2">
        <f t="shared" si="5"/>
        <v>1371.5</v>
      </c>
      <c r="AB19" s="81">
        <v>262</v>
      </c>
    </row>
    <row r="20" spans="1:28" ht="24" customHeight="1" x14ac:dyDescent="0.2">
      <c r="A20" s="19" t="s">
        <v>27</v>
      </c>
      <c r="B20" s="45">
        <v>98</v>
      </c>
      <c r="C20" s="45">
        <v>287</v>
      </c>
      <c r="D20" s="45">
        <v>15</v>
      </c>
      <c r="E20" s="45">
        <v>4</v>
      </c>
      <c r="F20" s="8">
        <f t="shared" si="0"/>
        <v>376</v>
      </c>
      <c r="G20" s="35"/>
      <c r="H20" s="19" t="s">
        <v>24</v>
      </c>
      <c r="I20" s="46">
        <v>110</v>
      </c>
      <c r="J20" s="46">
        <v>301</v>
      </c>
      <c r="K20" s="46">
        <v>8</v>
      </c>
      <c r="L20" s="46">
        <v>11</v>
      </c>
      <c r="M20" s="8">
        <f t="shared" si="1"/>
        <v>399.5</v>
      </c>
      <c r="N20" s="2">
        <f>M17+M18+M19+M20</f>
        <v>1490.5</v>
      </c>
      <c r="O20" s="19" t="s">
        <v>45</v>
      </c>
      <c r="P20" s="45">
        <v>74</v>
      </c>
      <c r="Q20" s="45">
        <v>291</v>
      </c>
      <c r="R20" s="45">
        <v>13</v>
      </c>
      <c r="S20" s="45">
        <v>2</v>
      </c>
      <c r="T20" s="8">
        <f t="shared" si="2"/>
        <v>359</v>
      </c>
      <c r="U20" s="2">
        <f t="shared" si="5"/>
        <v>1396</v>
      </c>
      <c r="AB20" s="81">
        <v>275</v>
      </c>
    </row>
    <row r="21" spans="1:28" ht="24" customHeight="1" thickBot="1" x14ac:dyDescent="0.25">
      <c r="A21" s="19" t="s">
        <v>28</v>
      </c>
      <c r="B21" s="46">
        <v>101</v>
      </c>
      <c r="C21" s="46">
        <v>293</v>
      </c>
      <c r="D21" s="46">
        <v>17</v>
      </c>
      <c r="E21" s="46">
        <v>4</v>
      </c>
      <c r="F21" s="6">
        <f t="shared" si="0"/>
        <v>387.5</v>
      </c>
      <c r="G21" s="36"/>
      <c r="H21" s="20" t="s">
        <v>25</v>
      </c>
      <c r="I21" s="46">
        <v>99</v>
      </c>
      <c r="J21" s="46">
        <v>298</v>
      </c>
      <c r="K21" s="46">
        <v>10</v>
      </c>
      <c r="L21" s="46">
        <v>5</v>
      </c>
      <c r="M21" s="6">
        <f t="shared" si="1"/>
        <v>380</v>
      </c>
      <c r="N21" s="2">
        <f>M18+M19+M20+M21</f>
        <v>1577.5</v>
      </c>
      <c r="O21" s="21" t="s">
        <v>46</v>
      </c>
      <c r="P21" s="47">
        <v>81</v>
      </c>
      <c r="Q21" s="47">
        <v>274</v>
      </c>
      <c r="R21" s="47">
        <v>11</v>
      </c>
      <c r="S21" s="47">
        <v>3</v>
      </c>
      <c r="T21" s="7">
        <f t="shared" si="2"/>
        <v>344</v>
      </c>
      <c r="U21" s="3">
        <f t="shared" si="5"/>
        <v>1424.5</v>
      </c>
      <c r="AB21" s="81">
        <v>276</v>
      </c>
    </row>
    <row r="22" spans="1:28" ht="24" customHeight="1" thickBot="1" x14ac:dyDescent="0.25">
      <c r="A22" s="19" t="s">
        <v>1</v>
      </c>
      <c r="B22" s="46">
        <v>107</v>
      </c>
      <c r="C22" s="46">
        <v>300</v>
      </c>
      <c r="D22" s="46">
        <v>20</v>
      </c>
      <c r="E22" s="46">
        <v>7</v>
      </c>
      <c r="F22" s="6">
        <f t="shared" si="0"/>
        <v>411</v>
      </c>
      <c r="G22" s="2"/>
      <c r="H22" s="21" t="s">
        <v>26</v>
      </c>
      <c r="I22" s="47">
        <v>104</v>
      </c>
      <c r="J22" s="47">
        <v>306</v>
      </c>
      <c r="K22" s="47">
        <v>9</v>
      </c>
      <c r="L22" s="47">
        <v>5</v>
      </c>
      <c r="M22" s="6">
        <f t="shared" si="1"/>
        <v>388.5</v>
      </c>
      <c r="N22" s="3">
        <f>M19+M20+M21+M22</f>
        <v>1597.5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1808.5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1597.5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1636</v>
      </c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64</v>
      </c>
      <c r="G24" s="88"/>
      <c r="H24" s="178"/>
      <c r="I24" s="179"/>
      <c r="J24" s="82" t="s">
        <v>71</v>
      </c>
      <c r="K24" s="86"/>
      <c r="L24" s="86"/>
      <c r="M24" s="87" t="s">
        <v>69</v>
      </c>
      <c r="N24" s="88"/>
      <c r="O24" s="178"/>
      <c r="P24" s="179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'G-2'!D5:H5</f>
        <v>CL 74 - CR 50</v>
      </c>
      <c r="E5" s="205"/>
      <c r="F5" s="205"/>
      <c r="G5" s="205"/>
      <c r="H5" s="205"/>
      <c r="I5" s="202" t="s">
        <v>53</v>
      </c>
      <c r="J5" s="202"/>
      <c r="K5" s="202"/>
      <c r="L5" s="167">
        <f>'G-2'!L5:N5</f>
        <v>7450</v>
      </c>
      <c r="M5" s="167"/>
      <c r="N5" s="167"/>
      <c r="O5" s="50"/>
      <c r="P5" s="202" t="s">
        <v>57</v>
      </c>
      <c r="Q5" s="202"/>
      <c r="R5" s="202"/>
      <c r="S5" s="167" t="s">
        <v>132</v>
      </c>
      <c r="T5" s="167"/>
      <c r="U5" s="167"/>
    </row>
    <row r="6" spans="1:28" ht="12.75" customHeight="1" x14ac:dyDescent="0.2">
      <c r="A6" s="202" t="s">
        <v>55</v>
      </c>
      <c r="B6" s="202"/>
      <c r="C6" s="202"/>
      <c r="D6" s="203" t="s">
        <v>149</v>
      </c>
      <c r="E6" s="203"/>
      <c r="F6" s="203"/>
      <c r="G6" s="203"/>
      <c r="H6" s="203"/>
      <c r="I6" s="202" t="s">
        <v>59</v>
      </c>
      <c r="J6" s="202"/>
      <c r="K6" s="202"/>
      <c r="L6" s="212">
        <v>2</v>
      </c>
      <c r="M6" s="212"/>
      <c r="N6" s="212"/>
      <c r="O6" s="54"/>
      <c r="P6" s="202" t="s">
        <v>58</v>
      </c>
      <c r="Q6" s="202"/>
      <c r="R6" s="202"/>
      <c r="S6" s="206">
        <f>'G-2'!S6:U6</f>
        <v>43265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28</v>
      </c>
      <c r="C10" s="61">
        <v>76</v>
      </c>
      <c r="D10" s="61">
        <v>1</v>
      </c>
      <c r="E10" s="61">
        <v>1</v>
      </c>
      <c r="F10" s="62">
        <f t="shared" ref="F10:F22" si="0">B10*0.5+C10*1+D10*2+E10*2.5</f>
        <v>94.5</v>
      </c>
      <c r="G10" s="63"/>
      <c r="H10" s="64" t="s">
        <v>4</v>
      </c>
      <c r="I10" s="46">
        <v>21</v>
      </c>
      <c r="J10" s="46">
        <v>89</v>
      </c>
      <c r="K10" s="46">
        <v>0</v>
      </c>
      <c r="L10" s="46">
        <v>2</v>
      </c>
      <c r="M10" s="62">
        <f t="shared" ref="M10:M22" si="1">I10*0.5+J10*1+K10*2+L10*2.5</f>
        <v>104.5</v>
      </c>
      <c r="N10" s="65">
        <f>F20+F21+F22+M10</f>
        <v>360</v>
      </c>
      <c r="O10" s="64" t="s">
        <v>43</v>
      </c>
      <c r="P10" s="46">
        <v>22</v>
      </c>
      <c r="Q10" s="46">
        <v>99</v>
      </c>
      <c r="R10" s="46">
        <v>0</v>
      </c>
      <c r="S10" s="46">
        <v>8</v>
      </c>
      <c r="T10" s="62">
        <f t="shared" ref="T10:T21" si="2">P10*0.5+Q10*1+R10*2+S10*2.5</f>
        <v>130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44</v>
      </c>
      <c r="C11" s="61">
        <v>107</v>
      </c>
      <c r="D11" s="61">
        <v>0</v>
      </c>
      <c r="E11" s="61">
        <v>0</v>
      </c>
      <c r="F11" s="62">
        <f t="shared" si="0"/>
        <v>129</v>
      </c>
      <c r="G11" s="63"/>
      <c r="H11" s="64" t="s">
        <v>5</v>
      </c>
      <c r="I11" s="46">
        <v>17</v>
      </c>
      <c r="J11" s="46">
        <v>121</v>
      </c>
      <c r="K11" s="46">
        <v>1</v>
      </c>
      <c r="L11" s="46">
        <v>3</v>
      </c>
      <c r="M11" s="62">
        <f t="shared" si="1"/>
        <v>139</v>
      </c>
      <c r="N11" s="65">
        <f>F21+F22+M10+M11</f>
        <v>414</v>
      </c>
      <c r="O11" s="64" t="s">
        <v>44</v>
      </c>
      <c r="P11" s="46">
        <v>23</v>
      </c>
      <c r="Q11" s="46">
        <v>83</v>
      </c>
      <c r="R11" s="46">
        <v>0</v>
      </c>
      <c r="S11" s="46">
        <v>0</v>
      </c>
      <c r="T11" s="62">
        <f t="shared" si="2"/>
        <v>94.5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49</v>
      </c>
      <c r="C12" s="61">
        <v>109</v>
      </c>
      <c r="D12" s="61">
        <v>0</v>
      </c>
      <c r="E12" s="61">
        <v>0</v>
      </c>
      <c r="F12" s="62">
        <f t="shared" si="0"/>
        <v>133.5</v>
      </c>
      <c r="G12" s="63"/>
      <c r="H12" s="64" t="s">
        <v>6</v>
      </c>
      <c r="I12" s="46">
        <v>10</v>
      </c>
      <c r="J12" s="46">
        <v>109</v>
      </c>
      <c r="K12" s="46">
        <v>0</v>
      </c>
      <c r="L12" s="46">
        <v>1</v>
      </c>
      <c r="M12" s="62">
        <f t="shared" si="1"/>
        <v>116.5</v>
      </c>
      <c r="N12" s="63">
        <f>F22+M10+M11+M12</f>
        <v>439.5</v>
      </c>
      <c r="O12" s="64" t="s">
        <v>32</v>
      </c>
      <c r="P12" s="46">
        <v>28</v>
      </c>
      <c r="Q12" s="46">
        <v>85</v>
      </c>
      <c r="R12" s="46">
        <v>0</v>
      </c>
      <c r="S12" s="46">
        <v>2</v>
      </c>
      <c r="T12" s="62">
        <f t="shared" si="2"/>
        <v>104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23</v>
      </c>
      <c r="C13" s="61">
        <v>100</v>
      </c>
      <c r="D13" s="61">
        <v>1</v>
      </c>
      <c r="E13" s="61">
        <v>3</v>
      </c>
      <c r="F13" s="62">
        <f t="shared" si="0"/>
        <v>121</v>
      </c>
      <c r="G13" s="63">
        <f t="shared" ref="G13:G19" si="3">F10+F11+F12+F13</f>
        <v>478</v>
      </c>
      <c r="H13" s="64" t="s">
        <v>7</v>
      </c>
      <c r="I13" s="46">
        <v>9</v>
      </c>
      <c r="J13" s="46">
        <v>117</v>
      </c>
      <c r="K13" s="46">
        <v>0</v>
      </c>
      <c r="L13" s="46">
        <v>2</v>
      </c>
      <c r="M13" s="62">
        <f t="shared" si="1"/>
        <v>126.5</v>
      </c>
      <c r="N13" s="63">
        <f t="shared" ref="N13:N18" si="4">M10+M11+M12+M13</f>
        <v>486.5</v>
      </c>
      <c r="O13" s="64" t="s">
        <v>33</v>
      </c>
      <c r="P13" s="46">
        <v>43</v>
      </c>
      <c r="Q13" s="46">
        <v>108</v>
      </c>
      <c r="R13" s="46">
        <v>0</v>
      </c>
      <c r="S13" s="46">
        <v>1</v>
      </c>
      <c r="T13" s="62">
        <f t="shared" si="2"/>
        <v>132</v>
      </c>
      <c r="U13" s="63">
        <f t="shared" ref="U13:U21" si="5">T10+T11+T12+T13</f>
        <v>460.5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33</v>
      </c>
      <c r="C14" s="61">
        <v>102</v>
      </c>
      <c r="D14" s="61">
        <v>0</v>
      </c>
      <c r="E14" s="61">
        <v>1</v>
      </c>
      <c r="F14" s="62">
        <f t="shared" si="0"/>
        <v>121</v>
      </c>
      <c r="G14" s="63">
        <f t="shared" si="3"/>
        <v>504.5</v>
      </c>
      <c r="H14" s="64" t="s">
        <v>9</v>
      </c>
      <c r="I14" s="46">
        <v>6</v>
      </c>
      <c r="J14" s="46">
        <v>102</v>
      </c>
      <c r="K14" s="46">
        <v>0</v>
      </c>
      <c r="L14" s="46">
        <v>1</v>
      </c>
      <c r="M14" s="62">
        <f t="shared" si="1"/>
        <v>107.5</v>
      </c>
      <c r="N14" s="63">
        <f t="shared" si="4"/>
        <v>489.5</v>
      </c>
      <c r="O14" s="64" t="s">
        <v>29</v>
      </c>
      <c r="P14" s="45">
        <v>21</v>
      </c>
      <c r="Q14" s="45">
        <v>106</v>
      </c>
      <c r="R14" s="45">
        <v>0</v>
      </c>
      <c r="S14" s="45">
        <v>3</v>
      </c>
      <c r="T14" s="62">
        <f t="shared" si="2"/>
        <v>124</v>
      </c>
      <c r="U14" s="63">
        <f t="shared" si="5"/>
        <v>454.5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72</v>
      </c>
      <c r="D15" s="61">
        <v>0</v>
      </c>
      <c r="E15" s="61">
        <v>1</v>
      </c>
      <c r="F15" s="62">
        <f t="shared" si="0"/>
        <v>84</v>
      </c>
      <c r="G15" s="63">
        <f t="shared" si="3"/>
        <v>459.5</v>
      </c>
      <c r="H15" s="64" t="s">
        <v>12</v>
      </c>
      <c r="I15" s="46">
        <v>5</v>
      </c>
      <c r="J15" s="46">
        <v>79</v>
      </c>
      <c r="K15" s="46">
        <v>0</v>
      </c>
      <c r="L15" s="46">
        <v>2</v>
      </c>
      <c r="M15" s="62">
        <f t="shared" si="1"/>
        <v>86.5</v>
      </c>
      <c r="N15" s="63">
        <f t="shared" si="4"/>
        <v>437</v>
      </c>
      <c r="O15" s="60" t="s">
        <v>30</v>
      </c>
      <c r="P15" s="46">
        <v>34</v>
      </c>
      <c r="Q15" s="46">
        <v>78</v>
      </c>
      <c r="R15" s="46">
        <v>0</v>
      </c>
      <c r="S15" s="46">
        <v>1</v>
      </c>
      <c r="T15" s="62">
        <f t="shared" si="2"/>
        <v>97.5</v>
      </c>
      <c r="U15" s="63">
        <f t="shared" si="5"/>
        <v>457.5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27</v>
      </c>
      <c r="C16" s="61">
        <v>68</v>
      </c>
      <c r="D16" s="61">
        <v>0</v>
      </c>
      <c r="E16" s="61">
        <v>2</v>
      </c>
      <c r="F16" s="62">
        <f t="shared" si="0"/>
        <v>86.5</v>
      </c>
      <c r="G16" s="63">
        <f t="shared" si="3"/>
        <v>412.5</v>
      </c>
      <c r="H16" s="64" t="s">
        <v>15</v>
      </c>
      <c r="I16" s="46">
        <v>8</v>
      </c>
      <c r="J16" s="46">
        <v>85</v>
      </c>
      <c r="K16" s="46">
        <v>0</v>
      </c>
      <c r="L16" s="46">
        <v>1</v>
      </c>
      <c r="M16" s="62">
        <f t="shared" si="1"/>
        <v>91.5</v>
      </c>
      <c r="N16" s="63">
        <f t="shared" si="4"/>
        <v>412</v>
      </c>
      <c r="O16" s="64" t="s">
        <v>8</v>
      </c>
      <c r="P16" s="46">
        <v>19</v>
      </c>
      <c r="Q16" s="46">
        <v>83</v>
      </c>
      <c r="R16" s="46">
        <v>0</v>
      </c>
      <c r="S16" s="46">
        <v>2</v>
      </c>
      <c r="T16" s="62">
        <f t="shared" si="2"/>
        <v>97.5</v>
      </c>
      <c r="U16" s="63">
        <f t="shared" si="5"/>
        <v>451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24</v>
      </c>
      <c r="C17" s="61">
        <v>104</v>
      </c>
      <c r="D17" s="61">
        <v>1</v>
      </c>
      <c r="E17" s="61">
        <v>4</v>
      </c>
      <c r="F17" s="62">
        <f t="shared" si="0"/>
        <v>128</v>
      </c>
      <c r="G17" s="63">
        <f t="shared" si="3"/>
        <v>419.5</v>
      </c>
      <c r="H17" s="64" t="s">
        <v>18</v>
      </c>
      <c r="I17" s="46">
        <v>27</v>
      </c>
      <c r="J17" s="46">
        <v>59</v>
      </c>
      <c r="K17" s="46">
        <v>0</v>
      </c>
      <c r="L17" s="46">
        <v>2</v>
      </c>
      <c r="M17" s="62">
        <f t="shared" si="1"/>
        <v>77.5</v>
      </c>
      <c r="N17" s="63">
        <f t="shared" si="4"/>
        <v>363</v>
      </c>
      <c r="O17" s="64" t="s">
        <v>10</v>
      </c>
      <c r="P17" s="46">
        <v>27</v>
      </c>
      <c r="Q17" s="46">
        <v>106</v>
      </c>
      <c r="R17" s="46">
        <v>0</v>
      </c>
      <c r="S17" s="46">
        <v>2</v>
      </c>
      <c r="T17" s="62">
        <f t="shared" si="2"/>
        <v>124.5</v>
      </c>
      <c r="U17" s="63">
        <f t="shared" si="5"/>
        <v>443.5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86</v>
      </c>
      <c r="D18" s="61">
        <v>0</v>
      </c>
      <c r="E18" s="61">
        <v>1</v>
      </c>
      <c r="F18" s="62">
        <f t="shared" si="0"/>
        <v>101</v>
      </c>
      <c r="G18" s="63">
        <f t="shared" si="3"/>
        <v>399.5</v>
      </c>
      <c r="H18" s="64" t="s">
        <v>20</v>
      </c>
      <c r="I18" s="46">
        <v>29</v>
      </c>
      <c r="J18" s="46">
        <v>80</v>
      </c>
      <c r="K18" s="46">
        <v>0</v>
      </c>
      <c r="L18" s="46">
        <v>0</v>
      </c>
      <c r="M18" s="62">
        <f t="shared" si="1"/>
        <v>94.5</v>
      </c>
      <c r="N18" s="63">
        <f t="shared" si="4"/>
        <v>350</v>
      </c>
      <c r="O18" s="64" t="s">
        <v>13</v>
      </c>
      <c r="P18" s="46">
        <v>21</v>
      </c>
      <c r="Q18" s="46">
        <v>109</v>
      </c>
      <c r="R18" s="46">
        <v>0</v>
      </c>
      <c r="S18" s="46">
        <v>0</v>
      </c>
      <c r="T18" s="62">
        <f t="shared" si="2"/>
        <v>119.5</v>
      </c>
      <c r="U18" s="63">
        <f t="shared" si="5"/>
        <v>439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23</v>
      </c>
      <c r="C19" s="69">
        <v>81</v>
      </c>
      <c r="D19" s="69">
        <v>0</v>
      </c>
      <c r="E19" s="69">
        <v>0</v>
      </c>
      <c r="F19" s="70">
        <f t="shared" si="0"/>
        <v>92.5</v>
      </c>
      <c r="G19" s="71">
        <f t="shared" si="3"/>
        <v>408</v>
      </c>
      <c r="H19" s="72" t="s">
        <v>22</v>
      </c>
      <c r="I19" s="45">
        <v>26</v>
      </c>
      <c r="J19" s="45">
        <v>88</v>
      </c>
      <c r="K19" s="45">
        <v>0</v>
      </c>
      <c r="L19" s="45">
        <v>0</v>
      </c>
      <c r="M19" s="62">
        <f t="shared" si="1"/>
        <v>101</v>
      </c>
      <c r="N19" s="63">
        <f>M16+M17+M18+M19</f>
        <v>364.5</v>
      </c>
      <c r="O19" s="64" t="s">
        <v>16</v>
      </c>
      <c r="P19" s="46">
        <v>19</v>
      </c>
      <c r="Q19" s="46">
        <v>106</v>
      </c>
      <c r="R19" s="46">
        <v>0</v>
      </c>
      <c r="S19" s="46">
        <v>0</v>
      </c>
      <c r="T19" s="62">
        <f t="shared" si="2"/>
        <v>115.5</v>
      </c>
      <c r="U19" s="63">
        <f t="shared" si="5"/>
        <v>457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27</v>
      </c>
      <c r="C20" s="67">
        <v>69</v>
      </c>
      <c r="D20" s="67">
        <v>0</v>
      </c>
      <c r="E20" s="67">
        <v>1</v>
      </c>
      <c r="F20" s="73">
        <f t="shared" si="0"/>
        <v>85</v>
      </c>
      <c r="G20" s="74"/>
      <c r="H20" s="64" t="s">
        <v>24</v>
      </c>
      <c r="I20" s="46">
        <v>31</v>
      </c>
      <c r="J20" s="46">
        <v>80</v>
      </c>
      <c r="K20" s="46">
        <v>0</v>
      </c>
      <c r="L20" s="46">
        <v>3</v>
      </c>
      <c r="M20" s="73">
        <f t="shared" si="1"/>
        <v>103</v>
      </c>
      <c r="N20" s="63">
        <f>M17+M18+M19+M20</f>
        <v>376</v>
      </c>
      <c r="O20" s="64" t="s">
        <v>45</v>
      </c>
      <c r="P20" s="45">
        <v>17</v>
      </c>
      <c r="Q20" s="45">
        <v>94</v>
      </c>
      <c r="R20" s="45">
        <v>0</v>
      </c>
      <c r="S20" s="45">
        <v>0</v>
      </c>
      <c r="T20" s="73">
        <f t="shared" si="2"/>
        <v>102.5</v>
      </c>
      <c r="U20" s="63">
        <f t="shared" si="5"/>
        <v>462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74</v>
      </c>
      <c r="D21" s="61">
        <v>0</v>
      </c>
      <c r="E21" s="61">
        <v>2</v>
      </c>
      <c r="F21" s="62">
        <f t="shared" si="0"/>
        <v>91</v>
      </c>
      <c r="G21" s="75"/>
      <c r="H21" s="72" t="s">
        <v>25</v>
      </c>
      <c r="I21" s="46">
        <v>38</v>
      </c>
      <c r="J21" s="46">
        <v>77</v>
      </c>
      <c r="K21" s="46">
        <v>0</v>
      </c>
      <c r="L21" s="46">
        <v>1</v>
      </c>
      <c r="M21" s="62">
        <f t="shared" si="1"/>
        <v>98.5</v>
      </c>
      <c r="N21" s="63">
        <f>M18+M19+M20+M21</f>
        <v>397</v>
      </c>
      <c r="O21" s="68" t="s">
        <v>46</v>
      </c>
      <c r="P21" s="47">
        <v>13</v>
      </c>
      <c r="Q21" s="47">
        <v>89</v>
      </c>
      <c r="R21" s="47">
        <v>0</v>
      </c>
      <c r="S21" s="47">
        <v>0</v>
      </c>
      <c r="T21" s="70">
        <f t="shared" si="2"/>
        <v>95.5</v>
      </c>
      <c r="U21" s="71">
        <f t="shared" si="5"/>
        <v>433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19</v>
      </c>
      <c r="C22" s="61">
        <v>70</v>
      </c>
      <c r="D22" s="61">
        <v>0</v>
      </c>
      <c r="E22" s="61">
        <v>0</v>
      </c>
      <c r="F22" s="62">
        <f t="shared" si="0"/>
        <v>79.5</v>
      </c>
      <c r="G22" s="63"/>
      <c r="H22" s="68" t="s">
        <v>26</v>
      </c>
      <c r="I22" s="47">
        <v>19</v>
      </c>
      <c r="J22" s="47">
        <v>92</v>
      </c>
      <c r="K22" s="47">
        <v>0</v>
      </c>
      <c r="L22" s="47">
        <v>4</v>
      </c>
      <c r="M22" s="62">
        <f t="shared" si="1"/>
        <v>111.5</v>
      </c>
      <c r="N22" s="71">
        <f>M19+M20+M21+M22</f>
        <v>414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504.5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489.5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462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71</v>
      </c>
      <c r="D24" s="86"/>
      <c r="E24" s="86"/>
      <c r="F24" s="87" t="s">
        <v>64</v>
      </c>
      <c r="G24" s="88"/>
      <c r="H24" s="194"/>
      <c r="I24" s="195"/>
      <c r="J24" s="83" t="s">
        <v>71</v>
      </c>
      <c r="K24" s="86"/>
      <c r="L24" s="86"/>
      <c r="M24" s="87" t="s">
        <v>65</v>
      </c>
      <c r="N24" s="88"/>
      <c r="O24" s="194"/>
      <c r="P24" s="195"/>
      <c r="Q24" s="83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4" t="s">
        <v>61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2" t="s">
        <v>54</v>
      </c>
      <c r="B5" s="162"/>
      <c r="C5" s="162"/>
      <c r="D5" s="26"/>
      <c r="E5" s="166" t="str">
        <f>'G-2'!E4:H4</f>
        <v>DE OBRA</v>
      </c>
      <c r="F5" s="166"/>
      <c r="G5" s="166"/>
      <c r="H5" s="16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66" t="str">
        <f>'G-2'!D5:H5</f>
        <v>CL 74 - CR 50</v>
      </c>
      <c r="E6" s="166"/>
      <c r="F6" s="166"/>
      <c r="G6" s="166"/>
      <c r="H6" s="166"/>
      <c r="I6" s="161" t="s">
        <v>53</v>
      </c>
      <c r="J6" s="161"/>
      <c r="K6" s="161"/>
      <c r="L6" s="167">
        <f>'G-2'!L5:N5</f>
        <v>7450</v>
      </c>
      <c r="M6" s="167"/>
      <c r="N6" s="167"/>
      <c r="O6" s="12"/>
      <c r="P6" s="161" t="s">
        <v>58</v>
      </c>
      <c r="Q6" s="161"/>
      <c r="R6" s="161"/>
      <c r="S6" s="214">
        <f>'G-2'!S6:U6</f>
        <v>43265</v>
      </c>
      <c r="T6" s="214"/>
      <c r="U6" s="21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199</v>
      </c>
      <c r="C10" s="46">
        <f>'G-2'!C10+'G-3'!C10</f>
        <v>409</v>
      </c>
      <c r="D10" s="46">
        <f>'G-2'!D10+'G-3'!D10</f>
        <v>14</v>
      </c>
      <c r="E10" s="46">
        <f>'G-2'!E10+'G-3'!E10</f>
        <v>5</v>
      </c>
      <c r="F10" s="6">
        <f t="shared" ref="F10:F22" si="0">B10*0.5+C10*1+D10*2+E10*2.5</f>
        <v>549</v>
      </c>
      <c r="G10" s="2"/>
      <c r="H10" s="19" t="s">
        <v>4</v>
      </c>
      <c r="I10" s="46">
        <f>'G-2'!I10+'G-3'!I10</f>
        <v>145</v>
      </c>
      <c r="J10" s="46">
        <f>'G-2'!J10+'G-3'!J10</f>
        <v>356</v>
      </c>
      <c r="K10" s="46">
        <f>'G-2'!K10+'G-3'!K10</f>
        <v>13</v>
      </c>
      <c r="L10" s="46">
        <f>'G-2'!L10+'G-3'!L10</f>
        <v>8</v>
      </c>
      <c r="M10" s="6">
        <f t="shared" ref="M10:M22" si="1">I10*0.5+J10*1+K10*2+L10*2.5</f>
        <v>474.5</v>
      </c>
      <c r="N10" s="9">
        <f>F20+F21+F22+M10</f>
        <v>1904.5</v>
      </c>
      <c r="O10" s="19" t="s">
        <v>43</v>
      </c>
      <c r="P10" s="46">
        <f>'G-2'!P10+'G-3'!P10</f>
        <v>112</v>
      </c>
      <c r="Q10" s="46">
        <f>'G-2'!Q10+'G-3'!Q10</f>
        <v>414</v>
      </c>
      <c r="R10" s="46">
        <f>'G-2'!R10+'G-3'!R10</f>
        <v>13</v>
      </c>
      <c r="S10" s="46">
        <f>'G-2'!S10+'G-3'!S10</f>
        <v>14</v>
      </c>
      <c r="T10" s="6">
        <f t="shared" ref="T10:T21" si="2">P10*0.5+Q10*1+R10*2+S10*2.5</f>
        <v>531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228</v>
      </c>
      <c r="C11" s="46">
        <f>'G-2'!C11+'G-3'!C11</f>
        <v>456</v>
      </c>
      <c r="D11" s="46">
        <f>'G-2'!D11+'G-3'!D11</f>
        <v>11</v>
      </c>
      <c r="E11" s="46">
        <f>'G-2'!E11+'G-3'!E11</f>
        <v>6</v>
      </c>
      <c r="F11" s="6">
        <f t="shared" si="0"/>
        <v>607</v>
      </c>
      <c r="G11" s="2"/>
      <c r="H11" s="19" t="s">
        <v>5</v>
      </c>
      <c r="I11" s="46">
        <f>'G-2'!I11+'G-3'!I11</f>
        <v>135</v>
      </c>
      <c r="J11" s="46">
        <f>'G-2'!J11+'G-3'!J11</f>
        <v>407</v>
      </c>
      <c r="K11" s="46">
        <f>'G-2'!K11+'G-3'!K11</f>
        <v>15</v>
      </c>
      <c r="L11" s="46">
        <f>'G-2'!L11+'G-3'!L11</f>
        <v>8</v>
      </c>
      <c r="M11" s="6">
        <f t="shared" si="1"/>
        <v>524.5</v>
      </c>
      <c r="N11" s="9">
        <f>F21+F22+M10+M11</f>
        <v>1968</v>
      </c>
      <c r="O11" s="19" t="s">
        <v>44</v>
      </c>
      <c r="P11" s="46">
        <f>'G-2'!P11+'G-3'!P11</f>
        <v>115</v>
      </c>
      <c r="Q11" s="46">
        <f>'G-2'!Q11+'G-3'!Q11</f>
        <v>387</v>
      </c>
      <c r="R11" s="46">
        <f>'G-2'!R11+'G-3'!R11</f>
        <v>15</v>
      </c>
      <c r="S11" s="46">
        <f>'G-2'!S11+'G-3'!S11</f>
        <v>4</v>
      </c>
      <c r="T11" s="6">
        <f t="shared" si="2"/>
        <v>484.5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184</v>
      </c>
      <c r="C12" s="46">
        <f>'G-2'!C12+'G-3'!C12</f>
        <v>439</v>
      </c>
      <c r="D12" s="46">
        <f>'G-2'!D12+'G-3'!D12</f>
        <v>13</v>
      </c>
      <c r="E12" s="46">
        <f>'G-2'!E12+'G-3'!E12</f>
        <v>5</v>
      </c>
      <c r="F12" s="6">
        <f t="shared" si="0"/>
        <v>569.5</v>
      </c>
      <c r="G12" s="2"/>
      <c r="H12" s="19" t="s">
        <v>6</v>
      </c>
      <c r="I12" s="46">
        <f>'G-2'!I12+'G-3'!I12</f>
        <v>113</v>
      </c>
      <c r="J12" s="46">
        <f>'G-2'!J12+'G-3'!J12</f>
        <v>424</v>
      </c>
      <c r="K12" s="46">
        <f>'G-2'!K12+'G-3'!K12</f>
        <v>6</v>
      </c>
      <c r="L12" s="46">
        <f>'G-2'!L12+'G-3'!L12</f>
        <v>5</v>
      </c>
      <c r="M12" s="6">
        <f t="shared" si="1"/>
        <v>505</v>
      </c>
      <c r="N12" s="2">
        <f>F22+M10+M11+M12</f>
        <v>1994.5</v>
      </c>
      <c r="O12" s="19" t="s">
        <v>32</v>
      </c>
      <c r="P12" s="46">
        <f>'G-2'!P12+'G-3'!P12</f>
        <v>149</v>
      </c>
      <c r="Q12" s="46">
        <f>'G-2'!Q12+'G-3'!Q12</f>
        <v>422</v>
      </c>
      <c r="R12" s="46">
        <f>'G-2'!R12+'G-3'!R12</f>
        <v>15</v>
      </c>
      <c r="S12" s="46">
        <f>'G-2'!S12+'G-3'!S12</f>
        <v>6</v>
      </c>
      <c r="T12" s="6">
        <f t="shared" si="2"/>
        <v>541.5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133</v>
      </c>
      <c r="C13" s="46">
        <f>'G-2'!C13+'G-3'!C13</f>
        <v>434</v>
      </c>
      <c r="D13" s="46">
        <f>'G-2'!D13+'G-3'!D13</f>
        <v>19</v>
      </c>
      <c r="E13" s="46">
        <f>'G-2'!E13+'G-3'!E13</f>
        <v>9</v>
      </c>
      <c r="F13" s="6">
        <f t="shared" si="0"/>
        <v>561</v>
      </c>
      <c r="G13" s="2">
        <f t="shared" ref="G13:G19" si="3">F10+F11+F12+F13</f>
        <v>2286.5</v>
      </c>
      <c r="H13" s="19" t="s">
        <v>7</v>
      </c>
      <c r="I13" s="46">
        <f>'G-2'!I13+'G-3'!I13</f>
        <v>120</v>
      </c>
      <c r="J13" s="46">
        <f>'G-2'!J13+'G-3'!J13</f>
        <v>419</v>
      </c>
      <c r="K13" s="46">
        <f>'G-2'!K13+'G-3'!K13</f>
        <v>10</v>
      </c>
      <c r="L13" s="46">
        <f>'G-2'!L13+'G-3'!L13</f>
        <v>2</v>
      </c>
      <c r="M13" s="6">
        <f t="shared" si="1"/>
        <v>504</v>
      </c>
      <c r="N13" s="2">
        <f t="shared" ref="N13:N18" si="4">M10+M11+M12+M13</f>
        <v>2008</v>
      </c>
      <c r="O13" s="19" t="s">
        <v>33</v>
      </c>
      <c r="P13" s="46">
        <f>'G-2'!P13+'G-3'!P13</f>
        <v>147</v>
      </c>
      <c r="Q13" s="46">
        <f>'G-2'!Q13+'G-3'!Q13</f>
        <v>420</v>
      </c>
      <c r="R13" s="46">
        <f>'G-2'!R13+'G-3'!R13</f>
        <v>13</v>
      </c>
      <c r="S13" s="46">
        <f>'G-2'!S13+'G-3'!S13</f>
        <v>8</v>
      </c>
      <c r="T13" s="6">
        <f t="shared" si="2"/>
        <v>539.5</v>
      </c>
      <c r="U13" s="2">
        <f t="shared" ref="U13:U21" si="5">T10+T11+T12+T13</f>
        <v>2096.5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143</v>
      </c>
      <c r="C14" s="46">
        <f>'G-2'!C14+'G-3'!C14</f>
        <v>428</v>
      </c>
      <c r="D14" s="46">
        <f>'G-2'!D14+'G-3'!D14</f>
        <v>16</v>
      </c>
      <c r="E14" s="46">
        <f>'G-2'!E14+'G-3'!E14</f>
        <v>5</v>
      </c>
      <c r="F14" s="6">
        <f t="shared" si="0"/>
        <v>544</v>
      </c>
      <c r="G14" s="2">
        <f t="shared" si="3"/>
        <v>2281.5</v>
      </c>
      <c r="H14" s="19" t="s">
        <v>9</v>
      </c>
      <c r="I14" s="46">
        <f>'G-2'!I14+'G-3'!I14</f>
        <v>96</v>
      </c>
      <c r="J14" s="46">
        <f>'G-2'!J14+'G-3'!J14</f>
        <v>391</v>
      </c>
      <c r="K14" s="46">
        <f>'G-2'!K14+'G-3'!K14</f>
        <v>7</v>
      </c>
      <c r="L14" s="46">
        <f>'G-2'!L14+'G-3'!L14</f>
        <v>7</v>
      </c>
      <c r="M14" s="6">
        <f t="shared" si="1"/>
        <v>470.5</v>
      </c>
      <c r="N14" s="2">
        <f t="shared" si="4"/>
        <v>2004</v>
      </c>
      <c r="O14" s="19" t="s">
        <v>29</v>
      </c>
      <c r="P14" s="46">
        <f>'G-2'!P14+'G-3'!P14</f>
        <v>109</v>
      </c>
      <c r="Q14" s="46">
        <f>'G-2'!Q14+'G-3'!Q14</f>
        <v>421</v>
      </c>
      <c r="R14" s="46">
        <f>'G-2'!R14+'G-3'!R14</f>
        <v>9</v>
      </c>
      <c r="S14" s="46">
        <f>'G-2'!S14+'G-3'!S14</f>
        <v>9</v>
      </c>
      <c r="T14" s="6">
        <f t="shared" si="2"/>
        <v>516</v>
      </c>
      <c r="U14" s="2">
        <f t="shared" si="5"/>
        <v>2081.5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127</v>
      </c>
      <c r="C15" s="46">
        <f>'G-2'!C15+'G-3'!C15</f>
        <v>387</v>
      </c>
      <c r="D15" s="46">
        <f>'G-2'!D15+'G-3'!D15</f>
        <v>21</v>
      </c>
      <c r="E15" s="46">
        <f>'G-2'!E15+'G-3'!E15</f>
        <v>8</v>
      </c>
      <c r="F15" s="6">
        <f t="shared" si="0"/>
        <v>512.5</v>
      </c>
      <c r="G15" s="2">
        <f t="shared" si="3"/>
        <v>2187</v>
      </c>
      <c r="H15" s="19" t="s">
        <v>12</v>
      </c>
      <c r="I15" s="46">
        <f>'G-2'!I15+'G-3'!I15</f>
        <v>89</v>
      </c>
      <c r="J15" s="46">
        <f>'G-2'!J15+'G-3'!J15</f>
        <v>333</v>
      </c>
      <c r="K15" s="46">
        <f>'G-2'!K15+'G-3'!K15</f>
        <v>5</v>
      </c>
      <c r="L15" s="46">
        <f>'G-2'!L15+'G-3'!L15</f>
        <v>7</v>
      </c>
      <c r="M15" s="6">
        <f t="shared" si="1"/>
        <v>405</v>
      </c>
      <c r="N15" s="2">
        <f t="shared" si="4"/>
        <v>1884.5</v>
      </c>
      <c r="O15" s="18" t="s">
        <v>30</v>
      </c>
      <c r="P15" s="46">
        <f>'G-2'!P15+'G-3'!P15</f>
        <v>146</v>
      </c>
      <c r="Q15" s="46">
        <f>'G-2'!Q15+'G-3'!Q15</f>
        <v>357</v>
      </c>
      <c r="R15" s="46">
        <f>'G-2'!R15+'G-3'!R15</f>
        <v>12</v>
      </c>
      <c r="S15" s="46">
        <f>'G-2'!S15+'G-3'!S15</f>
        <v>6</v>
      </c>
      <c r="T15" s="6">
        <f t="shared" si="2"/>
        <v>469</v>
      </c>
      <c r="U15" s="2">
        <f t="shared" si="5"/>
        <v>2066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125</v>
      </c>
      <c r="C16" s="46">
        <f>'G-2'!C16+'G-3'!C16</f>
        <v>390</v>
      </c>
      <c r="D16" s="46">
        <f>'G-2'!D16+'G-3'!D16</f>
        <v>15</v>
      </c>
      <c r="E16" s="46">
        <f>'G-2'!E16+'G-3'!E16</f>
        <v>7</v>
      </c>
      <c r="F16" s="6">
        <f t="shared" si="0"/>
        <v>500</v>
      </c>
      <c r="G16" s="2">
        <f t="shared" si="3"/>
        <v>2117.5</v>
      </c>
      <c r="H16" s="19" t="s">
        <v>15</v>
      </c>
      <c r="I16" s="46">
        <f>'G-2'!I16+'G-3'!I16</f>
        <v>90</v>
      </c>
      <c r="J16" s="46">
        <f>'G-2'!J16+'G-3'!J16</f>
        <v>348</v>
      </c>
      <c r="K16" s="46">
        <f>'G-2'!K16+'G-3'!K16</f>
        <v>8</v>
      </c>
      <c r="L16" s="46">
        <f>'G-2'!L16+'G-3'!L16</f>
        <v>5</v>
      </c>
      <c r="M16" s="6">
        <f t="shared" si="1"/>
        <v>421.5</v>
      </c>
      <c r="N16" s="2">
        <f t="shared" si="4"/>
        <v>1801</v>
      </c>
      <c r="O16" s="19" t="s">
        <v>8</v>
      </c>
      <c r="P16" s="46">
        <f>'G-2'!P16+'G-3'!P16</f>
        <v>110</v>
      </c>
      <c r="Q16" s="46">
        <f>'G-2'!Q16+'G-3'!Q16</f>
        <v>343</v>
      </c>
      <c r="R16" s="46">
        <f>'G-2'!R16+'G-3'!R16</f>
        <v>12</v>
      </c>
      <c r="S16" s="46">
        <f>'G-2'!S16+'G-3'!S16</f>
        <v>4</v>
      </c>
      <c r="T16" s="6">
        <f t="shared" si="2"/>
        <v>432</v>
      </c>
      <c r="U16" s="2">
        <f t="shared" si="5"/>
        <v>1956.5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128</v>
      </c>
      <c r="C17" s="46">
        <f>'G-2'!C17+'G-3'!C17</f>
        <v>410</v>
      </c>
      <c r="D17" s="46">
        <f>'G-2'!D17+'G-3'!D17</f>
        <v>16</v>
      </c>
      <c r="E17" s="46">
        <f>'G-2'!E17+'G-3'!E17</f>
        <v>11</v>
      </c>
      <c r="F17" s="6">
        <f t="shared" si="0"/>
        <v>533.5</v>
      </c>
      <c r="G17" s="2">
        <f t="shared" si="3"/>
        <v>2090</v>
      </c>
      <c r="H17" s="19" t="s">
        <v>18</v>
      </c>
      <c r="I17" s="46">
        <f>'G-2'!I17+'G-3'!I17</f>
        <v>102</v>
      </c>
      <c r="J17" s="46">
        <f>'G-2'!J17+'G-3'!J17</f>
        <v>283</v>
      </c>
      <c r="K17" s="46">
        <f>'G-2'!K17+'G-3'!K17</f>
        <v>12</v>
      </c>
      <c r="L17" s="46">
        <f>'G-2'!L17+'G-3'!L17</f>
        <v>5</v>
      </c>
      <c r="M17" s="6">
        <f t="shared" si="1"/>
        <v>370.5</v>
      </c>
      <c r="N17" s="2">
        <f t="shared" si="4"/>
        <v>1667.5</v>
      </c>
      <c r="O17" s="19" t="s">
        <v>10</v>
      </c>
      <c r="P17" s="46">
        <f>'G-2'!P17+'G-3'!P17</f>
        <v>105</v>
      </c>
      <c r="Q17" s="46">
        <f>'G-2'!Q17+'G-3'!Q17</f>
        <v>351</v>
      </c>
      <c r="R17" s="46">
        <f>'G-2'!R17+'G-3'!R17</f>
        <v>12</v>
      </c>
      <c r="S17" s="46">
        <f>'G-2'!S17+'G-3'!S17</f>
        <v>5</v>
      </c>
      <c r="T17" s="6">
        <f t="shared" si="2"/>
        <v>440</v>
      </c>
      <c r="U17" s="2">
        <f t="shared" si="5"/>
        <v>1857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125</v>
      </c>
      <c r="C18" s="46">
        <f>'G-2'!C18+'G-3'!C18</f>
        <v>384</v>
      </c>
      <c r="D18" s="46">
        <f>'G-2'!D18+'G-3'!D18</f>
        <v>14</v>
      </c>
      <c r="E18" s="46">
        <f>'G-2'!E18+'G-3'!E18</f>
        <v>7</v>
      </c>
      <c r="F18" s="6">
        <f t="shared" si="0"/>
        <v>492</v>
      </c>
      <c r="G18" s="2">
        <f t="shared" si="3"/>
        <v>2038</v>
      </c>
      <c r="H18" s="19" t="s">
        <v>20</v>
      </c>
      <c r="I18" s="46">
        <f>'G-2'!I18+'G-3'!I18</f>
        <v>129</v>
      </c>
      <c r="J18" s="46">
        <f>'G-2'!J18+'G-3'!J18</f>
        <v>376</v>
      </c>
      <c r="K18" s="46">
        <f>'G-2'!K18+'G-3'!K18</f>
        <v>10</v>
      </c>
      <c r="L18" s="46">
        <f>'G-2'!L18+'G-3'!L18</f>
        <v>1</v>
      </c>
      <c r="M18" s="6">
        <f t="shared" si="1"/>
        <v>463</v>
      </c>
      <c r="N18" s="2">
        <f t="shared" si="4"/>
        <v>1660</v>
      </c>
      <c r="O18" s="19" t="s">
        <v>13</v>
      </c>
      <c r="P18" s="46">
        <f>'G-2'!P18+'G-3'!P18</f>
        <v>113</v>
      </c>
      <c r="Q18" s="46">
        <f>'G-2'!Q18+'G-3'!Q18</f>
        <v>380</v>
      </c>
      <c r="R18" s="46">
        <f>'G-2'!R18+'G-3'!R18</f>
        <v>9</v>
      </c>
      <c r="S18" s="46">
        <f>'G-2'!S18+'G-3'!S18</f>
        <v>3</v>
      </c>
      <c r="T18" s="6">
        <f t="shared" si="2"/>
        <v>462</v>
      </c>
      <c r="U18" s="2">
        <f t="shared" si="5"/>
        <v>1803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141</v>
      </c>
      <c r="C19" s="47">
        <f>'G-2'!C19+'G-3'!C19</f>
        <v>387</v>
      </c>
      <c r="D19" s="47">
        <f>'G-2'!D19+'G-3'!D19</f>
        <v>14</v>
      </c>
      <c r="E19" s="47">
        <f>'G-2'!E19+'G-3'!E19</f>
        <v>5</v>
      </c>
      <c r="F19" s="7">
        <f t="shared" si="0"/>
        <v>498</v>
      </c>
      <c r="G19" s="3">
        <f t="shared" si="3"/>
        <v>2023.5</v>
      </c>
      <c r="H19" s="20" t="s">
        <v>22</v>
      </c>
      <c r="I19" s="46">
        <f>'G-2'!I19+'G-3'!I19</f>
        <v>124</v>
      </c>
      <c r="J19" s="46">
        <f>'G-2'!J19+'G-3'!J19</f>
        <v>444</v>
      </c>
      <c r="K19" s="46">
        <f>'G-2'!K19+'G-3'!K19</f>
        <v>11</v>
      </c>
      <c r="L19" s="46">
        <f>'G-2'!L19+'G-3'!L19</f>
        <v>1</v>
      </c>
      <c r="M19" s="6">
        <f t="shared" si="1"/>
        <v>530.5</v>
      </c>
      <c r="N19" s="2">
        <f>M16+M17+M18+M19</f>
        <v>1785.5</v>
      </c>
      <c r="O19" s="19" t="s">
        <v>16</v>
      </c>
      <c r="P19" s="46">
        <f>'G-2'!P19+'G-3'!P19</f>
        <v>86</v>
      </c>
      <c r="Q19" s="46">
        <f>'G-2'!Q19+'G-3'!Q19</f>
        <v>409</v>
      </c>
      <c r="R19" s="46">
        <f>'G-2'!R19+'G-3'!R19</f>
        <v>15</v>
      </c>
      <c r="S19" s="46">
        <f>'G-2'!S19+'G-3'!S19</f>
        <v>5</v>
      </c>
      <c r="T19" s="6">
        <f t="shared" si="2"/>
        <v>494.5</v>
      </c>
      <c r="U19" s="2">
        <f t="shared" si="5"/>
        <v>1828.5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125</v>
      </c>
      <c r="C20" s="45">
        <f>'G-2'!C20+'G-3'!C20</f>
        <v>356</v>
      </c>
      <c r="D20" s="45">
        <f>'G-2'!D20+'G-3'!D20</f>
        <v>15</v>
      </c>
      <c r="E20" s="45">
        <f>'G-2'!E20+'G-3'!E20</f>
        <v>5</v>
      </c>
      <c r="F20" s="8">
        <f t="shared" si="0"/>
        <v>461</v>
      </c>
      <c r="G20" s="35"/>
      <c r="H20" s="19" t="s">
        <v>24</v>
      </c>
      <c r="I20" s="46">
        <f>'G-2'!I20+'G-3'!I20</f>
        <v>141</v>
      </c>
      <c r="J20" s="46">
        <f>'G-2'!J20+'G-3'!J20</f>
        <v>381</v>
      </c>
      <c r="K20" s="46">
        <f>'G-2'!K20+'G-3'!K20</f>
        <v>8</v>
      </c>
      <c r="L20" s="46">
        <f>'G-2'!L20+'G-3'!L20</f>
        <v>14</v>
      </c>
      <c r="M20" s="8">
        <f t="shared" si="1"/>
        <v>502.5</v>
      </c>
      <c r="N20" s="2">
        <f>M17+M18+M19+M20</f>
        <v>1866.5</v>
      </c>
      <c r="O20" s="19" t="s">
        <v>45</v>
      </c>
      <c r="P20" s="46">
        <f>'G-2'!P20+'G-3'!P20</f>
        <v>91</v>
      </c>
      <c r="Q20" s="46">
        <f>'G-2'!Q20+'G-3'!Q20</f>
        <v>385</v>
      </c>
      <c r="R20" s="46">
        <f>'G-2'!R20+'G-3'!R20</f>
        <v>13</v>
      </c>
      <c r="S20" s="46">
        <f>'G-2'!S20+'G-3'!S20</f>
        <v>2</v>
      </c>
      <c r="T20" s="8">
        <f t="shared" si="2"/>
        <v>461.5</v>
      </c>
      <c r="U20" s="2">
        <f t="shared" si="5"/>
        <v>1858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125</v>
      </c>
      <c r="C21" s="45">
        <f>'G-2'!C21+'G-3'!C21</f>
        <v>367</v>
      </c>
      <c r="D21" s="45">
        <f>'G-2'!D21+'G-3'!D21</f>
        <v>17</v>
      </c>
      <c r="E21" s="45">
        <f>'G-2'!E21+'G-3'!E21</f>
        <v>6</v>
      </c>
      <c r="F21" s="6">
        <f t="shared" si="0"/>
        <v>478.5</v>
      </c>
      <c r="G21" s="36"/>
      <c r="H21" s="20" t="s">
        <v>25</v>
      </c>
      <c r="I21" s="46">
        <f>'G-2'!I21+'G-3'!I21</f>
        <v>137</v>
      </c>
      <c r="J21" s="46">
        <f>'G-2'!J21+'G-3'!J21</f>
        <v>375</v>
      </c>
      <c r="K21" s="46">
        <f>'G-2'!K21+'G-3'!K21</f>
        <v>10</v>
      </c>
      <c r="L21" s="46">
        <f>'G-2'!L21+'G-3'!L21</f>
        <v>6</v>
      </c>
      <c r="M21" s="6">
        <f t="shared" si="1"/>
        <v>478.5</v>
      </c>
      <c r="N21" s="2">
        <f>M18+M19+M20+M21</f>
        <v>1974.5</v>
      </c>
      <c r="O21" s="21" t="s">
        <v>46</v>
      </c>
      <c r="P21" s="47">
        <f>'G-2'!P21+'G-3'!P21</f>
        <v>94</v>
      </c>
      <c r="Q21" s="47">
        <f>'G-2'!Q21+'G-3'!Q21</f>
        <v>363</v>
      </c>
      <c r="R21" s="47">
        <f>'G-2'!R21+'G-3'!R21</f>
        <v>11</v>
      </c>
      <c r="S21" s="47">
        <f>'G-2'!S21+'G-3'!S21</f>
        <v>3</v>
      </c>
      <c r="T21" s="7">
        <f t="shared" si="2"/>
        <v>439.5</v>
      </c>
      <c r="U21" s="3">
        <f t="shared" si="5"/>
        <v>1857.5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126</v>
      </c>
      <c r="C22" s="45">
        <f>'G-2'!C22+'G-3'!C22</f>
        <v>370</v>
      </c>
      <c r="D22" s="45">
        <f>'G-2'!D22+'G-3'!D22</f>
        <v>20</v>
      </c>
      <c r="E22" s="45">
        <f>'G-2'!E22+'G-3'!E22</f>
        <v>7</v>
      </c>
      <c r="F22" s="6">
        <f t="shared" si="0"/>
        <v>490.5</v>
      </c>
      <c r="G22" s="2"/>
      <c r="H22" s="21" t="s">
        <v>26</v>
      </c>
      <c r="I22" s="46">
        <f>'G-2'!I22+'G-3'!I22</f>
        <v>123</v>
      </c>
      <c r="J22" s="46">
        <f>'G-2'!J22+'G-3'!J22</f>
        <v>398</v>
      </c>
      <c r="K22" s="46">
        <f>'G-2'!K22+'G-3'!K22</f>
        <v>9</v>
      </c>
      <c r="L22" s="46">
        <f>'G-2'!L22+'G-3'!L22</f>
        <v>9</v>
      </c>
      <c r="M22" s="6">
        <f t="shared" si="1"/>
        <v>500</v>
      </c>
      <c r="N22" s="3">
        <f>M19+M20+M21+M22</f>
        <v>2011.5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2286.5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2011.5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2096.5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63</v>
      </c>
      <c r="G24" s="88"/>
      <c r="H24" s="178"/>
      <c r="I24" s="179"/>
      <c r="J24" s="82" t="s">
        <v>71</v>
      </c>
      <c r="K24" s="86"/>
      <c r="L24" s="86"/>
      <c r="M24" s="87" t="s">
        <v>91</v>
      </c>
      <c r="N24" s="88"/>
      <c r="O24" s="178"/>
      <c r="P24" s="17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109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110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18" t="str">
        <f>'G-2'!D5</f>
        <v>CL 74 - CR 50</v>
      </c>
      <c r="D5" s="218"/>
      <c r="E5" s="218"/>
      <c r="F5" s="111"/>
      <c r="G5" s="112"/>
      <c r="H5" s="103" t="s">
        <v>53</v>
      </c>
      <c r="I5" s="219">
        <f>'G-2'!L5</f>
        <v>7450</v>
      </c>
      <c r="J5" s="219"/>
    </row>
    <row r="6" spans="1:10" x14ac:dyDescent="0.2">
      <c r="A6" s="161" t="s">
        <v>111</v>
      </c>
      <c r="B6" s="161"/>
      <c r="C6" s="220" t="s">
        <v>151</v>
      </c>
      <c r="D6" s="220"/>
      <c r="E6" s="220"/>
      <c r="F6" s="111"/>
      <c r="G6" s="112"/>
      <c r="H6" s="103" t="s">
        <v>58</v>
      </c>
      <c r="I6" s="221">
        <f>'G-2'!S6</f>
        <v>43265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112</v>
      </c>
      <c r="B8" s="225" t="s">
        <v>113</v>
      </c>
      <c r="C8" s="223" t="s">
        <v>114</v>
      </c>
      <c r="D8" s="225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7" t="s">
        <v>120</v>
      </c>
      <c r="J8" s="229" t="s">
        <v>121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122</v>
      </c>
      <c r="B10" s="234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2"/>
      <c r="B12" s="235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2"/>
      <c r="B15" s="235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3"/>
      <c r="B18" s="236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129</v>
      </c>
      <c r="B19" s="234">
        <v>2</v>
      </c>
      <c r="C19" s="134"/>
      <c r="D19" s="123" t="s">
        <v>123</v>
      </c>
      <c r="E19" s="75">
        <v>31</v>
      </c>
      <c r="F19" s="75">
        <v>56</v>
      </c>
      <c r="G19" s="75">
        <v>0</v>
      </c>
      <c r="H19" s="75">
        <v>1</v>
      </c>
      <c r="I19" s="75">
        <f t="shared" si="0"/>
        <v>74</v>
      </c>
      <c r="J19" s="124">
        <f>IF(I19=0,"0,00",I19/SUM(I19:I21)*100)</f>
        <v>2.7819548872180451</v>
      </c>
    </row>
    <row r="20" spans="1:10" x14ac:dyDescent="0.2">
      <c r="A20" s="232"/>
      <c r="B20" s="235"/>
      <c r="C20" s="122" t="s">
        <v>124</v>
      </c>
      <c r="D20" s="125" t="s">
        <v>125</v>
      </c>
      <c r="E20" s="126">
        <v>787</v>
      </c>
      <c r="F20" s="126">
        <v>1931</v>
      </c>
      <c r="G20" s="126">
        <v>92</v>
      </c>
      <c r="H20" s="126">
        <v>31</v>
      </c>
      <c r="I20" s="126">
        <f t="shared" si="0"/>
        <v>2586</v>
      </c>
      <c r="J20" s="127">
        <f>IF(I20=0,"0,00",I20/SUM(I19:I21)*100)</f>
        <v>97.218045112781965</v>
      </c>
    </row>
    <row r="21" spans="1:10" x14ac:dyDescent="0.2">
      <c r="A21" s="232"/>
      <c r="B21" s="235"/>
      <c r="C21" s="128" t="s">
        <v>138</v>
      </c>
      <c r="D21" s="129" t="s">
        <v>126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123</v>
      </c>
      <c r="E22" s="75">
        <v>10</v>
      </c>
      <c r="F22" s="75">
        <v>47</v>
      </c>
      <c r="G22" s="75">
        <v>0</v>
      </c>
      <c r="H22" s="75">
        <v>0</v>
      </c>
      <c r="I22" s="75">
        <f t="shared" si="0"/>
        <v>52</v>
      </c>
      <c r="J22" s="124">
        <f>IF(I22=0,"0,00",I22/SUM(I22:I24)*100)</f>
        <v>1.6999019287348804</v>
      </c>
    </row>
    <row r="23" spans="1:10" x14ac:dyDescent="0.2">
      <c r="A23" s="232"/>
      <c r="B23" s="235"/>
      <c r="C23" s="122" t="s">
        <v>127</v>
      </c>
      <c r="D23" s="125" t="s">
        <v>125</v>
      </c>
      <c r="E23" s="126">
        <v>842</v>
      </c>
      <c r="F23" s="126">
        <v>2292</v>
      </c>
      <c r="G23" s="126">
        <v>102</v>
      </c>
      <c r="H23" s="126">
        <v>36</v>
      </c>
      <c r="I23" s="126">
        <f t="shared" si="0"/>
        <v>3007</v>
      </c>
      <c r="J23" s="127">
        <f>IF(I23=0,"0,00",I23/SUM(I22:I24)*100)</f>
        <v>98.300098071265126</v>
      </c>
    </row>
    <row r="24" spans="1:10" x14ac:dyDescent="0.2">
      <c r="A24" s="232"/>
      <c r="B24" s="235"/>
      <c r="C24" s="128" t="s">
        <v>139</v>
      </c>
      <c r="D24" s="129" t="s">
        <v>126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123</v>
      </c>
      <c r="E25" s="75">
        <v>12</v>
      </c>
      <c r="F25" s="75">
        <v>20</v>
      </c>
      <c r="G25" s="75">
        <v>0</v>
      </c>
      <c r="H25" s="75">
        <v>0</v>
      </c>
      <c r="I25" s="75">
        <f t="shared" si="0"/>
        <v>26</v>
      </c>
      <c r="J25" s="124">
        <f>IF(I25=0,"0,00",I25/SUM(I25:I27)*100)</f>
        <v>1.0846891948268669</v>
      </c>
    </row>
    <row r="26" spans="1:10" x14ac:dyDescent="0.2">
      <c r="A26" s="232"/>
      <c r="B26" s="235"/>
      <c r="C26" s="122" t="s">
        <v>128</v>
      </c>
      <c r="D26" s="125" t="s">
        <v>125</v>
      </c>
      <c r="E26" s="126">
        <v>595</v>
      </c>
      <c r="F26" s="126">
        <v>1842</v>
      </c>
      <c r="G26" s="126">
        <v>77</v>
      </c>
      <c r="H26" s="126">
        <v>31</v>
      </c>
      <c r="I26" s="126">
        <f t="shared" si="0"/>
        <v>2371</v>
      </c>
      <c r="J26" s="127">
        <f>IF(I26=0,"0,00",I26/SUM(I25:I27)*100)</f>
        <v>98.915310805173135</v>
      </c>
    </row>
    <row r="27" spans="1:10" x14ac:dyDescent="0.2">
      <c r="A27" s="233"/>
      <c r="B27" s="236"/>
      <c r="C27" s="133" t="s">
        <v>140</v>
      </c>
      <c r="D27" s="129" t="s">
        <v>126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1" t="s">
        <v>130</v>
      </c>
      <c r="B28" s="234">
        <v>2</v>
      </c>
      <c r="C28" s="134"/>
      <c r="D28" s="123" t="s">
        <v>123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124</v>
      </c>
      <c r="D29" s="125" t="s">
        <v>125</v>
      </c>
      <c r="E29" s="126">
        <v>12</v>
      </c>
      <c r="F29" s="126">
        <v>34</v>
      </c>
      <c r="G29" s="126">
        <v>0</v>
      </c>
      <c r="H29" s="126">
        <v>1</v>
      </c>
      <c r="I29" s="126">
        <f t="shared" si="0"/>
        <v>42.5</v>
      </c>
      <c r="J29" s="127">
        <f>IF(I29=0,"0,00",I29/SUM(I28:I30)*100)</f>
        <v>6.8714632174616002</v>
      </c>
    </row>
    <row r="30" spans="1:10" x14ac:dyDescent="0.2">
      <c r="A30" s="232"/>
      <c r="B30" s="235"/>
      <c r="C30" s="128" t="s">
        <v>141</v>
      </c>
      <c r="D30" s="129" t="s">
        <v>126</v>
      </c>
      <c r="E30" s="74">
        <v>138</v>
      </c>
      <c r="F30" s="74">
        <v>475</v>
      </c>
      <c r="G30" s="74">
        <v>1</v>
      </c>
      <c r="H30" s="74">
        <v>12</v>
      </c>
      <c r="I30" s="130">
        <f t="shared" si="0"/>
        <v>576</v>
      </c>
      <c r="J30" s="131">
        <f>IF(I30=0,"0,00",I30/SUM(I28:I30)*100)</f>
        <v>93.12853678253839</v>
      </c>
    </row>
    <row r="31" spans="1:10" x14ac:dyDescent="0.2">
      <c r="A31" s="232"/>
      <c r="B31" s="235"/>
      <c r="C31" s="132"/>
      <c r="D31" s="123" t="s">
        <v>123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127</v>
      </c>
      <c r="D32" s="125" t="s">
        <v>125</v>
      </c>
      <c r="E32" s="126">
        <v>18</v>
      </c>
      <c r="F32" s="126">
        <v>41</v>
      </c>
      <c r="G32" s="126">
        <v>0</v>
      </c>
      <c r="H32" s="126">
        <v>0</v>
      </c>
      <c r="I32" s="126">
        <f t="shared" si="0"/>
        <v>50</v>
      </c>
      <c r="J32" s="127">
        <f>IF(I32=0,"0,00",I32/SUM(I31:I33)*100)</f>
        <v>8.2850041425020713</v>
      </c>
    </row>
    <row r="33" spans="1:10" x14ac:dyDescent="0.2">
      <c r="A33" s="232"/>
      <c r="B33" s="235"/>
      <c r="C33" s="128" t="s">
        <v>142</v>
      </c>
      <c r="D33" s="129" t="s">
        <v>126</v>
      </c>
      <c r="E33" s="74">
        <v>152</v>
      </c>
      <c r="F33" s="74">
        <v>435</v>
      </c>
      <c r="G33" s="74">
        <v>0</v>
      </c>
      <c r="H33" s="74">
        <v>17</v>
      </c>
      <c r="I33" s="130">
        <f t="shared" si="0"/>
        <v>553.5</v>
      </c>
      <c r="J33" s="131">
        <f>IF(I33=0,"0,00",I33/SUM(I31:I33)*100)</f>
        <v>91.714995857497925</v>
      </c>
    </row>
    <row r="34" spans="1:10" x14ac:dyDescent="0.2">
      <c r="A34" s="232"/>
      <c r="B34" s="235"/>
      <c r="C34" s="132"/>
      <c r="D34" s="123" t="s">
        <v>123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128</v>
      </c>
      <c r="D35" s="125" t="s">
        <v>125</v>
      </c>
      <c r="E35" s="126">
        <v>9</v>
      </c>
      <c r="F35" s="126">
        <v>26</v>
      </c>
      <c r="G35" s="126">
        <v>0</v>
      </c>
      <c r="H35" s="126">
        <v>0</v>
      </c>
      <c r="I35" s="126">
        <f t="shared" si="0"/>
        <v>30.5</v>
      </c>
      <c r="J35" s="127">
        <f>IF(I35=0,"0,00",I35/SUM(I34:I36)*100)</f>
        <v>4.6564885496183201</v>
      </c>
    </row>
    <row r="36" spans="1:10" x14ac:dyDescent="0.2">
      <c r="A36" s="233"/>
      <c r="B36" s="236"/>
      <c r="C36" s="133" t="s">
        <v>143</v>
      </c>
      <c r="D36" s="129" t="s">
        <v>126</v>
      </c>
      <c r="E36" s="74">
        <v>107</v>
      </c>
      <c r="F36" s="74">
        <v>561</v>
      </c>
      <c r="G36" s="74">
        <v>0</v>
      </c>
      <c r="H36" s="74">
        <v>4</v>
      </c>
      <c r="I36" s="130">
        <f t="shared" si="0"/>
        <v>624.5</v>
      </c>
      <c r="J36" s="131">
        <f>IF(I36=0,"0,00",I36/SUM(I34:I36)*100)</f>
        <v>95.343511450381683</v>
      </c>
    </row>
    <row r="37" spans="1:10" x14ac:dyDescent="0.2">
      <c r="A37" s="231" t="s">
        <v>131</v>
      </c>
      <c r="B37" s="234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92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93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94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95</v>
      </c>
      <c r="B8" s="239"/>
      <c r="C8" s="240" t="s">
        <v>96</v>
      </c>
      <c r="D8" s="240"/>
      <c r="E8" s="240"/>
      <c r="F8" s="240"/>
      <c r="G8" s="240"/>
      <c r="H8" s="240"/>
      <c r="I8" s="92"/>
      <c r="J8" s="92"/>
      <c r="K8" s="92"/>
      <c r="L8" s="239" t="s">
        <v>97</v>
      </c>
      <c r="M8" s="239"/>
      <c r="N8" s="239"/>
      <c r="O8" s="240" t="str">
        <f>'G-2'!D5</f>
        <v>CL 74 - CR 50</v>
      </c>
      <c r="P8" s="240"/>
      <c r="Q8" s="240"/>
      <c r="R8" s="240"/>
      <c r="S8" s="240"/>
      <c r="T8" s="92"/>
      <c r="U8" s="92"/>
      <c r="V8" s="239" t="s">
        <v>98</v>
      </c>
      <c r="W8" s="239"/>
      <c r="X8" s="239"/>
      <c r="Y8" s="240">
        <f>'G-2'!L5</f>
        <v>7450</v>
      </c>
      <c r="Z8" s="240"/>
      <c r="AA8" s="240"/>
      <c r="AB8" s="92"/>
      <c r="AC8" s="92"/>
      <c r="AD8" s="92"/>
      <c r="AE8" s="92"/>
      <c r="AF8" s="92"/>
      <c r="AG8" s="92"/>
      <c r="AH8" s="239" t="s">
        <v>99</v>
      </c>
      <c r="AI8" s="239"/>
      <c r="AJ8" s="243">
        <f>'G-2'!S6</f>
        <v>43265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133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134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101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101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454.5</v>
      </c>
      <c r="C17" s="149">
        <f>'G-2'!F11</f>
        <v>478</v>
      </c>
      <c r="D17" s="149">
        <f>'G-2'!F12</f>
        <v>436</v>
      </c>
      <c r="E17" s="149">
        <f>'G-2'!F13</f>
        <v>440</v>
      </c>
      <c r="F17" s="149">
        <f>'G-2'!F14</f>
        <v>423</v>
      </c>
      <c r="G17" s="149">
        <f>'G-2'!F15</f>
        <v>428.5</v>
      </c>
      <c r="H17" s="149">
        <f>'G-2'!F16</f>
        <v>413.5</v>
      </c>
      <c r="I17" s="149">
        <f>'G-2'!F17</f>
        <v>405.5</v>
      </c>
      <c r="J17" s="149">
        <f>'G-2'!F18</f>
        <v>391</v>
      </c>
      <c r="K17" s="149">
        <f>'G-2'!F19</f>
        <v>405.5</v>
      </c>
      <c r="L17" s="150"/>
      <c r="M17" s="149">
        <f>'G-2'!F20</f>
        <v>376</v>
      </c>
      <c r="N17" s="149">
        <f>'G-2'!F21</f>
        <v>387.5</v>
      </c>
      <c r="O17" s="149">
        <f>'G-2'!F22</f>
        <v>411</v>
      </c>
      <c r="P17" s="149">
        <f>'G-2'!M10</f>
        <v>370</v>
      </c>
      <c r="Q17" s="149">
        <f>'G-2'!M11</f>
        <v>385.5</v>
      </c>
      <c r="R17" s="149">
        <f>'G-2'!M12</f>
        <v>388.5</v>
      </c>
      <c r="S17" s="149">
        <f>'G-2'!M13</f>
        <v>377.5</v>
      </c>
      <c r="T17" s="149">
        <f>'G-2'!M14</f>
        <v>363</v>
      </c>
      <c r="U17" s="149">
        <f>'G-2'!M15</f>
        <v>318.5</v>
      </c>
      <c r="V17" s="149">
        <f>'G-2'!M16</f>
        <v>330</v>
      </c>
      <c r="W17" s="149">
        <f>'G-2'!M17</f>
        <v>293</v>
      </c>
      <c r="X17" s="149">
        <f>'G-2'!M18</f>
        <v>368.5</v>
      </c>
      <c r="Y17" s="149">
        <f>'G-2'!M19</f>
        <v>429.5</v>
      </c>
      <c r="Z17" s="149">
        <f>'G-2'!M20</f>
        <v>399.5</v>
      </c>
      <c r="AA17" s="149">
        <f>'G-2'!M21</f>
        <v>380</v>
      </c>
      <c r="AB17" s="149">
        <f>'G-2'!M22</f>
        <v>388.5</v>
      </c>
      <c r="AC17" s="150"/>
      <c r="AD17" s="149">
        <f>'G-2'!T10</f>
        <v>401</v>
      </c>
      <c r="AE17" s="149">
        <f>'G-2'!T11</f>
        <v>390</v>
      </c>
      <c r="AF17" s="149">
        <f>'G-2'!T12</f>
        <v>437.5</v>
      </c>
      <c r="AG17" s="149">
        <f>'G-2'!T13</f>
        <v>407.5</v>
      </c>
      <c r="AH17" s="149">
        <f>'G-2'!T14</f>
        <v>392</v>
      </c>
      <c r="AI17" s="149">
        <f>'G-2'!T15</f>
        <v>371.5</v>
      </c>
      <c r="AJ17" s="149">
        <f>'G-2'!T16</f>
        <v>334.5</v>
      </c>
      <c r="AK17" s="149">
        <f>'G-2'!T17</f>
        <v>315.5</v>
      </c>
      <c r="AL17" s="149">
        <f>'G-2'!T18</f>
        <v>342.5</v>
      </c>
      <c r="AM17" s="149">
        <f>'G-2'!T19</f>
        <v>379</v>
      </c>
      <c r="AN17" s="149">
        <f>'G-2'!T20</f>
        <v>359</v>
      </c>
      <c r="AO17" s="149">
        <f>'G-2'!T21</f>
        <v>344</v>
      </c>
      <c r="AP17" s="101"/>
      <c r="AQ17" s="101"/>
      <c r="AR17" s="101"/>
      <c r="AS17" s="101"/>
      <c r="AT17" s="101"/>
      <c r="AU17" s="101">
        <f t="shared" ref="AU17:BA17" si="6">E18</f>
        <v>1808.5</v>
      </c>
      <c r="AV17" s="101">
        <f t="shared" si="6"/>
        <v>1777</v>
      </c>
      <c r="AW17" s="101">
        <f t="shared" si="6"/>
        <v>1727.5</v>
      </c>
      <c r="AX17" s="101">
        <f t="shared" si="6"/>
        <v>1705</v>
      </c>
      <c r="AY17" s="101">
        <f t="shared" si="6"/>
        <v>1670.5</v>
      </c>
      <c r="AZ17" s="101">
        <f t="shared" si="6"/>
        <v>1638.5</v>
      </c>
      <c r="BA17" s="101">
        <f t="shared" si="6"/>
        <v>1615.5</v>
      </c>
      <c r="BB17" s="101"/>
      <c r="BC17" s="101"/>
      <c r="BD17" s="101"/>
      <c r="BE17" s="101">
        <f t="shared" ref="BE17:BQ17" si="7">P18</f>
        <v>1544.5</v>
      </c>
      <c r="BF17" s="101">
        <f t="shared" si="7"/>
        <v>1554</v>
      </c>
      <c r="BG17" s="101">
        <f t="shared" si="7"/>
        <v>1555</v>
      </c>
      <c r="BH17" s="101">
        <f t="shared" si="7"/>
        <v>1521.5</v>
      </c>
      <c r="BI17" s="101">
        <f t="shared" si="7"/>
        <v>1514.5</v>
      </c>
      <c r="BJ17" s="101">
        <f t="shared" si="7"/>
        <v>1447.5</v>
      </c>
      <c r="BK17" s="101">
        <f t="shared" si="7"/>
        <v>1389</v>
      </c>
      <c r="BL17" s="101">
        <f t="shared" si="7"/>
        <v>1304.5</v>
      </c>
      <c r="BM17" s="101">
        <f t="shared" si="7"/>
        <v>1310</v>
      </c>
      <c r="BN17" s="101">
        <f t="shared" si="7"/>
        <v>1421</v>
      </c>
      <c r="BO17" s="101">
        <f t="shared" si="7"/>
        <v>1490.5</v>
      </c>
      <c r="BP17" s="101">
        <f t="shared" si="7"/>
        <v>1577.5</v>
      </c>
      <c r="BQ17" s="101">
        <f t="shared" si="7"/>
        <v>1597.5</v>
      </c>
      <c r="BR17" s="101"/>
      <c r="BS17" s="101"/>
      <c r="BT17" s="101"/>
      <c r="BU17" s="101">
        <f t="shared" ref="BU17:CC17" si="8">AG18</f>
        <v>1636</v>
      </c>
      <c r="BV17" s="101">
        <f t="shared" si="8"/>
        <v>1627</v>
      </c>
      <c r="BW17" s="101">
        <f t="shared" si="8"/>
        <v>1608.5</v>
      </c>
      <c r="BX17" s="101">
        <f t="shared" si="8"/>
        <v>1505.5</v>
      </c>
      <c r="BY17" s="101">
        <f t="shared" si="8"/>
        <v>1413.5</v>
      </c>
      <c r="BZ17" s="101">
        <f t="shared" si="8"/>
        <v>1364</v>
      </c>
      <c r="CA17" s="101">
        <f t="shared" si="8"/>
        <v>1371.5</v>
      </c>
      <c r="CB17" s="101">
        <f t="shared" si="8"/>
        <v>1396</v>
      </c>
      <c r="CC17" s="101">
        <f t="shared" si="8"/>
        <v>1424.5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1808.5</v>
      </c>
      <c r="F18" s="149">
        <f t="shared" ref="F18:K18" si="9">C17+D17+E17+F17</f>
        <v>1777</v>
      </c>
      <c r="G18" s="149">
        <f t="shared" si="9"/>
        <v>1727.5</v>
      </c>
      <c r="H18" s="149">
        <f t="shared" si="9"/>
        <v>1705</v>
      </c>
      <c r="I18" s="149">
        <f t="shared" si="9"/>
        <v>1670.5</v>
      </c>
      <c r="J18" s="149">
        <f t="shared" si="9"/>
        <v>1638.5</v>
      </c>
      <c r="K18" s="149">
        <f t="shared" si="9"/>
        <v>1615.5</v>
      </c>
      <c r="L18" s="150"/>
      <c r="M18" s="149"/>
      <c r="N18" s="149"/>
      <c r="O18" s="149"/>
      <c r="P18" s="149">
        <f>M17+N17+O17+P17</f>
        <v>1544.5</v>
      </c>
      <c r="Q18" s="149">
        <f t="shared" ref="Q18:AB18" si="10">N17+O17+P17+Q17</f>
        <v>1554</v>
      </c>
      <c r="R18" s="149">
        <f t="shared" si="10"/>
        <v>1555</v>
      </c>
      <c r="S18" s="149">
        <f t="shared" si="10"/>
        <v>1521.5</v>
      </c>
      <c r="T18" s="149">
        <f t="shared" si="10"/>
        <v>1514.5</v>
      </c>
      <c r="U18" s="149">
        <f t="shared" si="10"/>
        <v>1447.5</v>
      </c>
      <c r="V18" s="149">
        <f t="shared" si="10"/>
        <v>1389</v>
      </c>
      <c r="W18" s="149">
        <f t="shared" si="10"/>
        <v>1304.5</v>
      </c>
      <c r="X18" s="149">
        <f t="shared" si="10"/>
        <v>1310</v>
      </c>
      <c r="Y18" s="149">
        <f t="shared" si="10"/>
        <v>1421</v>
      </c>
      <c r="Z18" s="149">
        <f t="shared" si="10"/>
        <v>1490.5</v>
      </c>
      <c r="AA18" s="149">
        <f t="shared" si="10"/>
        <v>1577.5</v>
      </c>
      <c r="AB18" s="149">
        <f t="shared" si="10"/>
        <v>1597.5</v>
      </c>
      <c r="AC18" s="150"/>
      <c r="AD18" s="149"/>
      <c r="AE18" s="149"/>
      <c r="AF18" s="149"/>
      <c r="AG18" s="149">
        <f>AD17+AE17+AF17+AG17</f>
        <v>1636</v>
      </c>
      <c r="AH18" s="149">
        <f t="shared" ref="AH18:AO18" si="11">AE17+AF17+AG17+AH17</f>
        <v>1627</v>
      </c>
      <c r="AI18" s="149">
        <f t="shared" si="11"/>
        <v>1608.5</v>
      </c>
      <c r="AJ18" s="149">
        <f t="shared" si="11"/>
        <v>1505.5</v>
      </c>
      <c r="AK18" s="149">
        <f t="shared" si="11"/>
        <v>1413.5</v>
      </c>
      <c r="AL18" s="149">
        <f t="shared" si="11"/>
        <v>1364</v>
      </c>
      <c r="AM18" s="149">
        <f t="shared" si="11"/>
        <v>1371.5</v>
      </c>
      <c r="AN18" s="149">
        <f t="shared" si="11"/>
        <v>1396</v>
      </c>
      <c r="AO18" s="149">
        <f t="shared" si="11"/>
        <v>1424.5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2.7819548872180452E-2</v>
      </c>
      <c r="E19" s="152"/>
      <c r="F19" s="152" t="s">
        <v>106</v>
      </c>
      <c r="G19" s="153">
        <f>DIRECCIONALIDAD!J20/100</f>
        <v>0.9721804511278197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1.6999019287348805E-2</v>
      </c>
      <c r="Q19" s="152"/>
      <c r="R19" s="152"/>
      <c r="S19" s="152"/>
      <c r="T19" s="152" t="s">
        <v>106</v>
      </c>
      <c r="U19" s="153">
        <f>DIRECCIONALIDAD!J23/100</f>
        <v>0.9830009807126513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1.0846891948268669E-2</v>
      </c>
      <c r="AG19" s="152"/>
      <c r="AH19" s="152"/>
      <c r="AI19" s="152"/>
      <c r="AJ19" s="152" t="s">
        <v>106</v>
      </c>
      <c r="AK19" s="153">
        <f>DIRECCIONALIDAD!J26/100</f>
        <v>0.9891531080517314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478</v>
      </c>
      <c r="AV19" s="92">
        <f t="shared" si="15"/>
        <v>504.5</v>
      </c>
      <c r="AW19" s="92">
        <f t="shared" si="15"/>
        <v>459.5</v>
      </c>
      <c r="AX19" s="92">
        <f t="shared" si="15"/>
        <v>412.5</v>
      </c>
      <c r="AY19" s="92">
        <f t="shared" si="15"/>
        <v>419.5</v>
      </c>
      <c r="AZ19" s="92">
        <f t="shared" si="15"/>
        <v>399.5</v>
      </c>
      <c r="BA19" s="92">
        <f t="shared" si="15"/>
        <v>408</v>
      </c>
      <c r="BB19" s="92"/>
      <c r="BC19" s="92"/>
      <c r="BD19" s="92"/>
      <c r="BE19" s="92">
        <f t="shared" ref="BE19:BQ19" si="16">P22</f>
        <v>360</v>
      </c>
      <c r="BF19" s="92">
        <f t="shared" si="16"/>
        <v>414</v>
      </c>
      <c r="BG19" s="92">
        <f t="shared" si="16"/>
        <v>439.5</v>
      </c>
      <c r="BH19" s="92">
        <f t="shared" si="16"/>
        <v>486.5</v>
      </c>
      <c r="BI19" s="92">
        <f t="shared" si="16"/>
        <v>489.5</v>
      </c>
      <c r="BJ19" s="92">
        <f t="shared" si="16"/>
        <v>437</v>
      </c>
      <c r="BK19" s="92">
        <f t="shared" si="16"/>
        <v>412</v>
      </c>
      <c r="BL19" s="92">
        <f t="shared" si="16"/>
        <v>363</v>
      </c>
      <c r="BM19" s="92">
        <f t="shared" si="16"/>
        <v>350</v>
      </c>
      <c r="BN19" s="92">
        <f t="shared" si="16"/>
        <v>364.5</v>
      </c>
      <c r="BO19" s="92">
        <f t="shared" si="16"/>
        <v>376</v>
      </c>
      <c r="BP19" s="92">
        <f t="shared" si="16"/>
        <v>397</v>
      </c>
      <c r="BQ19" s="92">
        <f t="shared" si="16"/>
        <v>414</v>
      </c>
      <c r="BR19" s="92"/>
      <c r="BS19" s="92"/>
      <c r="BT19" s="92"/>
      <c r="BU19" s="92">
        <f t="shared" ref="BU19:CC19" si="17">AG22</f>
        <v>460.5</v>
      </c>
      <c r="BV19" s="92">
        <f t="shared" si="17"/>
        <v>454.5</v>
      </c>
      <c r="BW19" s="92">
        <f t="shared" si="17"/>
        <v>457.5</v>
      </c>
      <c r="BX19" s="92">
        <f t="shared" si="17"/>
        <v>451</v>
      </c>
      <c r="BY19" s="92">
        <f t="shared" si="17"/>
        <v>443.5</v>
      </c>
      <c r="BZ19" s="92">
        <f t="shared" si="17"/>
        <v>439</v>
      </c>
      <c r="CA19" s="92">
        <f t="shared" si="17"/>
        <v>457</v>
      </c>
      <c r="CB19" s="92">
        <f t="shared" si="17"/>
        <v>462</v>
      </c>
      <c r="CC19" s="92">
        <f t="shared" si="17"/>
        <v>433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101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2286.5</v>
      </c>
      <c r="AV20" s="92">
        <f t="shared" si="18"/>
        <v>2281.5</v>
      </c>
      <c r="AW20" s="92">
        <f t="shared" si="18"/>
        <v>2187</v>
      </c>
      <c r="AX20" s="92">
        <f t="shared" si="18"/>
        <v>2117.5</v>
      </c>
      <c r="AY20" s="92">
        <f t="shared" si="18"/>
        <v>2090</v>
      </c>
      <c r="AZ20" s="92">
        <f t="shared" si="18"/>
        <v>2038</v>
      </c>
      <c r="BA20" s="92">
        <f t="shared" si="18"/>
        <v>2023.5</v>
      </c>
      <c r="BB20" s="92"/>
      <c r="BC20" s="92"/>
      <c r="BD20" s="92"/>
      <c r="BE20" s="92">
        <f t="shared" ref="BE20:BQ20" si="19">P30</f>
        <v>1904.5</v>
      </c>
      <c r="BF20" s="92">
        <f t="shared" si="19"/>
        <v>1968</v>
      </c>
      <c r="BG20" s="92">
        <f t="shared" si="19"/>
        <v>1994.5</v>
      </c>
      <c r="BH20" s="92">
        <f t="shared" si="19"/>
        <v>2008</v>
      </c>
      <c r="BI20" s="92">
        <f t="shared" si="19"/>
        <v>2004</v>
      </c>
      <c r="BJ20" s="92">
        <f t="shared" si="19"/>
        <v>1884.5</v>
      </c>
      <c r="BK20" s="92">
        <f t="shared" si="19"/>
        <v>1801</v>
      </c>
      <c r="BL20" s="92">
        <f t="shared" si="19"/>
        <v>1667.5</v>
      </c>
      <c r="BM20" s="92">
        <f t="shared" si="19"/>
        <v>1660</v>
      </c>
      <c r="BN20" s="92">
        <f t="shared" si="19"/>
        <v>1785.5</v>
      </c>
      <c r="BO20" s="92">
        <f t="shared" si="19"/>
        <v>1866.5</v>
      </c>
      <c r="BP20" s="92">
        <f t="shared" si="19"/>
        <v>1974.5</v>
      </c>
      <c r="BQ20" s="92">
        <f t="shared" si="19"/>
        <v>2011.5</v>
      </c>
      <c r="BR20" s="92"/>
      <c r="BS20" s="92"/>
      <c r="BT20" s="92"/>
      <c r="BU20" s="92">
        <f t="shared" ref="BU20:CC20" si="20">AG30</f>
        <v>2096.5</v>
      </c>
      <c r="BV20" s="92">
        <f t="shared" si="20"/>
        <v>2081.5</v>
      </c>
      <c r="BW20" s="92">
        <f t="shared" si="20"/>
        <v>2066</v>
      </c>
      <c r="BX20" s="92">
        <f t="shared" si="20"/>
        <v>1956.5</v>
      </c>
      <c r="BY20" s="92">
        <f t="shared" si="20"/>
        <v>1857</v>
      </c>
      <c r="BZ20" s="92">
        <f t="shared" si="20"/>
        <v>1803</v>
      </c>
      <c r="CA20" s="92">
        <f t="shared" si="20"/>
        <v>1828.5</v>
      </c>
      <c r="CB20" s="92">
        <f t="shared" si="20"/>
        <v>1858</v>
      </c>
      <c r="CC20" s="92">
        <f t="shared" si="20"/>
        <v>1857.5</v>
      </c>
    </row>
    <row r="21" spans="1:81" ht="16.5" customHeight="1" x14ac:dyDescent="0.2">
      <c r="A21" s="100" t="s">
        <v>102</v>
      </c>
      <c r="B21" s="149">
        <f>'G-3'!F10</f>
        <v>94.5</v>
      </c>
      <c r="C21" s="149">
        <f>'G-3'!F11</f>
        <v>129</v>
      </c>
      <c r="D21" s="149">
        <f>'G-3'!F12</f>
        <v>133.5</v>
      </c>
      <c r="E21" s="149">
        <f>'G-3'!F13</f>
        <v>121</v>
      </c>
      <c r="F21" s="149">
        <f>'G-3'!F14</f>
        <v>121</v>
      </c>
      <c r="G21" s="149">
        <f>'G-3'!F15</f>
        <v>84</v>
      </c>
      <c r="H21" s="149">
        <f>'G-3'!F16</f>
        <v>86.5</v>
      </c>
      <c r="I21" s="149">
        <f>'G-3'!F17</f>
        <v>128</v>
      </c>
      <c r="J21" s="149">
        <f>'G-3'!F18</f>
        <v>101</v>
      </c>
      <c r="K21" s="149">
        <f>'G-3'!F19</f>
        <v>92.5</v>
      </c>
      <c r="L21" s="150"/>
      <c r="M21" s="149">
        <f>'G-3'!F20</f>
        <v>85</v>
      </c>
      <c r="N21" s="149">
        <f>'G-3'!F21</f>
        <v>91</v>
      </c>
      <c r="O21" s="149">
        <f>'G-3'!F22</f>
        <v>79.5</v>
      </c>
      <c r="P21" s="149">
        <f>'G-3'!M10</f>
        <v>104.5</v>
      </c>
      <c r="Q21" s="149">
        <f>'G-3'!M11</f>
        <v>139</v>
      </c>
      <c r="R21" s="149">
        <f>'G-3'!M12</f>
        <v>116.5</v>
      </c>
      <c r="S21" s="149">
        <f>'G-3'!M13</f>
        <v>126.5</v>
      </c>
      <c r="T21" s="149">
        <f>'G-3'!M14</f>
        <v>107.5</v>
      </c>
      <c r="U21" s="149">
        <f>'G-3'!M15</f>
        <v>86.5</v>
      </c>
      <c r="V21" s="149">
        <f>'G-3'!M16</f>
        <v>91.5</v>
      </c>
      <c r="W21" s="149">
        <f>'G-3'!M17</f>
        <v>77.5</v>
      </c>
      <c r="X21" s="149">
        <f>'G-3'!M18</f>
        <v>94.5</v>
      </c>
      <c r="Y21" s="149">
        <f>'G-3'!M19</f>
        <v>101</v>
      </c>
      <c r="Z21" s="149">
        <f>'G-3'!M20</f>
        <v>103</v>
      </c>
      <c r="AA21" s="149">
        <f>'G-3'!M21</f>
        <v>98.5</v>
      </c>
      <c r="AB21" s="149">
        <f>'G-3'!M22</f>
        <v>111.5</v>
      </c>
      <c r="AC21" s="150"/>
      <c r="AD21" s="149">
        <f>'G-3'!T10</f>
        <v>130</v>
      </c>
      <c r="AE21" s="149">
        <f>'G-3'!T11</f>
        <v>94.5</v>
      </c>
      <c r="AF21" s="149">
        <f>'G-3'!T12</f>
        <v>104</v>
      </c>
      <c r="AG21" s="149">
        <f>'G-3'!T13</f>
        <v>132</v>
      </c>
      <c r="AH21" s="149">
        <f>'G-3'!T14</f>
        <v>124</v>
      </c>
      <c r="AI21" s="149">
        <f>'G-3'!T15</f>
        <v>97.5</v>
      </c>
      <c r="AJ21" s="149">
        <f>'G-3'!T16</f>
        <v>97.5</v>
      </c>
      <c r="AK21" s="149">
        <f>'G-3'!T17</f>
        <v>124.5</v>
      </c>
      <c r="AL21" s="149">
        <f>'G-3'!T18</f>
        <v>119.5</v>
      </c>
      <c r="AM21" s="149">
        <f>'G-3'!T19</f>
        <v>115.5</v>
      </c>
      <c r="AN21" s="149">
        <f>'G-3'!T20</f>
        <v>102.5</v>
      </c>
      <c r="AO21" s="149">
        <f>'G-3'!T21</f>
        <v>95.5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478</v>
      </c>
      <c r="F22" s="149">
        <f t="shared" ref="F22:K22" si="21">C21+D21+E21+F21</f>
        <v>504.5</v>
      </c>
      <c r="G22" s="149">
        <f t="shared" si="21"/>
        <v>459.5</v>
      </c>
      <c r="H22" s="149">
        <f t="shared" si="21"/>
        <v>412.5</v>
      </c>
      <c r="I22" s="149">
        <f t="shared" si="21"/>
        <v>419.5</v>
      </c>
      <c r="J22" s="149">
        <f t="shared" si="21"/>
        <v>399.5</v>
      </c>
      <c r="K22" s="149">
        <f t="shared" si="21"/>
        <v>408</v>
      </c>
      <c r="L22" s="150"/>
      <c r="M22" s="149"/>
      <c r="N22" s="149"/>
      <c r="O22" s="149"/>
      <c r="P22" s="149">
        <f>M21+N21+O21+P21</f>
        <v>360</v>
      </c>
      <c r="Q22" s="149">
        <f t="shared" ref="Q22:AB22" si="22">N21+O21+P21+Q21</f>
        <v>414</v>
      </c>
      <c r="R22" s="149">
        <f t="shared" si="22"/>
        <v>439.5</v>
      </c>
      <c r="S22" s="149">
        <f t="shared" si="22"/>
        <v>486.5</v>
      </c>
      <c r="T22" s="149">
        <f t="shared" si="22"/>
        <v>489.5</v>
      </c>
      <c r="U22" s="149">
        <f t="shared" si="22"/>
        <v>437</v>
      </c>
      <c r="V22" s="149">
        <f t="shared" si="22"/>
        <v>412</v>
      </c>
      <c r="W22" s="149">
        <f t="shared" si="22"/>
        <v>363</v>
      </c>
      <c r="X22" s="149">
        <f t="shared" si="22"/>
        <v>350</v>
      </c>
      <c r="Y22" s="149">
        <f t="shared" si="22"/>
        <v>364.5</v>
      </c>
      <c r="Z22" s="149">
        <f t="shared" si="22"/>
        <v>376</v>
      </c>
      <c r="AA22" s="149">
        <f t="shared" si="22"/>
        <v>397</v>
      </c>
      <c r="AB22" s="149">
        <f t="shared" si="22"/>
        <v>414</v>
      </c>
      <c r="AC22" s="150"/>
      <c r="AD22" s="149"/>
      <c r="AE22" s="149"/>
      <c r="AF22" s="149"/>
      <c r="AG22" s="149">
        <f>AD21+AE21+AF21+AG21</f>
        <v>460.5</v>
      </c>
      <c r="AH22" s="149">
        <f t="shared" ref="AH22:AO22" si="23">AE21+AF21+AG21+AH21</f>
        <v>454.5</v>
      </c>
      <c r="AI22" s="149">
        <f t="shared" si="23"/>
        <v>457.5</v>
      </c>
      <c r="AJ22" s="149">
        <f t="shared" si="23"/>
        <v>451</v>
      </c>
      <c r="AK22" s="149">
        <f t="shared" si="23"/>
        <v>443.5</v>
      </c>
      <c r="AL22" s="149">
        <f t="shared" si="23"/>
        <v>439</v>
      </c>
      <c r="AM22" s="149">
        <f t="shared" si="23"/>
        <v>457</v>
      </c>
      <c r="AN22" s="149">
        <f t="shared" si="23"/>
        <v>462</v>
      </c>
      <c r="AO22" s="149">
        <f t="shared" si="23"/>
        <v>433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6.8714632174616E-2</v>
      </c>
      <c r="H23" s="152"/>
      <c r="I23" s="152" t="s">
        <v>107</v>
      </c>
      <c r="J23" s="153">
        <f>DIRECCIONALIDAD!J30/100</f>
        <v>0.93128536782538385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8.2850041425020712E-2</v>
      </c>
      <c r="V23" s="152"/>
      <c r="W23" s="152"/>
      <c r="X23" s="152"/>
      <c r="Y23" s="152" t="s">
        <v>107</v>
      </c>
      <c r="Z23" s="153">
        <f>DIRECCIONALIDAD!J33/100</f>
        <v>0.91714995857497927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4.6564885496183199E-2</v>
      </c>
      <c r="AL23" s="152"/>
      <c r="AM23" s="152"/>
      <c r="AN23" s="152" t="s">
        <v>107</v>
      </c>
      <c r="AO23" s="153">
        <f>DIRECCIONALIDAD!J36/100</f>
        <v>0.95343511450381679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101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101</v>
      </c>
      <c r="U28" s="241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549</v>
      </c>
      <c r="C29" s="149">
        <f t="shared" ref="C29:K29" si="27">C13+C17+C21+C25</f>
        <v>607</v>
      </c>
      <c r="D29" s="149">
        <f t="shared" si="27"/>
        <v>569.5</v>
      </c>
      <c r="E29" s="149">
        <f t="shared" si="27"/>
        <v>561</v>
      </c>
      <c r="F29" s="149">
        <f t="shared" si="27"/>
        <v>544</v>
      </c>
      <c r="G29" s="149">
        <f t="shared" si="27"/>
        <v>512.5</v>
      </c>
      <c r="H29" s="149">
        <f t="shared" si="27"/>
        <v>500</v>
      </c>
      <c r="I29" s="149">
        <f t="shared" si="27"/>
        <v>533.5</v>
      </c>
      <c r="J29" s="149">
        <f t="shared" si="27"/>
        <v>492</v>
      </c>
      <c r="K29" s="149">
        <f t="shared" si="27"/>
        <v>498</v>
      </c>
      <c r="L29" s="150"/>
      <c r="M29" s="149">
        <f>M13+M17+M21+M25</f>
        <v>461</v>
      </c>
      <c r="N29" s="149">
        <f t="shared" ref="N29:AB29" si="28">N13+N17+N21+N25</f>
        <v>478.5</v>
      </c>
      <c r="O29" s="149">
        <f t="shared" si="28"/>
        <v>490.5</v>
      </c>
      <c r="P29" s="149">
        <f t="shared" si="28"/>
        <v>474.5</v>
      </c>
      <c r="Q29" s="149">
        <f t="shared" si="28"/>
        <v>524.5</v>
      </c>
      <c r="R29" s="149">
        <f t="shared" si="28"/>
        <v>505</v>
      </c>
      <c r="S29" s="149">
        <f t="shared" si="28"/>
        <v>504</v>
      </c>
      <c r="T29" s="149">
        <f t="shared" si="28"/>
        <v>470.5</v>
      </c>
      <c r="U29" s="149">
        <f t="shared" si="28"/>
        <v>405</v>
      </c>
      <c r="V29" s="149">
        <f t="shared" si="28"/>
        <v>421.5</v>
      </c>
      <c r="W29" s="149">
        <f t="shared" si="28"/>
        <v>370.5</v>
      </c>
      <c r="X29" s="149">
        <f t="shared" si="28"/>
        <v>463</v>
      </c>
      <c r="Y29" s="149">
        <f t="shared" si="28"/>
        <v>530.5</v>
      </c>
      <c r="Z29" s="149">
        <f t="shared" si="28"/>
        <v>502.5</v>
      </c>
      <c r="AA29" s="149">
        <f t="shared" si="28"/>
        <v>478.5</v>
      </c>
      <c r="AB29" s="149">
        <f t="shared" si="28"/>
        <v>500</v>
      </c>
      <c r="AC29" s="150"/>
      <c r="AD29" s="149">
        <f>AD13+AD17+AD21+AD25</f>
        <v>531</v>
      </c>
      <c r="AE29" s="149">
        <f t="shared" ref="AE29:AO29" si="29">AE13+AE17+AE21+AE25</f>
        <v>484.5</v>
      </c>
      <c r="AF29" s="149">
        <f t="shared" si="29"/>
        <v>541.5</v>
      </c>
      <c r="AG29" s="149">
        <f t="shared" si="29"/>
        <v>539.5</v>
      </c>
      <c r="AH29" s="149">
        <f t="shared" si="29"/>
        <v>516</v>
      </c>
      <c r="AI29" s="149">
        <f t="shared" si="29"/>
        <v>469</v>
      </c>
      <c r="AJ29" s="149">
        <f t="shared" si="29"/>
        <v>432</v>
      </c>
      <c r="AK29" s="149">
        <f t="shared" si="29"/>
        <v>440</v>
      </c>
      <c r="AL29" s="149">
        <f t="shared" si="29"/>
        <v>462</v>
      </c>
      <c r="AM29" s="149">
        <f t="shared" si="29"/>
        <v>494.5</v>
      </c>
      <c r="AN29" s="149">
        <f t="shared" si="29"/>
        <v>461.5</v>
      </c>
      <c r="AO29" s="149">
        <f t="shared" si="29"/>
        <v>439.5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2286.5</v>
      </c>
      <c r="F30" s="149">
        <f t="shared" ref="F30:K30" si="30">C29+D29+E29+F29</f>
        <v>2281.5</v>
      </c>
      <c r="G30" s="149">
        <f t="shared" si="30"/>
        <v>2187</v>
      </c>
      <c r="H30" s="149">
        <f t="shared" si="30"/>
        <v>2117.5</v>
      </c>
      <c r="I30" s="149">
        <f t="shared" si="30"/>
        <v>2090</v>
      </c>
      <c r="J30" s="149">
        <f t="shared" si="30"/>
        <v>2038</v>
      </c>
      <c r="K30" s="149">
        <f t="shared" si="30"/>
        <v>2023.5</v>
      </c>
      <c r="L30" s="150"/>
      <c r="M30" s="149"/>
      <c r="N30" s="149"/>
      <c r="O30" s="149"/>
      <c r="P30" s="149">
        <f>M29+N29+O29+P29</f>
        <v>1904.5</v>
      </c>
      <c r="Q30" s="149">
        <f t="shared" ref="Q30:AB30" si="31">N29+O29+P29+Q29</f>
        <v>1968</v>
      </c>
      <c r="R30" s="149">
        <f t="shared" si="31"/>
        <v>1994.5</v>
      </c>
      <c r="S30" s="149">
        <f t="shared" si="31"/>
        <v>2008</v>
      </c>
      <c r="T30" s="149">
        <f t="shared" si="31"/>
        <v>2004</v>
      </c>
      <c r="U30" s="149">
        <f t="shared" si="31"/>
        <v>1884.5</v>
      </c>
      <c r="V30" s="149">
        <f t="shared" si="31"/>
        <v>1801</v>
      </c>
      <c r="W30" s="149">
        <f t="shared" si="31"/>
        <v>1667.5</v>
      </c>
      <c r="X30" s="149">
        <f t="shared" si="31"/>
        <v>1660</v>
      </c>
      <c r="Y30" s="149">
        <f t="shared" si="31"/>
        <v>1785.5</v>
      </c>
      <c r="Z30" s="149">
        <f t="shared" si="31"/>
        <v>1866.5</v>
      </c>
      <c r="AA30" s="149">
        <f t="shared" si="31"/>
        <v>1974.5</v>
      </c>
      <c r="AB30" s="149">
        <f t="shared" si="31"/>
        <v>2011.5</v>
      </c>
      <c r="AC30" s="150"/>
      <c r="AD30" s="149"/>
      <c r="AE30" s="149"/>
      <c r="AF30" s="149"/>
      <c r="AG30" s="149">
        <f>AD29+AE29+AF29+AG29</f>
        <v>2096.5</v>
      </c>
      <c r="AH30" s="149">
        <f t="shared" ref="AH30:AO30" si="32">AE29+AF29+AG29+AH29</f>
        <v>2081.5</v>
      </c>
      <c r="AI30" s="149">
        <f t="shared" si="32"/>
        <v>2066</v>
      </c>
      <c r="AJ30" s="149">
        <f t="shared" si="32"/>
        <v>1956.5</v>
      </c>
      <c r="AK30" s="149">
        <f t="shared" si="32"/>
        <v>1857</v>
      </c>
      <c r="AL30" s="149">
        <f t="shared" si="32"/>
        <v>1803</v>
      </c>
      <c r="AM30" s="149">
        <f t="shared" si="32"/>
        <v>1828.5</v>
      </c>
      <c r="AN30" s="149">
        <f t="shared" si="32"/>
        <v>1858</v>
      </c>
      <c r="AO30" s="149">
        <f t="shared" si="32"/>
        <v>1857.5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2018-07-04T22:10:07Z</dcterms:modified>
</cp:coreProperties>
</file>