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4526\CL 45 - CR 27\2018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G19" i="4684" l="1"/>
  <c r="Y21" i="4677" l="1"/>
  <c r="X21" i="4677"/>
  <c r="W21" i="4677"/>
  <c r="V21" i="4677"/>
  <c r="Y21" i="4686"/>
  <c r="X21" i="4686"/>
  <c r="W21" i="4686"/>
  <c r="V21" i="4686"/>
  <c r="Y21" i="4684"/>
  <c r="X21" i="4684"/>
  <c r="W21" i="4684"/>
  <c r="V21" i="4684"/>
  <c r="Y21" i="4678"/>
  <c r="X21" i="4678"/>
  <c r="W21" i="4678"/>
  <c r="V21" i="4678"/>
  <c r="I40" i="4689" l="1"/>
  <c r="C5" i="4689" l="1"/>
  <c r="I6" i="4689"/>
  <c r="I5" i="4689"/>
  <c r="I45" i="4689"/>
  <c r="I44" i="4689"/>
  <c r="I43" i="4689"/>
  <c r="J43" i="4689" s="1"/>
  <c r="I42" i="4689"/>
  <c r="I41" i="4689"/>
  <c r="J40" i="4689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E28" i="4688" l="1"/>
  <c r="G16" i="4677"/>
  <c r="J33" i="4689"/>
  <c r="Z25" i="4688" s="1"/>
  <c r="J14" i="4689"/>
  <c r="U15" i="4688" s="1"/>
  <c r="J20" i="4689"/>
  <c r="G20" i="4688" s="1"/>
  <c r="J24" i="4689"/>
  <c r="Z20" i="4688" s="1"/>
  <c r="J26" i="4689"/>
  <c r="AK20" i="4688" s="1"/>
  <c r="J30" i="4689"/>
  <c r="J32" i="4689"/>
  <c r="U25" i="4688" s="1"/>
  <c r="J36" i="4689"/>
  <c r="J23" i="4689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P25" i="4688"/>
  <c r="D25" i="4688"/>
  <c r="J25" i="4688"/>
  <c r="J29" i="4689"/>
  <c r="AF20" i="4688"/>
  <c r="J27" i="4689"/>
  <c r="P20" i="4688"/>
  <c r="U20" i="4688"/>
  <c r="J19" i="4689"/>
  <c r="J21" i="4689"/>
  <c r="AF15" i="4688"/>
  <c r="J18" i="4689"/>
  <c r="J17" i="4689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AA34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U20" i="4688"/>
  <c r="B26" i="4688"/>
  <c r="BE18" i="4688"/>
  <c r="M21" i="4688"/>
  <c r="AU18" i="4688"/>
  <c r="B21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31" i="4688" l="1"/>
  <c r="AO31" i="4688"/>
  <c r="AF31" i="4688"/>
  <c r="U31" i="4688"/>
  <c r="P31" i="4688"/>
  <c r="Z31" i="4688"/>
  <c r="G31" i="4688"/>
  <c r="D31" i="4688"/>
  <c r="J31" i="4688"/>
  <c r="J21" i="4688"/>
  <c r="D21" i="4688"/>
  <c r="G21" i="4688"/>
  <c r="Z21" i="4688"/>
  <c r="U21" i="4688"/>
  <c r="P21" i="4688"/>
  <c r="J26" i="4688"/>
  <c r="G26" i="4688"/>
  <c r="D26" i="4688"/>
  <c r="AO26" i="4688"/>
  <c r="AK26" i="4688"/>
  <c r="AF26" i="4688"/>
  <c r="Z26" i="4688"/>
  <c r="P26" i="4688"/>
  <c r="U26" i="4688"/>
  <c r="AO21" i="4688"/>
  <c r="AF21" i="4688"/>
  <c r="AK21" i="4688"/>
  <c r="Z16" i="4688"/>
  <c r="P16" i="4688"/>
  <c r="U16" i="4688"/>
  <c r="J16" i="4688"/>
  <c r="G16" i="4688"/>
  <c r="D16" i="4688"/>
  <c r="AO16" i="4688"/>
  <c r="AK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<sst xmlns="http://schemas.openxmlformats.org/spreadsheetml/2006/main" count="790" uniqueCount="155">
  <si>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</si>
  <si>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</si>
  <si>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</si>
  <si>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</si>
  <si>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</si>
  <si>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</si>
  <si>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</si>
  <si>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</si>
  <si>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</si>
  <si>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</si>
  <si>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</si>
  <si>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</si>
  <si>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</si>
  <si>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</si>
  <si>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</si>
  <si>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</si>
  <si>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</si>
  <si>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</si>
  <si>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</si>
  <si>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</si>
  <si>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</si>
  <si>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</si>
  <si>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</si>
  <si>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</si>
  <si>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</si>
  <si>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</si>
  <si>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</si>
  <si>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</si>
  <si>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</si>
  <si>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</si>
  <si>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</si>
  <si>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</si>
  <si>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</si>
  <si>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</si>
  <si>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</si>
  <si>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</si>
  <si>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</si>
  <si>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</si>
  <si>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</si>
  <si>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</si>
  <si>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</si>
  <si>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</si>
  <si>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</si>
  <si>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</si>
  <si>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</si>
  <si>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</si>
  <si>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</si>
  <si>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</si>
  <si>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</si>
  <si>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</si>
  <si>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</si>
  <si>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</si>
  <si>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</si>
  <si>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</si>
  <si>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</si>
  <si>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</si>
  <si>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</si>
  <si>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</si>
  <si>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</si>
  <si>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</si>
  <si>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</si>
  <si>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</si>
  <si>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</si>
  <si>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</si>
  <si>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</si>
  <si>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</si>
  <si>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</si>
  <si>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</si>
  <si>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</si>
  <si>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</si>
  <si>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</si>
  <si>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</si>
  <si>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</si>
  <si>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</si>
  <si>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</si>
  <si>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</si>
  <si>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</si>
  <si>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</si>
  <si>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</si>
  <si>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</si>
  <si>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</si>
  <si>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</si>
  <si>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</si>
  <si>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</si>
  <si>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</si>
  <si>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</si>
  <si>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</si>
  <si>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</si>
  <si>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</si>
  <si>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</si>
  <si>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</si>
  <si>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</si>
  <si>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</si>
  <si>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</si>
  <si>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</si>
  <si>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</si>
  <si>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</si>
  <si>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</si>
  <si>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</si>
  <si>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</si>
  <si>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</si>
  <si>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</si>
  <si>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</si>
  <si>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</si>
  <si>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</si>
  <si>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</si>
  <si>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</si>
  <si>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</si>
  <si>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</si>
  <si>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</si>
  <si>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</si>
  <si>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</si>
  <si>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</si>
  <si>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</si>
  <si>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</si>
  <si>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</si>
  <si>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</si>
  <si>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</si>
  <si>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</si>
  <si>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</si>
  <si>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</si>
  <si>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</si>
  <si>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</si>
  <si>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</si>
  <si>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</si>
  <si>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</si>
  <si>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</si>
  <si>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</si>
  <si>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</si>
  <si>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</si>
  <si>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</si>
  <si>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</si>
  <si>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</si>
  <si>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</si>
  <si>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</si>
  <si>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</si>
  <si>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</si>
  <si>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</si>
  <si>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</si>
  <si>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</si>
  <si>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</si>
  <si>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</si>
  <si>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</si>
  <si>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</si>
  <si>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</si>
  <si>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</si>
  <si>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</si>
  <si>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</si>
  <si>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</si>
  <si>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45 X CARRERA 27</t>
  </si>
  <si>
    <t>JULIO VASQUEZ</t>
  </si>
  <si>
    <t>GEOVANNIS GONZALEZ</t>
  </si>
  <si>
    <t>ADOLFREDO FLOREZ</t>
  </si>
  <si>
    <t xml:space="preserve">VOL MAX 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</si>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</sst>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147</c:v>
                </c:pt>
                <c:pt idx="1">
                  <c:v>176</c:v>
                </c:pt>
                <c:pt idx="2">
                  <c:v>238</c:v>
                </c:pt>
                <c:pt idx="3">
                  <c:v>241.5</c:v>
                </c:pt>
                <c:pt idx="4">
                  <c:v>257</c:v>
                </c:pt>
                <c:pt idx="5">
                  <c:v>246</c:v>
                </c:pt>
                <c:pt idx="6">
                  <c:v>248</c:v>
                </c:pt>
                <c:pt idx="7">
                  <c:v>230.5</c:v>
                </c:pt>
                <c:pt idx="8">
                  <c:v>204.5</c:v>
                </c:pt>
                <c:pt idx="9">
                  <c:v>264.5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00224"/>
        <c:axId val="170700608"/>
      </c:barChart>
      <c:catAx>
        <c:axId val="170700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00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00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00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199</c:v>
                </c:pt>
                <c:pt idx="1">
                  <c:v>141</c:v>
                </c:pt>
                <c:pt idx="2">
                  <c:v>170.5</c:v>
                </c:pt>
                <c:pt idx="3">
                  <c:v>171</c:v>
                </c:pt>
                <c:pt idx="4">
                  <c:v>134.5</c:v>
                </c:pt>
                <c:pt idx="5">
                  <c:v>131.5</c:v>
                </c:pt>
                <c:pt idx="6">
                  <c:v>157</c:v>
                </c:pt>
                <c:pt idx="7">
                  <c:v>162.5</c:v>
                </c:pt>
                <c:pt idx="8">
                  <c:v>139.5</c:v>
                </c:pt>
                <c:pt idx="9">
                  <c:v>116.5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229440"/>
        <c:axId val="169228656"/>
      </c:barChart>
      <c:catAx>
        <c:axId val="16922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228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228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229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151</c:v>
                </c:pt>
                <c:pt idx="1">
                  <c:v>167.5</c:v>
                </c:pt>
                <c:pt idx="2">
                  <c:v>152</c:v>
                </c:pt>
                <c:pt idx="3">
                  <c:v>140</c:v>
                </c:pt>
                <c:pt idx="4">
                  <c:v>145.5</c:v>
                </c:pt>
                <c:pt idx="5">
                  <c:v>160.5</c:v>
                </c:pt>
                <c:pt idx="6">
                  <c:v>176</c:v>
                </c:pt>
                <c:pt idx="7">
                  <c:v>164</c:v>
                </c:pt>
                <c:pt idx="8">
                  <c:v>140.5</c:v>
                </c:pt>
                <c:pt idx="9">
                  <c:v>157.5</c:v>
                </c:pt>
                <c:pt idx="10">
                  <c:v>143</c:v>
                </c:pt>
                <c:pt idx="11">
                  <c:v>133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011616"/>
        <c:axId val="172012008"/>
      </c:barChart>
      <c:catAx>
        <c:axId val="172011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12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012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11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114.5</c:v>
                </c:pt>
                <c:pt idx="1">
                  <c:v>153</c:v>
                </c:pt>
                <c:pt idx="2">
                  <c:v>121</c:v>
                </c:pt>
                <c:pt idx="3">
                  <c:v>151</c:v>
                </c:pt>
                <c:pt idx="4">
                  <c:v>139.5</c:v>
                </c:pt>
                <c:pt idx="5">
                  <c:v>128.5</c:v>
                </c:pt>
                <c:pt idx="6">
                  <c:v>154.5</c:v>
                </c:pt>
                <c:pt idx="7">
                  <c:v>135.5</c:v>
                </c:pt>
                <c:pt idx="8">
                  <c:v>131.5</c:v>
                </c:pt>
                <c:pt idx="9">
                  <c:v>128.5</c:v>
                </c:pt>
                <c:pt idx="10">
                  <c:v>112</c:v>
                </c:pt>
                <c:pt idx="11">
                  <c:v>141.5</c:v>
                </c:pt>
                <c:pt idx="12">
                  <c:v>161.5</c:v>
                </c:pt>
                <c:pt idx="13">
                  <c:v>160.5</c:v>
                </c:pt>
                <c:pt idx="14">
                  <c:v>171</c:v>
                </c:pt>
                <c:pt idx="15">
                  <c:v>143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012792"/>
        <c:axId val="172013184"/>
      </c:barChart>
      <c:catAx>
        <c:axId val="172012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13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013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12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822</c:v>
                </c:pt>
                <c:pt idx="1">
                  <c:v>854</c:v>
                </c:pt>
                <c:pt idx="2">
                  <c:v>962.5</c:v>
                </c:pt>
                <c:pt idx="3">
                  <c:v>915</c:v>
                </c:pt>
                <c:pt idx="4">
                  <c:v>884.5</c:v>
                </c:pt>
                <c:pt idx="5">
                  <c:v>894</c:v>
                </c:pt>
                <c:pt idx="6">
                  <c:v>915.5</c:v>
                </c:pt>
                <c:pt idx="7">
                  <c:v>984.5</c:v>
                </c:pt>
                <c:pt idx="8">
                  <c:v>907</c:v>
                </c:pt>
                <c:pt idx="9">
                  <c:v>917.5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013968"/>
        <c:axId val="172014360"/>
      </c:barChart>
      <c:catAx>
        <c:axId val="172013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14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014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13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990.5</c:v>
                </c:pt>
                <c:pt idx="1">
                  <c:v>1089.5</c:v>
                </c:pt>
                <c:pt idx="2">
                  <c:v>914</c:v>
                </c:pt>
                <c:pt idx="3">
                  <c:v>945.5</c:v>
                </c:pt>
                <c:pt idx="4">
                  <c:v>973</c:v>
                </c:pt>
                <c:pt idx="5">
                  <c:v>1070.5</c:v>
                </c:pt>
                <c:pt idx="6">
                  <c:v>1142</c:v>
                </c:pt>
                <c:pt idx="7">
                  <c:v>1073</c:v>
                </c:pt>
                <c:pt idx="8">
                  <c:v>1090</c:v>
                </c:pt>
                <c:pt idx="9">
                  <c:v>1026.5</c:v>
                </c:pt>
                <c:pt idx="10">
                  <c:v>1008.5</c:v>
                </c:pt>
                <c:pt idx="11">
                  <c:v>958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677448"/>
        <c:axId val="171677840"/>
      </c:barChart>
      <c:catAx>
        <c:axId val="171677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7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677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77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888.5</c:v>
                </c:pt>
                <c:pt idx="1">
                  <c:v>911.5</c:v>
                </c:pt>
                <c:pt idx="2">
                  <c:v>983</c:v>
                </c:pt>
                <c:pt idx="3">
                  <c:v>967</c:v>
                </c:pt>
                <c:pt idx="4">
                  <c:v>985</c:v>
                </c:pt>
                <c:pt idx="5">
                  <c:v>926.5</c:v>
                </c:pt>
                <c:pt idx="6">
                  <c:v>875</c:v>
                </c:pt>
                <c:pt idx="7">
                  <c:v>842</c:v>
                </c:pt>
                <c:pt idx="8">
                  <c:v>811</c:v>
                </c:pt>
                <c:pt idx="9">
                  <c:v>809.5</c:v>
                </c:pt>
                <c:pt idx="10">
                  <c:v>843.5</c:v>
                </c:pt>
                <c:pt idx="11">
                  <c:v>886</c:v>
                </c:pt>
                <c:pt idx="12">
                  <c:v>937.5</c:v>
                </c:pt>
                <c:pt idx="13">
                  <c:v>998</c:v>
                </c:pt>
                <c:pt idx="14">
                  <c:v>1010.5</c:v>
                </c:pt>
                <c:pt idx="15">
                  <c:v>884.5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678624"/>
        <c:axId val="171679016"/>
      </c:barChart>
      <c:catAx>
        <c:axId val="171678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79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679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78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802.5</c:v>
                </c:pt>
                <c:pt idx="4">
                  <c:v>912.5</c:v>
                </c:pt>
                <c:pt idx="5">
                  <c:v>982.5</c:v>
                </c:pt>
                <c:pt idx="6">
                  <c:v>992.5</c:v>
                </c:pt>
                <c:pt idx="7">
                  <c:v>981.5</c:v>
                </c:pt>
                <c:pt idx="8">
                  <c:v>929</c:v>
                </c:pt>
                <c:pt idx="9">
                  <c:v>947.5</c:v>
                </c:pt>
                <c:pt idx="13">
                  <c:v>1059.5</c:v>
                </c:pt>
                <c:pt idx="14">
                  <c:v>1132.5</c:v>
                </c:pt>
                <c:pt idx="15">
                  <c:v>1193</c:v>
                </c:pt>
                <c:pt idx="16">
                  <c:v>1192</c:v>
                </c:pt>
                <c:pt idx="17">
                  <c:v>1194.5</c:v>
                </c:pt>
                <c:pt idx="18">
                  <c:v>1112</c:v>
                </c:pt>
                <c:pt idx="19">
                  <c:v>1034</c:v>
                </c:pt>
                <c:pt idx="20">
                  <c:v>1011.5</c:v>
                </c:pt>
                <c:pt idx="21">
                  <c:v>992</c:v>
                </c:pt>
                <c:pt idx="22">
                  <c:v>1001.5</c:v>
                </c:pt>
                <c:pt idx="23">
                  <c:v>1023.5</c:v>
                </c:pt>
                <c:pt idx="24">
                  <c:v>1080</c:v>
                </c:pt>
                <c:pt idx="25">
                  <c:v>1089.5</c:v>
                </c:pt>
                <c:pt idx="29">
                  <c:v>1158.5</c:v>
                </c:pt>
                <c:pt idx="30">
                  <c:v>1170.5</c:v>
                </c:pt>
                <c:pt idx="31">
                  <c:v>1184.5</c:v>
                </c:pt>
                <c:pt idx="32">
                  <c:v>1336.5</c:v>
                </c:pt>
                <c:pt idx="33">
                  <c:v>1444.5</c:v>
                </c:pt>
                <c:pt idx="34">
                  <c:v>1546.5</c:v>
                </c:pt>
                <c:pt idx="35">
                  <c:v>1606</c:v>
                </c:pt>
                <c:pt idx="36">
                  <c:v>1619</c:v>
                </c:pt>
                <c:pt idx="37">
                  <c:v>1610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1686</c:v>
                </c:pt>
                <c:pt idx="4">
                  <c:v>1702</c:v>
                </c:pt>
                <c:pt idx="5">
                  <c:v>1711</c:v>
                </c:pt>
                <c:pt idx="6">
                  <c:v>1685.5</c:v>
                </c:pt>
                <c:pt idx="7">
                  <c:v>1763.5</c:v>
                </c:pt>
                <c:pt idx="8">
                  <c:v>1812</c:v>
                </c:pt>
                <c:pt idx="9">
                  <c:v>1821</c:v>
                </c:pt>
                <c:pt idx="13">
                  <c:v>1762</c:v>
                </c:pt>
                <c:pt idx="14">
                  <c:v>1734</c:v>
                </c:pt>
                <c:pt idx="15">
                  <c:v>1687.5</c:v>
                </c:pt>
                <c:pt idx="16">
                  <c:v>1536.5</c:v>
                </c:pt>
                <c:pt idx="17">
                  <c:v>1454.5</c:v>
                </c:pt>
                <c:pt idx="18">
                  <c:v>1406</c:v>
                </c:pt>
                <c:pt idx="19">
                  <c:v>1386.5</c:v>
                </c:pt>
                <c:pt idx="20">
                  <c:v>1429</c:v>
                </c:pt>
                <c:pt idx="21">
                  <c:v>1490</c:v>
                </c:pt>
                <c:pt idx="22">
                  <c:v>1565.5</c:v>
                </c:pt>
                <c:pt idx="23">
                  <c:v>1713.5</c:v>
                </c:pt>
                <c:pt idx="24">
                  <c:v>1765</c:v>
                </c:pt>
                <c:pt idx="25">
                  <c:v>1741</c:v>
                </c:pt>
                <c:pt idx="29">
                  <c:v>1793.5</c:v>
                </c:pt>
                <c:pt idx="30">
                  <c:v>1757</c:v>
                </c:pt>
                <c:pt idx="31">
                  <c:v>1747.5</c:v>
                </c:pt>
                <c:pt idx="32">
                  <c:v>1784.5</c:v>
                </c:pt>
                <c:pt idx="33">
                  <c:v>1765</c:v>
                </c:pt>
                <c:pt idx="34">
                  <c:v>1766.5</c:v>
                </c:pt>
                <c:pt idx="35">
                  <c:v>1659</c:v>
                </c:pt>
                <c:pt idx="36">
                  <c:v>1544.5</c:v>
                </c:pt>
                <c:pt idx="37">
                  <c:v>1470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383.5</c:v>
                </c:pt>
                <c:pt idx="4">
                  <c:v>384.5</c:v>
                </c:pt>
                <c:pt idx="5">
                  <c:v>355</c:v>
                </c:pt>
                <c:pt idx="6">
                  <c:v>337</c:v>
                </c:pt>
                <c:pt idx="7">
                  <c:v>348</c:v>
                </c:pt>
                <c:pt idx="8">
                  <c:v>369.5</c:v>
                </c:pt>
                <c:pt idx="9">
                  <c:v>380.5</c:v>
                </c:pt>
                <c:pt idx="13">
                  <c:v>389</c:v>
                </c:pt>
                <c:pt idx="14">
                  <c:v>415.5</c:v>
                </c:pt>
                <c:pt idx="15">
                  <c:v>441</c:v>
                </c:pt>
                <c:pt idx="16">
                  <c:v>451.5</c:v>
                </c:pt>
                <c:pt idx="17">
                  <c:v>421.5</c:v>
                </c:pt>
                <c:pt idx="18">
                  <c:v>386.5</c:v>
                </c:pt>
                <c:pt idx="19">
                  <c:v>367</c:v>
                </c:pt>
                <c:pt idx="20">
                  <c:v>358</c:v>
                </c:pt>
                <c:pt idx="21">
                  <c:v>354.5</c:v>
                </c:pt>
                <c:pt idx="22">
                  <c:v>366</c:v>
                </c:pt>
                <c:pt idx="23">
                  <c:v>352.5</c:v>
                </c:pt>
                <c:pt idx="24">
                  <c:v>352.5</c:v>
                </c:pt>
                <c:pt idx="25">
                  <c:v>364</c:v>
                </c:pt>
                <c:pt idx="29">
                  <c:v>377</c:v>
                </c:pt>
                <c:pt idx="30">
                  <c:v>389.5</c:v>
                </c:pt>
                <c:pt idx="31">
                  <c:v>373</c:v>
                </c:pt>
                <c:pt idx="32">
                  <c:v>388</c:v>
                </c:pt>
                <c:pt idx="33">
                  <c:v>403</c:v>
                </c:pt>
                <c:pt idx="34">
                  <c:v>421.5</c:v>
                </c:pt>
                <c:pt idx="35">
                  <c:v>428.5</c:v>
                </c:pt>
                <c:pt idx="36">
                  <c:v>429.5</c:v>
                </c:pt>
                <c:pt idx="37">
                  <c:v>429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681.5</c:v>
                </c:pt>
                <c:pt idx="4">
                  <c:v>617</c:v>
                </c:pt>
                <c:pt idx="5">
                  <c:v>607.5</c:v>
                </c:pt>
                <c:pt idx="6">
                  <c:v>594</c:v>
                </c:pt>
                <c:pt idx="7">
                  <c:v>585.5</c:v>
                </c:pt>
                <c:pt idx="8">
                  <c:v>590.5</c:v>
                </c:pt>
                <c:pt idx="9">
                  <c:v>575.5</c:v>
                </c:pt>
                <c:pt idx="13">
                  <c:v>539.5</c:v>
                </c:pt>
                <c:pt idx="14">
                  <c:v>564.5</c:v>
                </c:pt>
                <c:pt idx="15">
                  <c:v>540</c:v>
                </c:pt>
                <c:pt idx="16">
                  <c:v>573.5</c:v>
                </c:pt>
                <c:pt idx="17">
                  <c:v>558</c:v>
                </c:pt>
                <c:pt idx="18">
                  <c:v>550</c:v>
                </c:pt>
                <c:pt idx="19">
                  <c:v>550</c:v>
                </c:pt>
                <c:pt idx="20">
                  <c:v>507.5</c:v>
                </c:pt>
                <c:pt idx="21">
                  <c:v>513.5</c:v>
                </c:pt>
                <c:pt idx="22">
                  <c:v>543.5</c:v>
                </c:pt>
                <c:pt idx="23">
                  <c:v>575.5</c:v>
                </c:pt>
                <c:pt idx="24">
                  <c:v>634.5</c:v>
                </c:pt>
                <c:pt idx="25">
                  <c:v>636</c:v>
                </c:pt>
                <c:pt idx="29">
                  <c:v>610.5</c:v>
                </c:pt>
                <c:pt idx="30">
                  <c:v>605</c:v>
                </c:pt>
                <c:pt idx="31">
                  <c:v>598</c:v>
                </c:pt>
                <c:pt idx="32">
                  <c:v>622</c:v>
                </c:pt>
                <c:pt idx="33">
                  <c:v>646</c:v>
                </c:pt>
                <c:pt idx="34">
                  <c:v>641</c:v>
                </c:pt>
                <c:pt idx="35">
                  <c:v>638</c:v>
                </c:pt>
                <c:pt idx="36">
                  <c:v>605</c:v>
                </c:pt>
                <c:pt idx="37">
                  <c:v>574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3553.5</c:v>
                </c:pt>
                <c:pt idx="4">
                  <c:v>3616</c:v>
                </c:pt>
                <c:pt idx="5">
                  <c:v>3656</c:v>
                </c:pt>
                <c:pt idx="6">
                  <c:v>3609</c:v>
                </c:pt>
                <c:pt idx="7">
                  <c:v>3678.5</c:v>
                </c:pt>
                <c:pt idx="8">
                  <c:v>3701</c:v>
                </c:pt>
                <c:pt idx="9">
                  <c:v>3724.5</c:v>
                </c:pt>
                <c:pt idx="13">
                  <c:v>3750</c:v>
                </c:pt>
                <c:pt idx="14">
                  <c:v>3846.5</c:v>
                </c:pt>
                <c:pt idx="15">
                  <c:v>3861.5</c:v>
                </c:pt>
                <c:pt idx="16">
                  <c:v>3753.5</c:v>
                </c:pt>
                <c:pt idx="17">
                  <c:v>3628.5</c:v>
                </c:pt>
                <c:pt idx="18">
                  <c:v>3454.5</c:v>
                </c:pt>
                <c:pt idx="19">
                  <c:v>3337.5</c:v>
                </c:pt>
                <c:pt idx="20">
                  <c:v>3306</c:v>
                </c:pt>
                <c:pt idx="21">
                  <c:v>3350</c:v>
                </c:pt>
                <c:pt idx="22">
                  <c:v>3476.5</c:v>
                </c:pt>
                <c:pt idx="23">
                  <c:v>3665</c:v>
                </c:pt>
                <c:pt idx="24">
                  <c:v>3832</c:v>
                </c:pt>
                <c:pt idx="25">
                  <c:v>3830.5</c:v>
                </c:pt>
                <c:pt idx="29">
                  <c:v>3939.5</c:v>
                </c:pt>
                <c:pt idx="30">
                  <c:v>3922</c:v>
                </c:pt>
                <c:pt idx="31">
                  <c:v>3903</c:v>
                </c:pt>
                <c:pt idx="32">
                  <c:v>4131</c:v>
                </c:pt>
                <c:pt idx="33">
                  <c:v>4258.5</c:v>
                </c:pt>
                <c:pt idx="34">
                  <c:v>4375.5</c:v>
                </c:pt>
                <c:pt idx="35">
                  <c:v>4331.5</c:v>
                </c:pt>
                <c:pt idx="36">
                  <c:v>4198</c:v>
                </c:pt>
                <c:pt idx="37">
                  <c:v>4083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679800"/>
        <c:axId val="171680192"/>
      </c:lineChart>
      <c:catAx>
        <c:axId val="17167980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680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6801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6798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78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259.5</c:v>
                </c:pt>
                <c:pt idx="1">
                  <c:v>257.5</c:v>
                </c:pt>
                <c:pt idx="2">
                  <c:v>272.5</c:v>
                </c:pt>
                <c:pt idx="3">
                  <c:v>270</c:v>
                </c:pt>
                <c:pt idx="4">
                  <c:v>332.5</c:v>
                </c:pt>
                <c:pt idx="5">
                  <c:v>318</c:v>
                </c:pt>
                <c:pt idx="6">
                  <c:v>271.5</c:v>
                </c:pt>
                <c:pt idx="7">
                  <c:v>272.5</c:v>
                </c:pt>
                <c:pt idx="8">
                  <c:v>250</c:v>
                </c:pt>
                <c:pt idx="9">
                  <c:v>240</c:v>
                </c:pt>
                <c:pt idx="10">
                  <c:v>249</c:v>
                </c:pt>
                <c:pt idx="11">
                  <c:v>253</c:v>
                </c:pt>
                <c:pt idx="12">
                  <c:v>259.5</c:v>
                </c:pt>
                <c:pt idx="13">
                  <c:v>262</c:v>
                </c:pt>
                <c:pt idx="14">
                  <c:v>305.5</c:v>
                </c:pt>
                <c:pt idx="15">
                  <c:v>262.5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61792"/>
        <c:axId val="170866272"/>
      </c:barChart>
      <c:catAx>
        <c:axId val="170861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66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66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61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304.5</c:v>
                </c:pt>
                <c:pt idx="1">
                  <c:v>324.5</c:v>
                </c:pt>
                <c:pt idx="2">
                  <c:v>247.5</c:v>
                </c:pt>
                <c:pt idx="3">
                  <c:v>282</c:v>
                </c:pt>
                <c:pt idx="4">
                  <c:v>316.5</c:v>
                </c:pt>
                <c:pt idx="5">
                  <c:v>338.5</c:v>
                </c:pt>
                <c:pt idx="6">
                  <c:v>399.5</c:v>
                </c:pt>
                <c:pt idx="7">
                  <c:v>390</c:v>
                </c:pt>
                <c:pt idx="8">
                  <c:v>418.5</c:v>
                </c:pt>
                <c:pt idx="9">
                  <c:v>398</c:v>
                </c:pt>
                <c:pt idx="10">
                  <c:v>412.5</c:v>
                </c:pt>
                <c:pt idx="11">
                  <c:v>381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52248"/>
        <c:axId val="170883040"/>
      </c:barChart>
      <c:catAx>
        <c:axId val="170852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83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83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52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391</c:v>
                </c:pt>
                <c:pt idx="1">
                  <c:v>438.5</c:v>
                </c:pt>
                <c:pt idx="2">
                  <c:v>452.5</c:v>
                </c:pt>
                <c:pt idx="3">
                  <c:v>404</c:v>
                </c:pt>
                <c:pt idx="4">
                  <c:v>407</c:v>
                </c:pt>
                <c:pt idx="5">
                  <c:v>447.5</c:v>
                </c:pt>
                <c:pt idx="6">
                  <c:v>427</c:v>
                </c:pt>
                <c:pt idx="7">
                  <c:v>482</c:v>
                </c:pt>
                <c:pt idx="8">
                  <c:v>455.5</c:v>
                </c:pt>
                <c:pt idx="9">
                  <c:v>456.5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56400"/>
        <c:axId val="171173168"/>
      </c:barChart>
      <c:catAx>
        <c:axId val="171156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73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73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56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448.5</c:v>
                </c:pt>
                <c:pt idx="1">
                  <c:v>481.5</c:v>
                </c:pt>
                <c:pt idx="2">
                  <c:v>428</c:v>
                </c:pt>
                <c:pt idx="3">
                  <c:v>435.5</c:v>
                </c:pt>
                <c:pt idx="4">
                  <c:v>412</c:v>
                </c:pt>
                <c:pt idx="5">
                  <c:v>472</c:v>
                </c:pt>
                <c:pt idx="6">
                  <c:v>465</c:v>
                </c:pt>
                <c:pt idx="7">
                  <c:v>416</c:v>
                </c:pt>
                <c:pt idx="8">
                  <c:v>413.5</c:v>
                </c:pt>
                <c:pt idx="9">
                  <c:v>364.5</c:v>
                </c:pt>
                <c:pt idx="10">
                  <c:v>350.5</c:v>
                </c:pt>
                <c:pt idx="11">
                  <c:v>341.5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51912"/>
        <c:axId val="171017136"/>
      </c:barChart>
      <c:catAx>
        <c:axId val="171151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1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1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51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427.5</c:v>
                </c:pt>
                <c:pt idx="1">
                  <c:v>410.5</c:v>
                </c:pt>
                <c:pt idx="2">
                  <c:v>495</c:v>
                </c:pt>
                <c:pt idx="3">
                  <c:v>429</c:v>
                </c:pt>
                <c:pt idx="4">
                  <c:v>399.5</c:v>
                </c:pt>
                <c:pt idx="5">
                  <c:v>364</c:v>
                </c:pt>
                <c:pt idx="6">
                  <c:v>344</c:v>
                </c:pt>
                <c:pt idx="7">
                  <c:v>347</c:v>
                </c:pt>
                <c:pt idx="8">
                  <c:v>351</c:v>
                </c:pt>
                <c:pt idx="9">
                  <c:v>344.5</c:v>
                </c:pt>
                <c:pt idx="10">
                  <c:v>386.5</c:v>
                </c:pt>
                <c:pt idx="11">
                  <c:v>408</c:v>
                </c:pt>
                <c:pt idx="12">
                  <c:v>426.5</c:v>
                </c:pt>
                <c:pt idx="13">
                  <c:v>492.5</c:v>
                </c:pt>
                <c:pt idx="14">
                  <c:v>438</c:v>
                </c:pt>
                <c:pt idx="15">
                  <c:v>384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06968"/>
        <c:axId val="171307360"/>
      </c:barChart>
      <c:catAx>
        <c:axId val="171306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07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07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06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85</c:v>
                </c:pt>
                <c:pt idx="1">
                  <c:v>98.5</c:v>
                </c:pt>
                <c:pt idx="2">
                  <c:v>101.5</c:v>
                </c:pt>
                <c:pt idx="3">
                  <c:v>98.5</c:v>
                </c:pt>
                <c:pt idx="4">
                  <c:v>86</c:v>
                </c:pt>
                <c:pt idx="5">
                  <c:v>69</c:v>
                </c:pt>
                <c:pt idx="6">
                  <c:v>83.5</c:v>
                </c:pt>
                <c:pt idx="7">
                  <c:v>109.5</c:v>
                </c:pt>
                <c:pt idx="8">
                  <c:v>107.5</c:v>
                </c:pt>
                <c:pt idx="9">
                  <c:v>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08536"/>
        <c:axId val="171308928"/>
      </c:barChart>
      <c:catAx>
        <c:axId val="171308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0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08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08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86.5</c:v>
                </c:pt>
                <c:pt idx="1">
                  <c:v>116</c:v>
                </c:pt>
                <c:pt idx="2">
                  <c:v>86.5</c:v>
                </c:pt>
                <c:pt idx="3">
                  <c:v>88</c:v>
                </c:pt>
                <c:pt idx="4">
                  <c:v>99</c:v>
                </c:pt>
                <c:pt idx="5">
                  <c:v>99.5</c:v>
                </c:pt>
                <c:pt idx="6">
                  <c:v>101.5</c:v>
                </c:pt>
                <c:pt idx="7">
                  <c:v>103</c:v>
                </c:pt>
                <c:pt idx="8">
                  <c:v>117.5</c:v>
                </c:pt>
                <c:pt idx="9">
                  <c:v>106.5</c:v>
                </c:pt>
                <c:pt idx="10">
                  <c:v>102.5</c:v>
                </c:pt>
                <c:pt idx="11">
                  <c:v>102.5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09712"/>
        <c:axId val="171310104"/>
      </c:barChart>
      <c:catAx>
        <c:axId val="171309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10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10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0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87</c:v>
                </c:pt>
                <c:pt idx="1">
                  <c:v>90.5</c:v>
                </c:pt>
                <c:pt idx="2">
                  <c:v>94.5</c:v>
                </c:pt>
                <c:pt idx="3">
                  <c:v>117</c:v>
                </c:pt>
                <c:pt idx="4">
                  <c:v>113.5</c:v>
                </c:pt>
                <c:pt idx="5">
                  <c:v>116</c:v>
                </c:pt>
                <c:pt idx="6">
                  <c:v>105</c:v>
                </c:pt>
                <c:pt idx="7">
                  <c:v>87</c:v>
                </c:pt>
                <c:pt idx="8">
                  <c:v>78.5</c:v>
                </c:pt>
                <c:pt idx="9">
                  <c:v>96.5</c:v>
                </c:pt>
                <c:pt idx="10">
                  <c:v>96</c:v>
                </c:pt>
                <c:pt idx="11">
                  <c:v>83.5</c:v>
                </c:pt>
                <c:pt idx="12">
                  <c:v>90</c:v>
                </c:pt>
                <c:pt idx="13">
                  <c:v>83</c:v>
                </c:pt>
                <c:pt idx="14">
                  <c:v>96</c:v>
                </c:pt>
                <c:pt idx="15">
                  <c:v>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230616"/>
        <c:axId val="169230224"/>
      </c:barChart>
      <c:catAx>
        <c:axId val="169230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230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230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230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5020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2"/>
  <sheetViews>
    <sheetView topLeftCell="A16" zoomScaleNormal="100" workbookViewId="0">
      <selection activeCell="U20" sqref="U2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2" t="s">
        <v>54</v>
      </c>
      <c r="B4" s="172"/>
      <c r="C4" s="172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6" t="s">
        <v>56</v>
      </c>
      <c r="B5" s="166"/>
      <c r="C5" s="166"/>
      <c r="D5" s="176" t="s">
        <v>149</v>
      </c>
      <c r="E5" s="176"/>
      <c r="F5" s="176"/>
      <c r="G5" s="176"/>
      <c r="H5" s="176"/>
      <c r="I5" s="166" t="s">
        <v>53</v>
      </c>
      <c r="J5" s="166"/>
      <c r="K5" s="166"/>
      <c r="L5" s="177">
        <v>4527</v>
      </c>
      <c r="M5" s="177"/>
      <c r="N5" s="177"/>
      <c r="O5" s="12"/>
      <c r="P5" s="166" t="s">
        <v>57</v>
      </c>
      <c r="Q5" s="166"/>
      <c r="R5" s="166"/>
      <c r="S5" s="175" t="s">
        <v>63</v>
      </c>
      <c r="T5" s="175"/>
      <c r="U5" s="175"/>
    </row>
    <row r="6" spans="1:21" ht="12.75" customHeight="1" x14ac:dyDescent="0.2">
      <c r="A6" s="166" t="s">
        <v>55</v>
      </c>
      <c r="B6" s="166"/>
      <c r="C6" s="166"/>
      <c r="D6" s="173" t="s">
        <v>150</v>
      </c>
      <c r="E6" s="173"/>
      <c r="F6" s="173"/>
      <c r="G6" s="173"/>
      <c r="H6" s="173"/>
      <c r="I6" s="166" t="s">
        <v>59</v>
      </c>
      <c r="J6" s="166"/>
      <c r="K6" s="166"/>
      <c r="L6" s="178">
        <v>3</v>
      </c>
      <c r="M6" s="178"/>
      <c r="N6" s="178"/>
      <c r="O6" s="42"/>
      <c r="P6" s="166" t="s">
        <v>58</v>
      </c>
      <c r="Q6" s="166"/>
      <c r="R6" s="166"/>
      <c r="S6" s="171">
        <v>43307</v>
      </c>
      <c r="T6" s="171"/>
      <c r="U6" s="171"/>
    </row>
    <row r="7" spans="1:21" ht="11.2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1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4"/>
    </row>
    <row r="10" spans="1:21" ht="24" customHeight="1" x14ac:dyDescent="0.2">
      <c r="A10" s="18" t="s">
        <v>11</v>
      </c>
      <c r="B10" s="46">
        <v>3</v>
      </c>
      <c r="C10" s="46">
        <v>111</v>
      </c>
      <c r="D10" s="46">
        <v>11</v>
      </c>
      <c r="E10" s="46">
        <v>5</v>
      </c>
      <c r="F10" s="6">
        <f t="shared" ref="F10:F22" si="0">B10*0.5+C10*1+D10*2+E10*2.5</f>
        <v>147</v>
      </c>
      <c r="G10" s="2"/>
      <c r="H10" s="19" t="s">
        <v>4</v>
      </c>
      <c r="I10" s="46">
        <v>21</v>
      </c>
      <c r="J10" s="46">
        <v>226</v>
      </c>
      <c r="K10" s="46">
        <v>8</v>
      </c>
      <c r="L10" s="46">
        <v>7</v>
      </c>
      <c r="M10" s="6">
        <f t="shared" ref="M10:M22" si="1">I10*0.5+J10*1+K10*2+L10*2.5</f>
        <v>270</v>
      </c>
      <c r="N10" s="9">
        <f>F20+F21+F22+M10</f>
        <v>1059.5</v>
      </c>
      <c r="O10" s="19" t="s">
        <v>43</v>
      </c>
      <c r="P10" s="46">
        <v>11</v>
      </c>
      <c r="Q10" s="46">
        <v>265</v>
      </c>
      <c r="R10" s="46">
        <v>12</v>
      </c>
      <c r="S10" s="46">
        <v>4</v>
      </c>
      <c r="T10" s="6">
        <f t="shared" ref="T10:T21" si="2">P10*0.5+Q10*1+R10*2+S10*2.5</f>
        <v>304.5</v>
      </c>
      <c r="U10" s="36"/>
    </row>
    <row r="11" spans="1:21" ht="24" customHeight="1" x14ac:dyDescent="0.2">
      <c r="A11" s="18" t="s">
        <v>14</v>
      </c>
      <c r="B11" s="46">
        <v>4</v>
      </c>
      <c r="C11" s="46">
        <v>121</v>
      </c>
      <c r="D11" s="46">
        <v>19</v>
      </c>
      <c r="E11" s="46">
        <v>6</v>
      </c>
      <c r="F11" s="6">
        <f t="shared" si="0"/>
        <v>176</v>
      </c>
      <c r="G11" s="2"/>
      <c r="H11" s="19" t="s">
        <v>5</v>
      </c>
      <c r="I11" s="46">
        <v>25</v>
      </c>
      <c r="J11" s="46">
        <v>277</v>
      </c>
      <c r="K11" s="46">
        <v>9</v>
      </c>
      <c r="L11" s="46">
        <v>10</v>
      </c>
      <c r="M11" s="6">
        <f t="shared" si="1"/>
        <v>332.5</v>
      </c>
      <c r="N11" s="9">
        <f>F21+F22+M10+M11</f>
        <v>1132.5</v>
      </c>
      <c r="O11" s="19" t="s">
        <v>44</v>
      </c>
      <c r="P11" s="46">
        <v>9</v>
      </c>
      <c r="Q11" s="46">
        <v>273</v>
      </c>
      <c r="R11" s="46">
        <v>16</v>
      </c>
      <c r="S11" s="46">
        <v>6</v>
      </c>
      <c r="T11" s="6">
        <f t="shared" si="2"/>
        <v>324.5</v>
      </c>
      <c r="U11" s="2"/>
    </row>
    <row r="12" spans="1:21" ht="24" customHeight="1" x14ac:dyDescent="0.2">
      <c r="A12" s="18" t="s">
        <v>17</v>
      </c>
      <c r="B12" s="46">
        <v>1</v>
      </c>
      <c r="C12" s="46">
        <v>183</v>
      </c>
      <c r="D12" s="46">
        <v>26</v>
      </c>
      <c r="E12" s="46">
        <v>1</v>
      </c>
      <c r="F12" s="6">
        <f t="shared" si="0"/>
        <v>238</v>
      </c>
      <c r="G12" s="2"/>
      <c r="H12" s="19" t="s">
        <v>6</v>
      </c>
      <c r="I12" s="46">
        <v>21</v>
      </c>
      <c r="J12" s="46">
        <v>269</v>
      </c>
      <c r="K12" s="46">
        <v>8</v>
      </c>
      <c r="L12" s="46">
        <v>9</v>
      </c>
      <c r="M12" s="6">
        <f t="shared" si="1"/>
        <v>318</v>
      </c>
      <c r="N12" s="2">
        <f>F22+M10+M11+M12</f>
        <v>1193</v>
      </c>
      <c r="O12" s="19" t="s">
        <v>32</v>
      </c>
      <c r="P12" s="46">
        <v>9</v>
      </c>
      <c r="Q12" s="46">
        <v>216</v>
      </c>
      <c r="R12" s="46">
        <v>11</v>
      </c>
      <c r="S12" s="46">
        <v>2</v>
      </c>
      <c r="T12" s="6">
        <f t="shared" si="2"/>
        <v>247.5</v>
      </c>
      <c r="U12" s="2"/>
    </row>
    <row r="13" spans="1:21" ht="24" customHeight="1" x14ac:dyDescent="0.2">
      <c r="A13" s="18" t="s">
        <v>19</v>
      </c>
      <c r="B13" s="46">
        <v>4</v>
      </c>
      <c r="C13" s="46">
        <v>189</v>
      </c>
      <c r="D13" s="46">
        <v>19</v>
      </c>
      <c r="E13" s="46">
        <v>5</v>
      </c>
      <c r="F13" s="6">
        <f t="shared" si="0"/>
        <v>241.5</v>
      </c>
      <c r="G13" s="2">
        <f t="shared" ref="G13:G19" si="3">F10+F11+F12+F13</f>
        <v>802.5</v>
      </c>
      <c r="H13" s="19" t="s">
        <v>7</v>
      </c>
      <c r="I13" s="46">
        <v>8</v>
      </c>
      <c r="J13" s="46">
        <v>246</v>
      </c>
      <c r="K13" s="46">
        <v>7</v>
      </c>
      <c r="L13" s="46">
        <v>3</v>
      </c>
      <c r="M13" s="6">
        <f t="shared" si="1"/>
        <v>271.5</v>
      </c>
      <c r="N13" s="2">
        <f t="shared" ref="N13:N18" si="4">M10+M11+M12+M13</f>
        <v>1192</v>
      </c>
      <c r="O13" s="19" t="s">
        <v>33</v>
      </c>
      <c r="P13" s="46">
        <v>4</v>
      </c>
      <c r="Q13" s="46">
        <v>247</v>
      </c>
      <c r="R13" s="46">
        <v>14</v>
      </c>
      <c r="S13" s="46">
        <v>2</v>
      </c>
      <c r="T13" s="6">
        <f t="shared" si="2"/>
        <v>282</v>
      </c>
      <c r="U13" s="2">
        <f t="shared" ref="U13:U21" si="5">T10+T11+T12+T13</f>
        <v>1158.5</v>
      </c>
    </row>
    <row r="14" spans="1:21" ht="24" customHeight="1" x14ac:dyDescent="0.2">
      <c r="A14" s="18" t="s">
        <v>21</v>
      </c>
      <c r="B14" s="46">
        <v>3</v>
      </c>
      <c r="C14" s="46">
        <v>205</v>
      </c>
      <c r="D14" s="46">
        <v>19</v>
      </c>
      <c r="E14" s="46">
        <v>5</v>
      </c>
      <c r="F14" s="6">
        <f t="shared" si="0"/>
        <v>257</v>
      </c>
      <c r="G14" s="2">
        <f t="shared" si="3"/>
        <v>912.5</v>
      </c>
      <c r="H14" s="19" t="s">
        <v>9</v>
      </c>
      <c r="I14" s="46">
        <v>6</v>
      </c>
      <c r="J14" s="46">
        <v>239</v>
      </c>
      <c r="K14" s="46">
        <v>9</v>
      </c>
      <c r="L14" s="46">
        <v>5</v>
      </c>
      <c r="M14" s="6">
        <f t="shared" si="1"/>
        <v>272.5</v>
      </c>
      <c r="N14" s="2">
        <f t="shared" si="4"/>
        <v>1194.5</v>
      </c>
      <c r="O14" s="19" t="s">
        <v>29</v>
      </c>
      <c r="P14" s="45">
        <v>9</v>
      </c>
      <c r="Q14" s="45">
        <v>265</v>
      </c>
      <c r="R14" s="45">
        <v>11</v>
      </c>
      <c r="S14" s="45">
        <v>10</v>
      </c>
      <c r="T14" s="6">
        <f t="shared" si="2"/>
        <v>316.5</v>
      </c>
      <c r="U14" s="2">
        <f t="shared" si="5"/>
        <v>1170.5</v>
      </c>
    </row>
    <row r="15" spans="1:21" ht="24" customHeight="1" x14ac:dyDescent="0.2">
      <c r="A15" s="18" t="s">
        <v>23</v>
      </c>
      <c r="B15" s="46">
        <v>7</v>
      </c>
      <c r="C15" s="46">
        <v>197</v>
      </c>
      <c r="D15" s="46">
        <v>14</v>
      </c>
      <c r="E15" s="46">
        <v>7</v>
      </c>
      <c r="F15" s="6">
        <f t="shared" si="0"/>
        <v>246</v>
      </c>
      <c r="G15" s="2">
        <f t="shared" si="3"/>
        <v>982.5</v>
      </c>
      <c r="H15" s="19" t="s">
        <v>12</v>
      </c>
      <c r="I15" s="46">
        <v>5</v>
      </c>
      <c r="J15" s="46">
        <v>225</v>
      </c>
      <c r="K15" s="46">
        <v>5</v>
      </c>
      <c r="L15" s="46">
        <v>5</v>
      </c>
      <c r="M15" s="6">
        <f t="shared" si="1"/>
        <v>250</v>
      </c>
      <c r="N15" s="2">
        <f t="shared" si="4"/>
        <v>1112</v>
      </c>
      <c r="O15" s="18" t="s">
        <v>30</v>
      </c>
      <c r="P15" s="46">
        <v>7</v>
      </c>
      <c r="Q15" s="46">
        <v>286</v>
      </c>
      <c r="R15" s="45">
        <v>17</v>
      </c>
      <c r="S15" s="46">
        <v>6</v>
      </c>
      <c r="T15" s="6">
        <f t="shared" si="2"/>
        <v>338.5</v>
      </c>
      <c r="U15" s="2">
        <f t="shared" si="5"/>
        <v>1184.5</v>
      </c>
    </row>
    <row r="16" spans="1:21" ht="24" customHeight="1" x14ac:dyDescent="0.2">
      <c r="A16" s="18" t="s">
        <v>39</v>
      </c>
      <c r="B16" s="46">
        <v>1</v>
      </c>
      <c r="C16" s="46">
        <v>214</v>
      </c>
      <c r="D16" s="46">
        <v>13</v>
      </c>
      <c r="E16" s="46">
        <v>3</v>
      </c>
      <c r="F16" s="6">
        <f t="shared" si="0"/>
        <v>248</v>
      </c>
      <c r="G16" s="2">
        <f t="shared" si="3"/>
        <v>992.5</v>
      </c>
      <c r="H16" s="19" t="s">
        <v>15</v>
      </c>
      <c r="I16" s="46">
        <v>6</v>
      </c>
      <c r="J16" s="46">
        <v>210</v>
      </c>
      <c r="K16" s="46">
        <v>6</v>
      </c>
      <c r="L16" s="46">
        <v>6</v>
      </c>
      <c r="M16" s="6">
        <f t="shared" si="1"/>
        <v>240</v>
      </c>
      <c r="N16" s="2">
        <f t="shared" si="4"/>
        <v>1034</v>
      </c>
      <c r="O16" s="19" t="s">
        <v>8</v>
      </c>
      <c r="P16" s="46">
        <v>5</v>
      </c>
      <c r="Q16" s="46">
        <v>354</v>
      </c>
      <c r="R16" s="46">
        <v>19</v>
      </c>
      <c r="S16" s="46">
        <v>2</v>
      </c>
      <c r="T16" s="6">
        <f t="shared" si="2"/>
        <v>399.5</v>
      </c>
      <c r="U16" s="2">
        <f t="shared" si="5"/>
        <v>1336.5</v>
      </c>
    </row>
    <row r="17" spans="1:25" ht="24" customHeight="1" x14ac:dyDescent="0.2">
      <c r="A17" s="18" t="s">
        <v>40</v>
      </c>
      <c r="B17" s="46">
        <v>7</v>
      </c>
      <c r="C17" s="46">
        <v>190</v>
      </c>
      <c r="D17" s="46">
        <v>11</v>
      </c>
      <c r="E17" s="46">
        <v>6</v>
      </c>
      <c r="F17" s="6">
        <f t="shared" si="0"/>
        <v>230.5</v>
      </c>
      <c r="G17" s="2">
        <f t="shared" si="3"/>
        <v>981.5</v>
      </c>
      <c r="H17" s="19" t="s">
        <v>18</v>
      </c>
      <c r="I17" s="46">
        <v>11</v>
      </c>
      <c r="J17" s="46">
        <v>209</v>
      </c>
      <c r="K17" s="46">
        <v>11</v>
      </c>
      <c r="L17" s="46">
        <v>5</v>
      </c>
      <c r="M17" s="6">
        <f t="shared" si="1"/>
        <v>249</v>
      </c>
      <c r="N17" s="2">
        <f t="shared" si="4"/>
        <v>1011.5</v>
      </c>
      <c r="O17" s="19" t="s">
        <v>10</v>
      </c>
      <c r="P17" s="46">
        <v>6</v>
      </c>
      <c r="Q17" s="46">
        <v>341</v>
      </c>
      <c r="R17" s="46">
        <v>18</v>
      </c>
      <c r="S17" s="46">
        <v>4</v>
      </c>
      <c r="T17" s="6">
        <f t="shared" si="2"/>
        <v>390</v>
      </c>
      <c r="U17" s="2">
        <f t="shared" si="5"/>
        <v>1444.5</v>
      </c>
    </row>
    <row r="18" spans="1:25" ht="24" customHeight="1" x14ac:dyDescent="0.2">
      <c r="A18" s="18" t="s">
        <v>41</v>
      </c>
      <c r="B18" s="46">
        <v>4</v>
      </c>
      <c r="C18" s="46">
        <v>178</v>
      </c>
      <c r="D18" s="46">
        <v>6</v>
      </c>
      <c r="E18" s="46">
        <v>5</v>
      </c>
      <c r="F18" s="6">
        <f t="shared" si="0"/>
        <v>204.5</v>
      </c>
      <c r="G18" s="2">
        <f t="shared" si="3"/>
        <v>929</v>
      </c>
      <c r="H18" s="19" t="s">
        <v>20</v>
      </c>
      <c r="I18" s="46">
        <v>7</v>
      </c>
      <c r="J18" s="46">
        <v>214</v>
      </c>
      <c r="K18" s="46">
        <v>9</v>
      </c>
      <c r="L18" s="46">
        <v>7</v>
      </c>
      <c r="M18" s="6">
        <f t="shared" si="1"/>
        <v>253</v>
      </c>
      <c r="N18" s="2">
        <f t="shared" si="4"/>
        <v>992</v>
      </c>
      <c r="O18" s="19" t="s">
        <v>13</v>
      </c>
      <c r="P18" s="46">
        <v>8</v>
      </c>
      <c r="Q18" s="46">
        <v>363</v>
      </c>
      <c r="R18" s="46">
        <v>17</v>
      </c>
      <c r="S18" s="46">
        <v>7</v>
      </c>
      <c r="T18" s="6">
        <f t="shared" si="2"/>
        <v>418.5</v>
      </c>
      <c r="U18" s="2">
        <f t="shared" si="5"/>
        <v>1546.5</v>
      </c>
    </row>
    <row r="19" spans="1:25" ht="24" customHeight="1" thickBot="1" x14ac:dyDescent="0.25">
      <c r="A19" s="21" t="s">
        <v>42</v>
      </c>
      <c r="B19" s="47">
        <v>1</v>
      </c>
      <c r="C19" s="47">
        <v>231</v>
      </c>
      <c r="D19" s="47">
        <v>9</v>
      </c>
      <c r="E19" s="47">
        <v>6</v>
      </c>
      <c r="F19" s="7">
        <f t="shared" si="0"/>
        <v>264.5</v>
      </c>
      <c r="G19" s="3">
        <f t="shared" si="3"/>
        <v>947.5</v>
      </c>
      <c r="H19" s="20" t="s">
        <v>22</v>
      </c>
      <c r="I19" s="45">
        <v>6</v>
      </c>
      <c r="J19" s="45">
        <v>227</v>
      </c>
      <c r="K19" s="45">
        <v>6</v>
      </c>
      <c r="L19" s="45">
        <v>7</v>
      </c>
      <c r="M19" s="6">
        <f t="shared" si="1"/>
        <v>259.5</v>
      </c>
      <c r="N19" s="2">
        <f>M16+M17+M18+M19</f>
        <v>1001.5</v>
      </c>
      <c r="O19" s="19" t="s">
        <v>16</v>
      </c>
      <c r="P19" s="46">
        <v>5</v>
      </c>
      <c r="Q19" s="46">
        <v>354</v>
      </c>
      <c r="R19" s="46">
        <v>17</v>
      </c>
      <c r="S19" s="46">
        <v>3</v>
      </c>
      <c r="T19" s="6">
        <f t="shared" si="2"/>
        <v>398</v>
      </c>
      <c r="U19" s="2">
        <f t="shared" si="5"/>
        <v>1606</v>
      </c>
    </row>
    <row r="20" spans="1:25" ht="24" customHeight="1" x14ac:dyDescent="0.2">
      <c r="A20" s="19" t="s">
        <v>27</v>
      </c>
      <c r="B20" s="45">
        <v>11</v>
      </c>
      <c r="C20" s="45">
        <v>228</v>
      </c>
      <c r="D20" s="45">
        <v>8</v>
      </c>
      <c r="E20" s="45">
        <v>4</v>
      </c>
      <c r="F20" s="8">
        <f t="shared" si="0"/>
        <v>259.5</v>
      </c>
      <c r="G20" s="35"/>
      <c r="H20" s="19" t="s">
        <v>24</v>
      </c>
      <c r="I20" s="46">
        <v>6</v>
      </c>
      <c r="J20" s="46">
        <v>233</v>
      </c>
      <c r="K20" s="46">
        <v>8</v>
      </c>
      <c r="L20" s="46">
        <v>4</v>
      </c>
      <c r="M20" s="8">
        <f t="shared" si="1"/>
        <v>262</v>
      </c>
      <c r="N20" s="2">
        <f>M17+M18+M19+M20</f>
        <v>1023.5</v>
      </c>
      <c r="O20" s="19" t="s">
        <v>45</v>
      </c>
      <c r="P20" s="45">
        <v>10</v>
      </c>
      <c r="Q20" s="45">
        <v>357</v>
      </c>
      <c r="R20" s="46">
        <v>24</v>
      </c>
      <c r="S20" s="45">
        <v>1</v>
      </c>
      <c r="T20" s="8">
        <f t="shared" si="2"/>
        <v>412.5</v>
      </c>
      <c r="U20" s="2">
        <f t="shared" si="5"/>
        <v>1619</v>
      </c>
    </row>
    <row r="21" spans="1:25" ht="24" customHeight="1" thickBot="1" x14ac:dyDescent="0.25">
      <c r="A21" s="19" t="s">
        <v>28</v>
      </c>
      <c r="B21" s="46">
        <v>20</v>
      </c>
      <c r="C21" s="46">
        <v>222</v>
      </c>
      <c r="D21" s="46">
        <v>9</v>
      </c>
      <c r="E21" s="46">
        <v>3</v>
      </c>
      <c r="F21" s="6">
        <f t="shared" si="0"/>
        <v>257.5</v>
      </c>
      <c r="G21" s="36"/>
      <c r="H21" s="20" t="s">
        <v>25</v>
      </c>
      <c r="I21" s="46">
        <v>8</v>
      </c>
      <c r="J21" s="46">
        <v>268</v>
      </c>
      <c r="K21" s="46">
        <v>8</v>
      </c>
      <c r="L21" s="46">
        <v>7</v>
      </c>
      <c r="M21" s="6">
        <f t="shared" si="1"/>
        <v>305.5</v>
      </c>
      <c r="N21" s="2">
        <f>M18+M19+M20+M21</f>
        <v>1080</v>
      </c>
      <c r="O21" s="21" t="s">
        <v>46</v>
      </c>
      <c r="P21" s="47">
        <v>7</v>
      </c>
      <c r="Q21" s="47">
        <v>346</v>
      </c>
      <c r="R21" s="47">
        <v>12</v>
      </c>
      <c r="S21" s="47">
        <v>3</v>
      </c>
      <c r="T21" s="7">
        <f t="shared" si="2"/>
        <v>381</v>
      </c>
      <c r="U21" s="3">
        <f t="shared" si="5"/>
        <v>1610</v>
      </c>
      <c r="V21" s="1">
        <f>SUM(P16:P19)</f>
        <v>24</v>
      </c>
      <c r="W21" s="1">
        <f t="shared" ref="W21:Y21" si="6">SUM(Q16:Q19)</f>
        <v>1412</v>
      </c>
      <c r="X21" s="1">
        <f t="shared" si="6"/>
        <v>71</v>
      </c>
      <c r="Y21" s="1">
        <f t="shared" si="6"/>
        <v>16</v>
      </c>
    </row>
    <row r="22" spans="1:25" ht="24" customHeight="1" thickBot="1" x14ac:dyDescent="0.25">
      <c r="A22" s="19" t="s">
        <v>1</v>
      </c>
      <c r="B22" s="46">
        <v>20</v>
      </c>
      <c r="C22" s="46">
        <v>235</v>
      </c>
      <c r="D22" s="46">
        <v>5</v>
      </c>
      <c r="E22" s="46">
        <v>7</v>
      </c>
      <c r="F22" s="6">
        <f t="shared" si="0"/>
        <v>272.5</v>
      </c>
      <c r="G22" s="2"/>
      <c r="H22" s="21" t="s">
        <v>26</v>
      </c>
      <c r="I22" s="47">
        <v>6</v>
      </c>
      <c r="J22" s="47">
        <v>229</v>
      </c>
      <c r="K22" s="47">
        <v>9</v>
      </c>
      <c r="L22" s="47">
        <v>5</v>
      </c>
      <c r="M22" s="6">
        <f t="shared" si="1"/>
        <v>262.5</v>
      </c>
      <c r="N22" s="3">
        <f>M19+M20+M21+M22</f>
        <v>1089.5</v>
      </c>
      <c r="O22" s="19"/>
      <c r="P22" s="45"/>
      <c r="Q22" s="45"/>
      <c r="R22" s="45"/>
      <c r="S22" s="45"/>
      <c r="T22" s="8"/>
      <c r="U22" s="34"/>
    </row>
    <row r="23" spans="1:25" ht="1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992.5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1194.5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1619</v>
      </c>
    </row>
    <row r="24" spans="1:25" ht="15" customHeight="1" x14ac:dyDescent="0.2">
      <c r="A24" s="184"/>
      <c r="B24" s="185"/>
      <c r="C24" s="82" t="s">
        <v>73</v>
      </c>
      <c r="D24" s="86"/>
      <c r="E24" s="86"/>
      <c r="F24" s="87" t="s">
        <v>82</v>
      </c>
      <c r="G24" s="88"/>
      <c r="H24" s="184"/>
      <c r="I24" s="185"/>
      <c r="J24" s="82" t="s">
        <v>73</v>
      </c>
      <c r="K24" s="86"/>
      <c r="L24" s="86"/>
      <c r="M24" s="87" t="s">
        <v>67</v>
      </c>
      <c r="N24" s="88"/>
      <c r="O24" s="184"/>
      <c r="P24" s="185"/>
      <c r="Q24" s="82" t="s">
        <v>73</v>
      </c>
      <c r="R24" s="86"/>
      <c r="S24" s="86"/>
      <c r="T24" s="87" t="s">
        <v>83</v>
      </c>
      <c r="U24" s="88"/>
    </row>
    <row r="25" spans="1:25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5" ht="12.75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5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5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5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5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5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5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X15" sqref="X15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45 X CARRERA 27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4527</v>
      </c>
      <c r="M5" s="177"/>
      <c r="N5" s="177"/>
      <c r="O5" s="12"/>
      <c r="P5" s="166" t="s">
        <v>57</v>
      </c>
      <c r="Q5" s="166"/>
      <c r="R5" s="166"/>
      <c r="S5" s="175" t="s">
        <v>61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92" t="s">
        <v>152</v>
      </c>
      <c r="E6" s="192"/>
      <c r="F6" s="192"/>
      <c r="G6" s="192"/>
      <c r="H6" s="192"/>
      <c r="I6" s="166" t="s">
        <v>59</v>
      </c>
      <c r="J6" s="166"/>
      <c r="K6" s="166"/>
      <c r="L6" s="178">
        <v>3</v>
      </c>
      <c r="M6" s="178"/>
      <c r="N6" s="178"/>
      <c r="O6" s="42"/>
      <c r="P6" s="166" t="s">
        <v>58</v>
      </c>
      <c r="Q6" s="166"/>
      <c r="R6" s="166"/>
      <c r="S6" s="171">
        <f>'G-1'!S6:U6</f>
        <v>43307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10</v>
      </c>
      <c r="C10" s="46">
        <v>331</v>
      </c>
      <c r="D10" s="46">
        <v>20</v>
      </c>
      <c r="E10" s="46">
        <v>6</v>
      </c>
      <c r="F10" s="6">
        <f t="shared" ref="F10:F22" si="0">B10*0.5+C10*1+D10*2+E10*2.5</f>
        <v>391</v>
      </c>
      <c r="G10" s="2"/>
      <c r="H10" s="19" t="s">
        <v>4</v>
      </c>
      <c r="I10" s="46">
        <v>5</v>
      </c>
      <c r="J10" s="46">
        <v>390</v>
      </c>
      <c r="K10" s="46">
        <v>12</v>
      </c>
      <c r="L10" s="46">
        <v>5</v>
      </c>
      <c r="M10" s="6">
        <f t="shared" ref="M10:M22" si="1">I10*0.5+J10*1+K10*2+L10*2.5</f>
        <v>429</v>
      </c>
      <c r="N10" s="9">
        <f>F20+F21+F22+M10</f>
        <v>1762</v>
      </c>
      <c r="O10" s="19" t="s">
        <v>43</v>
      </c>
      <c r="P10" s="46">
        <v>7</v>
      </c>
      <c r="Q10" s="46">
        <v>410</v>
      </c>
      <c r="R10" s="46">
        <v>10</v>
      </c>
      <c r="S10" s="46">
        <v>6</v>
      </c>
      <c r="T10" s="6">
        <f t="shared" ref="T10:T21" si="2">P10*0.5+Q10*1+R10*2+S10*2.5</f>
        <v>448.5</v>
      </c>
      <c r="U10" s="10"/>
      <c r="AB10" s="1"/>
    </row>
    <row r="11" spans="1:28" ht="24" customHeight="1" x14ac:dyDescent="0.2">
      <c r="A11" s="18" t="s">
        <v>14</v>
      </c>
      <c r="B11" s="46">
        <v>19</v>
      </c>
      <c r="C11" s="46">
        <v>373</v>
      </c>
      <c r="D11" s="46">
        <v>18</v>
      </c>
      <c r="E11" s="46">
        <v>8</v>
      </c>
      <c r="F11" s="6">
        <f t="shared" si="0"/>
        <v>438.5</v>
      </c>
      <c r="G11" s="2"/>
      <c r="H11" s="19" t="s">
        <v>5</v>
      </c>
      <c r="I11" s="46">
        <v>9</v>
      </c>
      <c r="J11" s="46">
        <v>365</v>
      </c>
      <c r="K11" s="46">
        <v>10</v>
      </c>
      <c r="L11" s="46">
        <v>4</v>
      </c>
      <c r="M11" s="6">
        <f t="shared" si="1"/>
        <v>399.5</v>
      </c>
      <c r="N11" s="9">
        <f>F21+F22+M10+M11</f>
        <v>1734</v>
      </c>
      <c r="O11" s="19" t="s">
        <v>44</v>
      </c>
      <c r="P11" s="46">
        <v>5</v>
      </c>
      <c r="Q11" s="46">
        <v>430</v>
      </c>
      <c r="R11" s="46">
        <v>12</v>
      </c>
      <c r="S11" s="46">
        <v>10</v>
      </c>
      <c r="T11" s="6">
        <f t="shared" si="2"/>
        <v>481.5</v>
      </c>
      <c r="U11" s="2"/>
      <c r="AB11" s="1"/>
    </row>
    <row r="12" spans="1:28" ht="24" customHeight="1" x14ac:dyDescent="0.2">
      <c r="A12" s="18" t="s">
        <v>17</v>
      </c>
      <c r="B12" s="46">
        <v>9</v>
      </c>
      <c r="C12" s="46">
        <v>380</v>
      </c>
      <c r="D12" s="46">
        <v>24</v>
      </c>
      <c r="E12" s="46">
        <v>8</v>
      </c>
      <c r="F12" s="6">
        <f t="shared" si="0"/>
        <v>452.5</v>
      </c>
      <c r="G12" s="2"/>
      <c r="H12" s="19" t="s">
        <v>6</v>
      </c>
      <c r="I12" s="46">
        <v>7</v>
      </c>
      <c r="J12" s="46">
        <v>339</v>
      </c>
      <c r="K12" s="46">
        <v>7</v>
      </c>
      <c r="L12" s="46">
        <v>3</v>
      </c>
      <c r="M12" s="6">
        <f t="shared" si="1"/>
        <v>364</v>
      </c>
      <c r="N12" s="2">
        <f>F22+M10+M11+M12</f>
        <v>1687.5</v>
      </c>
      <c r="O12" s="19" t="s">
        <v>32</v>
      </c>
      <c r="P12" s="46">
        <v>4</v>
      </c>
      <c r="Q12" s="46">
        <v>396</v>
      </c>
      <c r="R12" s="46">
        <v>10</v>
      </c>
      <c r="S12" s="46">
        <v>4</v>
      </c>
      <c r="T12" s="6">
        <f t="shared" si="2"/>
        <v>428</v>
      </c>
      <c r="U12" s="2"/>
      <c r="AB12" s="1"/>
    </row>
    <row r="13" spans="1:28" ht="24" customHeight="1" x14ac:dyDescent="0.2">
      <c r="A13" s="18" t="s">
        <v>19</v>
      </c>
      <c r="B13" s="46">
        <v>7</v>
      </c>
      <c r="C13" s="46">
        <v>345</v>
      </c>
      <c r="D13" s="46">
        <v>19</v>
      </c>
      <c r="E13" s="46">
        <v>7</v>
      </c>
      <c r="F13" s="6">
        <f t="shared" si="0"/>
        <v>404</v>
      </c>
      <c r="G13" s="2">
        <f t="shared" ref="G13:G19" si="3">F10+F11+F12+F13</f>
        <v>1686</v>
      </c>
      <c r="H13" s="19" t="s">
        <v>7</v>
      </c>
      <c r="I13" s="46">
        <v>8</v>
      </c>
      <c r="J13" s="46">
        <v>311</v>
      </c>
      <c r="K13" s="46">
        <v>7</v>
      </c>
      <c r="L13" s="46">
        <v>6</v>
      </c>
      <c r="M13" s="6">
        <f t="shared" si="1"/>
        <v>344</v>
      </c>
      <c r="N13" s="2">
        <f t="shared" ref="N13:N18" si="4">M10+M11+M12+M13</f>
        <v>1536.5</v>
      </c>
      <c r="O13" s="19" t="s">
        <v>33</v>
      </c>
      <c r="P13" s="46">
        <v>7</v>
      </c>
      <c r="Q13" s="46">
        <v>390</v>
      </c>
      <c r="R13" s="46">
        <v>11</v>
      </c>
      <c r="S13" s="46">
        <v>8</v>
      </c>
      <c r="T13" s="6">
        <f t="shared" si="2"/>
        <v>435.5</v>
      </c>
      <c r="U13" s="2">
        <f t="shared" ref="U13:U21" si="5">T10+T11+T12+T13</f>
        <v>1793.5</v>
      </c>
      <c r="AB13" s="81">
        <v>212.5</v>
      </c>
    </row>
    <row r="14" spans="1:28" ht="24" customHeight="1" x14ac:dyDescent="0.2">
      <c r="A14" s="18" t="s">
        <v>21</v>
      </c>
      <c r="B14" s="46">
        <v>9</v>
      </c>
      <c r="C14" s="46">
        <v>354</v>
      </c>
      <c r="D14" s="46">
        <v>13</v>
      </c>
      <c r="E14" s="46">
        <v>9</v>
      </c>
      <c r="F14" s="6">
        <f t="shared" si="0"/>
        <v>407</v>
      </c>
      <c r="G14" s="2">
        <f t="shared" si="3"/>
        <v>1702</v>
      </c>
      <c r="H14" s="19" t="s">
        <v>9</v>
      </c>
      <c r="I14" s="46">
        <v>10</v>
      </c>
      <c r="J14" s="46">
        <v>321</v>
      </c>
      <c r="K14" s="46">
        <v>8</v>
      </c>
      <c r="L14" s="46">
        <v>2</v>
      </c>
      <c r="M14" s="6">
        <f t="shared" si="1"/>
        <v>347</v>
      </c>
      <c r="N14" s="2">
        <f t="shared" si="4"/>
        <v>1454.5</v>
      </c>
      <c r="O14" s="19" t="s">
        <v>29</v>
      </c>
      <c r="P14" s="45">
        <v>7</v>
      </c>
      <c r="Q14" s="45">
        <v>366</v>
      </c>
      <c r="R14" s="45">
        <v>10</v>
      </c>
      <c r="S14" s="45">
        <v>9</v>
      </c>
      <c r="T14" s="6">
        <f t="shared" si="2"/>
        <v>412</v>
      </c>
      <c r="U14" s="2">
        <f t="shared" si="5"/>
        <v>1757</v>
      </c>
      <c r="AB14" s="81">
        <v>226</v>
      </c>
    </row>
    <row r="15" spans="1:28" ht="24" customHeight="1" x14ac:dyDescent="0.2">
      <c r="A15" s="18" t="s">
        <v>23</v>
      </c>
      <c r="B15" s="46">
        <v>10</v>
      </c>
      <c r="C15" s="46">
        <v>410</v>
      </c>
      <c r="D15" s="46">
        <v>10</v>
      </c>
      <c r="E15" s="46">
        <v>5</v>
      </c>
      <c r="F15" s="6">
        <f t="shared" si="0"/>
        <v>447.5</v>
      </c>
      <c r="G15" s="2">
        <f t="shared" si="3"/>
        <v>1711</v>
      </c>
      <c r="H15" s="19" t="s">
        <v>12</v>
      </c>
      <c r="I15" s="46">
        <v>5</v>
      </c>
      <c r="J15" s="46">
        <v>318</v>
      </c>
      <c r="K15" s="46">
        <v>9</v>
      </c>
      <c r="L15" s="46">
        <v>5</v>
      </c>
      <c r="M15" s="6">
        <f t="shared" si="1"/>
        <v>351</v>
      </c>
      <c r="N15" s="2">
        <f t="shared" si="4"/>
        <v>1406</v>
      </c>
      <c r="O15" s="18" t="s">
        <v>30</v>
      </c>
      <c r="P15" s="46">
        <v>8</v>
      </c>
      <c r="Q15" s="46">
        <v>420</v>
      </c>
      <c r="R15" s="46">
        <v>19</v>
      </c>
      <c r="S15" s="46">
        <v>4</v>
      </c>
      <c r="T15" s="6">
        <f t="shared" si="2"/>
        <v>472</v>
      </c>
      <c r="U15" s="2">
        <f t="shared" si="5"/>
        <v>1747.5</v>
      </c>
      <c r="AB15" s="81">
        <v>233.5</v>
      </c>
    </row>
    <row r="16" spans="1:28" ht="24" customHeight="1" x14ac:dyDescent="0.2">
      <c r="A16" s="18" t="s">
        <v>39</v>
      </c>
      <c r="B16" s="46">
        <v>10</v>
      </c>
      <c r="C16" s="46">
        <v>384</v>
      </c>
      <c r="D16" s="46">
        <v>9</v>
      </c>
      <c r="E16" s="46">
        <v>8</v>
      </c>
      <c r="F16" s="6">
        <f t="shared" si="0"/>
        <v>427</v>
      </c>
      <c r="G16" s="2">
        <f t="shared" si="3"/>
        <v>1685.5</v>
      </c>
      <c r="H16" s="19" t="s">
        <v>15</v>
      </c>
      <c r="I16" s="46">
        <v>9</v>
      </c>
      <c r="J16" s="46">
        <v>316</v>
      </c>
      <c r="K16" s="46">
        <v>7</v>
      </c>
      <c r="L16" s="46">
        <v>4</v>
      </c>
      <c r="M16" s="6">
        <f t="shared" si="1"/>
        <v>344.5</v>
      </c>
      <c r="N16" s="2">
        <f t="shared" si="4"/>
        <v>1386.5</v>
      </c>
      <c r="O16" s="19" t="s">
        <v>8</v>
      </c>
      <c r="P16" s="46">
        <v>9</v>
      </c>
      <c r="Q16" s="46">
        <v>396</v>
      </c>
      <c r="R16" s="46">
        <v>21</v>
      </c>
      <c r="S16" s="46">
        <v>9</v>
      </c>
      <c r="T16" s="6">
        <f t="shared" si="2"/>
        <v>465</v>
      </c>
      <c r="U16" s="2">
        <f t="shared" si="5"/>
        <v>1784.5</v>
      </c>
      <c r="AB16" s="81">
        <v>234</v>
      </c>
    </row>
    <row r="17" spans="1:28" ht="24" customHeight="1" x14ac:dyDescent="0.2">
      <c r="A17" s="18" t="s">
        <v>40</v>
      </c>
      <c r="B17" s="46">
        <v>5</v>
      </c>
      <c r="C17" s="46">
        <v>450</v>
      </c>
      <c r="D17" s="46">
        <v>11</v>
      </c>
      <c r="E17" s="46">
        <v>3</v>
      </c>
      <c r="F17" s="6">
        <f t="shared" si="0"/>
        <v>482</v>
      </c>
      <c r="G17" s="2">
        <f t="shared" si="3"/>
        <v>1763.5</v>
      </c>
      <c r="H17" s="19" t="s">
        <v>18</v>
      </c>
      <c r="I17" s="46">
        <v>6</v>
      </c>
      <c r="J17" s="46">
        <v>351</v>
      </c>
      <c r="K17" s="46">
        <v>10</v>
      </c>
      <c r="L17" s="46">
        <v>5</v>
      </c>
      <c r="M17" s="6">
        <f t="shared" si="1"/>
        <v>386.5</v>
      </c>
      <c r="N17" s="2">
        <f t="shared" si="4"/>
        <v>1429</v>
      </c>
      <c r="O17" s="19" t="s">
        <v>10</v>
      </c>
      <c r="P17" s="46">
        <v>6</v>
      </c>
      <c r="Q17" s="46">
        <v>370</v>
      </c>
      <c r="R17" s="46">
        <v>19</v>
      </c>
      <c r="S17" s="46">
        <v>2</v>
      </c>
      <c r="T17" s="6">
        <f t="shared" si="2"/>
        <v>416</v>
      </c>
      <c r="U17" s="2">
        <f t="shared" si="5"/>
        <v>1765</v>
      </c>
      <c r="AB17" s="81">
        <v>248</v>
      </c>
    </row>
    <row r="18" spans="1:28" ht="24" customHeight="1" x14ac:dyDescent="0.2">
      <c r="A18" s="18" t="s">
        <v>41</v>
      </c>
      <c r="B18" s="46">
        <v>5</v>
      </c>
      <c r="C18" s="46">
        <v>410</v>
      </c>
      <c r="D18" s="46">
        <v>9</v>
      </c>
      <c r="E18" s="46">
        <v>10</v>
      </c>
      <c r="F18" s="6">
        <f t="shared" si="0"/>
        <v>455.5</v>
      </c>
      <c r="G18" s="2">
        <f t="shared" si="3"/>
        <v>1812</v>
      </c>
      <c r="H18" s="19" t="s">
        <v>20</v>
      </c>
      <c r="I18" s="46">
        <v>5</v>
      </c>
      <c r="J18" s="46">
        <v>372</v>
      </c>
      <c r="K18" s="46">
        <v>8</v>
      </c>
      <c r="L18" s="46">
        <v>7</v>
      </c>
      <c r="M18" s="6">
        <f t="shared" si="1"/>
        <v>408</v>
      </c>
      <c r="N18" s="2">
        <f t="shared" si="4"/>
        <v>1490</v>
      </c>
      <c r="O18" s="19" t="s">
        <v>13</v>
      </c>
      <c r="P18" s="46">
        <v>7</v>
      </c>
      <c r="Q18" s="46">
        <v>359</v>
      </c>
      <c r="R18" s="46">
        <v>18</v>
      </c>
      <c r="S18" s="46">
        <v>6</v>
      </c>
      <c r="T18" s="6">
        <f t="shared" si="2"/>
        <v>413.5</v>
      </c>
      <c r="U18" s="2">
        <f t="shared" si="5"/>
        <v>1766.5</v>
      </c>
      <c r="AB18" s="81">
        <v>248</v>
      </c>
    </row>
    <row r="19" spans="1:28" ht="24" customHeight="1" thickBot="1" x14ac:dyDescent="0.25">
      <c r="A19" s="21" t="s">
        <v>42</v>
      </c>
      <c r="B19" s="47">
        <v>8</v>
      </c>
      <c r="C19" s="47">
        <v>412</v>
      </c>
      <c r="D19" s="47">
        <v>9</v>
      </c>
      <c r="E19" s="47">
        <v>9</v>
      </c>
      <c r="F19" s="7">
        <f t="shared" si="0"/>
        <v>456.5</v>
      </c>
      <c r="G19" s="3">
        <f>F16+F17+F18+F19</f>
        <v>1821</v>
      </c>
      <c r="H19" s="20" t="s">
        <v>22</v>
      </c>
      <c r="I19" s="45">
        <v>8</v>
      </c>
      <c r="J19" s="45">
        <v>385</v>
      </c>
      <c r="K19" s="45">
        <v>10</v>
      </c>
      <c r="L19" s="45">
        <v>7</v>
      </c>
      <c r="M19" s="6">
        <f t="shared" si="1"/>
        <v>426.5</v>
      </c>
      <c r="N19" s="2">
        <f>M16+M17+M18+M19</f>
        <v>1565.5</v>
      </c>
      <c r="O19" s="19" t="s">
        <v>16</v>
      </c>
      <c r="P19" s="46">
        <v>11</v>
      </c>
      <c r="Q19" s="46">
        <v>321</v>
      </c>
      <c r="R19" s="46">
        <v>14</v>
      </c>
      <c r="S19" s="46">
        <v>4</v>
      </c>
      <c r="T19" s="6">
        <f t="shared" si="2"/>
        <v>364.5</v>
      </c>
      <c r="U19" s="2">
        <f t="shared" si="5"/>
        <v>1659</v>
      </c>
      <c r="AB19" s="81">
        <v>262</v>
      </c>
    </row>
    <row r="20" spans="1:28" ht="24" customHeight="1" x14ac:dyDescent="0.2">
      <c r="A20" s="19" t="s">
        <v>27</v>
      </c>
      <c r="B20" s="45">
        <v>6</v>
      </c>
      <c r="C20" s="45">
        <v>391</v>
      </c>
      <c r="D20" s="45">
        <v>8</v>
      </c>
      <c r="E20" s="45">
        <v>7</v>
      </c>
      <c r="F20" s="8">
        <f t="shared" si="0"/>
        <v>427.5</v>
      </c>
      <c r="G20" s="35"/>
      <c r="H20" s="19" t="s">
        <v>24</v>
      </c>
      <c r="I20" s="46">
        <v>17</v>
      </c>
      <c r="J20" s="46">
        <v>453</v>
      </c>
      <c r="K20" s="46">
        <v>8</v>
      </c>
      <c r="L20" s="46">
        <v>6</v>
      </c>
      <c r="M20" s="8">
        <f t="shared" si="1"/>
        <v>492.5</v>
      </c>
      <c r="N20" s="2">
        <f>M17+M18+M19+M20</f>
        <v>1713.5</v>
      </c>
      <c r="O20" s="19" t="s">
        <v>45</v>
      </c>
      <c r="P20" s="45">
        <v>8</v>
      </c>
      <c r="Q20" s="45">
        <v>318</v>
      </c>
      <c r="R20" s="45">
        <v>13</v>
      </c>
      <c r="S20" s="45">
        <v>1</v>
      </c>
      <c r="T20" s="8">
        <f t="shared" si="2"/>
        <v>350.5</v>
      </c>
      <c r="U20" s="2">
        <f t="shared" si="5"/>
        <v>1544.5</v>
      </c>
      <c r="AB20" s="81">
        <v>275</v>
      </c>
    </row>
    <row r="21" spans="1:28" ht="24" customHeight="1" thickBot="1" x14ac:dyDescent="0.25">
      <c r="A21" s="19" t="s">
        <v>28</v>
      </c>
      <c r="B21" s="46">
        <v>5</v>
      </c>
      <c r="C21" s="46">
        <v>386</v>
      </c>
      <c r="D21" s="46">
        <v>6</v>
      </c>
      <c r="E21" s="46">
        <v>4</v>
      </c>
      <c r="F21" s="6">
        <f t="shared" si="0"/>
        <v>410.5</v>
      </c>
      <c r="G21" s="36"/>
      <c r="H21" s="20" t="s">
        <v>25</v>
      </c>
      <c r="I21" s="46">
        <v>15</v>
      </c>
      <c r="J21" s="46">
        <v>386</v>
      </c>
      <c r="K21" s="46">
        <v>6</v>
      </c>
      <c r="L21" s="46">
        <v>13</v>
      </c>
      <c r="M21" s="6">
        <f t="shared" si="1"/>
        <v>438</v>
      </c>
      <c r="N21" s="2">
        <f>M18+M19+M20+M21</f>
        <v>1765</v>
      </c>
      <c r="O21" s="21" t="s">
        <v>46</v>
      </c>
      <c r="P21" s="47">
        <v>10</v>
      </c>
      <c r="Q21" s="47">
        <v>308</v>
      </c>
      <c r="R21" s="47">
        <v>13</v>
      </c>
      <c r="S21" s="47">
        <v>1</v>
      </c>
      <c r="T21" s="7">
        <f t="shared" si="2"/>
        <v>341.5</v>
      </c>
      <c r="U21" s="3">
        <f t="shared" si="5"/>
        <v>1470</v>
      </c>
      <c r="V21" s="1">
        <f>SUM(P16:P19)</f>
        <v>33</v>
      </c>
      <c r="W21" s="1">
        <f t="shared" ref="W21:Y21" si="6">SUM(Q16:Q19)</f>
        <v>1446</v>
      </c>
      <c r="X21" s="1">
        <f t="shared" si="6"/>
        <v>72</v>
      </c>
      <c r="Y21" s="1">
        <f t="shared" si="6"/>
        <v>21</v>
      </c>
      <c r="AB21" s="81">
        <v>276</v>
      </c>
    </row>
    <row r="22" spans="1:28" ht="24" customHeight="1" thickBot="1" x14ac:dyDescent="0.25">
      <c r="A22" s="19" t="s">
        <v>1</v>
      </c>
      <c r="B22" s="46">
        <v>4</v>
      </c>
      <c r="C22" s="46">
        <v>440</v>
      </c>
      <c r="D22" s="46">
        <v>14</v>
      </c>
      <c r="E22" s="46">
        <v>10</v>
      </c>
      <c r="F22" s="6">
        <f t="shared" si="0"/>
        <v>495</v>
      </c>
      <c r="G22" s="2"/>
      <c r="H22" s="21" t="s">
        <v>26</v>
      </c>
      <c r="I22" s="47">
        <v>23</v>
      </c>
      <c r="J22" s="47">
        <v>332</v>
      </c>
      <c r="K22" s="47">
        <v>9</v>
      </c>
      <c r="L22" s="47">
        <v>9</v>
      </c>
      <c r="M22" s="6">
        <f t="shared" si="1"/>
        <v>384</v>
      </c>
      <c r="N22" s="3">
        <f>M19+M20+M21+M22</f>
        <v>1741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1821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1765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1793.5</v>
      </c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89</v>
      </c>
      <c r="G24" s="88"/>
      <c r="H24" s="184"/>
      <c r="I24" s="185"/>
      <c r="J24" s="82" t="s">
        <v>73</v>
      </c>
      <c r="K24" s="86"/>
      <c r="L24" s="86"/>
      <c r="M24" s="87" t="s">
        <v>71</v>
      </c>
      <c r="N24" s="88"/>
      <c r="O24" s="184"/>
      <c r="P24" s="185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W27" sqref="W2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3" t="str">
        <f>'G-1'!D5:H5</f>
        <v>CALLE 45 X CARRERA 27</v>
      </c>
      <c r="E5" s="203"/>
      <c r="F5" s="203"/>
      <c r="G5" s="203"/>
      <c r="H5" s="203"/>
      <c r="I5" s="199" t="s">
        <v>53</v>
      </c>
      <c r="J5" s="199"/>
      <c r="K5" s="199"/>
      <c r="L5" s="177">
        <f>'G-1'!L5:N5</f>
        <v>4527</v>
      </c>
      <c r="M5" s="177"/>
      <c r="N5" s="177"/>
      <c r="O5" s="50"/>
      <c r="P5" s="199" t="s">
        <v>57</v>
      </c>
      <c r="Q5" s="199"/>
      <c r="R5" s="199"/>
      <c r="S5" s="177" t="s">
        <v>135</v>
      </c>
      <c r="T5" s="177"/>
      <c r="U5" s="177"/>
    </row>
    <row r="6" spans="1:28" ht="12.75" customHeight="1" x14ac:dyDescent="0.2">
      <c r="A6" s="199" t="s">
        <v>55</v>
      </c>
      <c r="B6" s="199"/>
      <c r="C6" s="199"/>
      <c r="D6" s="192" t="s">
        <v>154</v>
      </c>
      <c r="E6" s="192"/>
      <c r="F6" s="192"/>
      <c r="G6" s="192"/>
      <c r="H6" s="192"/>
      <c r="I6" s="199" t="s">
        <v>59</v>
      </c>
      <c r="J6" s="199"/>
      <c r="K6" s="199"/>
      <c r="L6" s="198">
        <v>1</v>
      </c>
      <c r="M6" s="198"/>
      <c r="N6" s="198"/>
      <c r="O6" s="54"/>
      <c r="P6" s="199" t="s">
        <v>58</v>
      </c>
      <c r="Q6" s="199"/>
      <c r="R6" s="199"/>
      <c r="S6" s="204">
        <f>'G-1'!S6:U6</f>
        <v>43307</v>
      </c>
      <c r="T6" s="204"/>
      <c r="U6" s="204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47</v>
      </c>
      <c r="C10" s="61">
        <v>36</v>
      </c>
      <c r="D10" s="61">
        <v>9</v>
      </c>
      <c r="E10" s="61">
        <v>3</v>
      </c>
      <c r="F10" s="62">
        <f t="shared" ref="F10:F22" si="0">B10*0.5+C10*1+D10*2+E10*2.5</f>
        <v>85</v>
      </c>
      <c r="G10" s="63"/>
      <c r="H10" s="64" t="s">
        <v>4</v>
      </c>
      <c r="I10" s="46">
        <v>64</v>
      </c>
      <c r="J10" s="46">
        <v>70</v>
      </c>
      <c r="K10" s="46">
        <v>5</v>
      </c>
      <c r="L10" s="46">
        <v>2</v>
      </c>
      <c r="M10" s="62">
        <f t="shared" ref="M10:M22" si="1">I10*0.5+J10*1+K10*2+L10*2.5</f>
        <v>117</v>
      </c>
      <c r="N10" s="65">
        <f>F20+F21+F22+M10</f>
        <v>389</v>
      </c>
      <c r="O10" s="64" t="s">
        <v>43</v>
      </c>
      <c r="P10" s="46">
        <v>58</v>
      </c>
      <c r="Q10" s="46">
        <v>40</v>
      </c>
      <c r="R10" s="46">
        <v>5</v>
      </c>
      <c r="S10" s="46">
        <v>3</v>
      </c>
      <c r="T10" s="62">
        <f t="shared" ref="T10:T21" si="2">P10*0.5+Q10*1+R10*2+S10*2.5</f>
        <v>86.5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70</v>
      </c>
      <c r="C11" s="61">
        <v>42</v>
      </c>
      <c r="D11" s="61">
        <v>7</v>
      </c>
      <c r="E11" s="61">
        <v>3</v>
      </c>
      <c r="F11" s="62">
        <f t="shared" si="0"/>
        <v>98.5</v>
      </c>
      <c r="G11" s="63"/>
      <c r="H11" s="64" t="s">
        <v>5</v>
      </c>
      <c r="I11" s="46">
        <v>70</v>
      </c>
      <c r="J11" s="46">
        <v>55</v>
      </c>
      <c r="K11" s="46">
        <v>8</v>
      </c>
      <c r="L11" s="46">
        <v>3</v>
      </c>
      <c r="M11" s="62">
        <f t="shared" si="1"/>
        <v>113.5</v>
      </c>
      <c r="N11" s="65">
        <f>F21+F22+M10+M11</f>
        <v>415.5</v>
      </c>
      <c r="O11" s="64" t="s">
        <v>44</v>
      </c>
      <c r="P11" s="46">
        <v>63</v>
      </c>
      <c r="Q11" s="46">
        <v>59</v>
      </c>
      <c r="R11" s="46">
        <v>9</v>
      </c>
      <c r="S11" s="46">
        <v>3</v>
      </c>
      <c r="T11" s="62">
        <f t="shared" si="2"/>
        <v>116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64</v>
      </c>
      <c r="C12" s="61">
        <v>59</v>
      </c>
      <c r="D12" s="61">
        <v>4</v>
      </c>
      <c r="E12" s="61">
        <v>1</v>
      </c>
      <c r="F12" s="62">
        <f t="shared" si="0"/>
        <v>101.5</v>
      </c>
      <c r="G12" s="63"/>
      <c r="H12" s="64" t="s">
        <v>6</v>
      </c>
      <c r="I12" s="46">
        <v>71</v>
      </c>
      <c r="J12" s="46">
        <v>64</v>
      </c>
      <c r="K12" s="46">
        <v>7</v>
      </c>
      <c r="L12" s="46">
        <v>1</v>
      </c>
      <c r="M12" s="62">
        <f t="shared" si="1"/>
        <v>116</v>
      </c>
      <c r="N12" s="63">
        <f>F22+M10+M11+M12</f>
        <v>441</v>
      </c>
      <c r="O12" s="64" t="s">
        <v>32</v>
      </c>
      <c r="P12" s="46">
        <v>58</v>
      </c>
      <c r="Q12" s="46">
        <v>40</v>
      </c>
      <c r="R12" s="46">
        <v>5</v>
      </c>
      <c r="S12" s="46">
        <v>3</v>
      </c>
      <c r="T12" s="62">
        <f t="shared" si="2"/>
        <v>86.5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59</v>
      </c>
      <c r="C13" s="61">
        <v>50</v>
      </c>
      <c r="D13" s="61">
        <v>7</v>
      </c>
      <c r="E13" s="61">
        <v>2</v>
      </c>
      <c r="F13" s="62">
        <f t="shared" si="0"/>
        <v>98.5</v>
      </c>
      <c r="G13" s="63">
        <f t="shared" ref="G13:G19" si="3">F10+F11+F12+F13</f>
        <v>383.5</v>
      </c>
      <c r="H13" s="64" t="s">
        <v>7</v>
      </c>
      <c r="I13" s="46">
        <v>59</v>
      </c>
      <c r="J13" s="46">
        <v>58</v>
      </c>
      <c r="K13" s="46">
        <v>5</v>
      </c>
      <c r="L13" s="46">
        <v>3</v>
      </c>
      <c r="M13" s="62">
        <f t="shared" si="1"/>
        <v>105</v>
      </c>
      <c r="N13" s="63">
        <f t="shared" ref="N13:N18" si="4">M10+M11+M12+M13</f>
        <v>451.5</v>
      </c>
      <c r="O13" s="64" t="s">
        <v>33</v>
      </c>
      <c r="P13" s="46">
        <v>63</v>
      </c>
      <c r="Q13" s="46">
        <v>38</v>
      </c>
      <c r="R13" s="46">
        <v>8</v>
      </c>
      <c r="S13" s="46">
        <v>1</v>
      </c>
      <c r="T13" s="62">
        <f t="shared" si="2"/>
        <v>88</v>
      </c>
      <c r="U13" s="63">
        <f t="shared" ref="U13:U21" si="5">T10+T11+T12+T13</f>
        <v>377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41</v>
      </c>
      <c r="C14" s="61">
        <v>41</v>
      </c>
      <c r="D14" s="61">
        <v>6</v>
      </c>
      <c r="E14" s="61">
        <v>5</v>
      </c>
      <c r="F14" s="62">
        <f t="shared" si="0"/>
        <v>86</v>
      </c>
      <c r="G14" s="63">
        <f t="shared" si="3"/>
        <v>384.5</v>
      </c>
      <c r="H14" s="64" t="s">
        <v>9</v>
      </c>
      <c r="I14" s="46">
        <v>47</v>
      </c>
      <c r="J14" s="46">
        <v>53</v>
      </c>
      <c r="K14" s="46">
        <v>4</v>
      </c>
      <c r="L14" s="46">
        <v>1</v>
      </c>
      <c r="M14" s="62">
        <f t="shared" si="1"/>
        <v>87</v>
      </c>
      <c r="N14" s="63">
        <f t="shared" si="4"/>
        <v>421.5</v>
      </c>
      <c r="O14" s="64" t="s">
        <v>29</v>
      </c>
      <c r="P14" s="46">
        <v>71</v>
      </c>
      <c r="Q14" s="45">
        <v>53</v>
      </c>
      <c r="R14" s="45">
        <v>4</v>
      </c>
      <c r="S14" s="45">
        <v>1</v>
      </c>
      <c r="T14" s="62">
        <f t="shared" si="2"/>
        <v>99</v>
      </c>
      <c r="U14" s="63">
        <f t="shared" si="5"/>
        <v>389.5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38</v>
      </c>
      <c r="C15" s="61">
        <v>35</v>
      </c>
      <c r="D15" s="61">
        <v>5</v>
      </c>
      <c r="E15" s="61">
        <v>2</v>
      </c>
      <c r="F15" s="62">
        <f t="shared" si="0"/>
        <v>69</v>
      </c>
      <c r="G15" s="63">
        <f t="shared" si="3"/>
        <v>355</v>
      </c>
      <c r="H15" s="64" t="s">
        <v>12</v>
      </c>
      <c r="I15" s="46">
        <v>5</v>
      </c>
      <c r="J15" s="46">
        <v>59</v>
      </c>
      <c r="K15" s="46">
        <v>6</v>
      </c>
      <c r="L15" s="46">
        <v>2</v>
      </c>
      <c r="M15" s="62">
        <f t="shared" si="1"/>
        <v>78.5</v>
      </c>
      <c r="N15" s="63">
        <f t="shared" si="4"/>
        <v>386.5</v>
      </c>
      <c r="O15" s="60" t="s">
        <v>30</v>
      </c>
      <c r="P15" s="45">
        <v>61</v>
      </c>
      <c r="Q15" s="46">
        <v>54</v>
      </c>
      <c r="R15" s="46">
        <v>5</v>
      </c>
      <c r="S15" s="46">
        <v>2</v>
      </c>
      <c r="T15" s="62">
        <f t="shared" si="2"/>
        <v>99.5</v>
      </c>
      <c r="U15" s="63">
        <f t="shared" si="5"/>
        <v>373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44</v>
      </c>
      <c r="C16" s="61">
        <v>46</v>
      </c>
      <c r="D16" s="61">
        <v>4</v>
      </c>
      <c r="E16" s="61">
        <v>3</v>
      </c>
      <c r="F16" s="62">
        <f t="shared" si="0"/>
        <v>83.5</v>
      </c>
      <c r="G16" s="63">
        <f t="shared" si="3"/>
        <v>337</v>
      </c>
      <c r="H16" s="64" t="s">
        <v>15</v>
      </c>
      <c r="I16" s="46">
        <v>40</v>
      </c>
      <c r="J16" s="46">
        <v>54</v>
      </c>
      <c r="K16" s="46">
        <v>5</v>
      </c>
      <c r="L16" s="46">
        <v>5</v>
      </c>
      <c r="M16" s="62">
        <f t="shared" si="1"/>
        <v>96.5</v>
      </c>
      <c r="N16" s="63">
        <f t="shared" si="4"/>
        <v>367</v>
      </c>
      <c r="O16" s="64" t="s">
        <v>8</v>
      </c>
      <c r="P16" s="46">
        <v>91</v>
      </c>
      <c r="Q16" s="46">
        <v>48</v>
      </c>
      <c r="R16" s="46">
        <v>4</v>
      </c>
      <c r="S16" s="46">
        <v>0</v>
      </c>
      <c r="T16" s="62">
        <f t="shared" si="2"/>
        <v>101.5</v>
      </c>
      <c r="U16" s="63">
        <f t="shared" si="5"/>
        <v>388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42</v>
      </c>
      <c r="C17" s="61">
        <v>70</v>
      </c>
      <c r="D17" s="61">
        <v>8</v>
      </c>
      <c r="E17" s="61">
        <v>1</v>
      </c>
      <c r="F17" s="62">
        <f t="shared" si="0"/>
        <v>109.5</v>
      </c>
      <c r="G17" s="63">
        <f t="shared" si="3"/>
        <v>348</v>
      </c>
      <c r="H17" s="64" t="s">
        <v>18</v>
      </c>
      <c r="I17" s="46">
        <v>39</v>
      </c>
      <c r="J17" s="46">
        <v>56</v>
      </c>
      <c r="K17" s="46">
        <v>4</v>
      </c>
      <c r="L17" s="46">
        <v>5</v>
      </c>
      <c r="M17" s="62">
        <f t="shared" si="1"/>
        <v>96</v>
      </c>
      <c r="N17" s="63">
        <f t="shared" si="4"/>
        <v>358</v>
      </c>
      <c r="O17" s="64" t="s">
        <v>10</v>
      </c>
      <c r="P17" s="46">
        <v>77</v>
      </c>
      <c r="Q17" s="46">
        <v>50</v>
      </c>
      <c r="R17" s="46">
        <v>6</v>
      </c>
      <c r="S17" s="46">
        <v>1</v>
      </c>
      <c r="T17" s="62">
        <f t="shared" si="2"/>
        <v>103</v>
      </c>
      <c r="U17" s="63">
        <f t="shared" si="5"/>
        <v>403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43</v>
      </c>
      <c r="C18" s="61">
        <v>60</v>
      </c>
      <c r="D18" s="61">
        <v>8</v>
      </c>
      <c r="E18" s="61">
        <v>4</v>
      </c>
      <c r="F18" s="62">
        <f t="shared" si="0"/>
        <v>107.5</v>
      </c>
      <c r="G18" s="63">
        <f t="shared" si="3"/>
        <v>369.5</v>
      </c>
      <c r="H18" s="64" t="s">
        <v>20</v>
      </c>
      <c r="I18" s="46">
        <v>52</v>
      </c>
      <c r="J18" s="46">
        <v>40</v>
      </c>
      <c r="K18" s="46">
        <v>5</v>
      </c>
      <c r="L18" s="46">
        <v>3</v>
      </c>
      <c r="M18" s="62">
        <f t="shared" si="1"/>
        <v>83.5</v>
      </c>
      <c r="N18" s="63">
        <f t="shared" si="4"/>
        <v>354.5</v>
      </c>
      <c r="O18" s="64" t="s">
        <v>13</v>
      </c>
      <c r="P18" s="46">
        <v>97</v>
      </c>
      <c r="Q18" s="46">
        <v>54</v>
      </c>
      <c r="R18" s="46">
        <v>5</v>
      </c>
      <c r="S18" s="46">
        <v>2</v>
      </c>
      <c r="T18" s="62">
        <f t="shared" si="2"/>
        <v>117.5</v>
      </c>
      <c r="U18" s="63">
        <f t="shared" si="5"/>
        <v>421.5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31</v>
      </c>
      <c r="C19" s="69">
        <v>47</v>
      </c>
      <c r="D19" s="69">
        <v>5</v>
      </c>
      <c r="E19" s="69">
        <v>3</v>
      </c>
      <c r="F19" s="70">
        <f t="shared" si="0"/>
        <v>80</v>
      </c>
      <c r="G19" s="71">
        <f t="shared" si="3"/>
        <v>380.5</v>
      </c>
      <c r="H19" s="72" t="s">
        <v>22</v>
      </c>
      <c r="I19" s="45">
        <v>55</v>
      </c>
      <c r="J19" s="45">
        <v>48</v>
      </c>
      <c r="K19" s="45">
        <v>6</v>
      </c>
      <c r="L19" s="45">
        <v>1</v>
      </c>
      <c r="M19" s="62">
        <f t="shared" si="1"/>
        <v>90</v>
      </c>
      <c r="N19" s="63">
        <f>M16+M17+M18+M19</f>
        <v>366</v>
      </c>
      <c r="O19" s="64" t="s">
        <v>16</v>
      </c>
      <c r="P19" s="46">
        <v>92</v>
      </c>
      <c r="Q19" s="46">
        <v>50</v>
      </c>
      <c r="R19" s="46">
        <v>4</v>
      </c>
      <c r="S19" s="46">
        <v>1</v>
      </c>
      <c r="T19" s="62">
        <f t="shared" si="2"/>
        <v>106.5</v>
      </c>
      <c r="U19" s="63">
        <f t="shared" si="5"/>
        <v>428.5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54</v>
      </c>
      <c r="C20" s="67">
        <v>47</v>
      </c>
      <c r="D20" s="67">
        <v>4</v>
      </c>
      <c r="E20" s="67">
        <v>2</v>
      </c>
      <c r="F20" s="73">
        <f t="shared" si="0"/>
        <v>87</v>
      </c>
      <c r="G20" s="74"/>
      <c r="H20" s="64" t="s">
        <v>24</v>
      </c>
      <c r="I20" s="46">
        <v>45</v>
      </c>
      <c r="J20" s="46">
        <v>43</v>
      </c>
      <c r="K20" s="46">
        <v>5</v>
      </c>
      <c r="L20" s="46">
        <v>3</v>
      </c>
      <c r="M20" s="73">
        <f t="shared" si="1"/>
        <v>83</v>
      </c>
      <c r="N20" s="63">
        <f>M17+M18+M19+M20</f>
        <v>352.5</v>
      </c>
      <c r="O20" s="64" t="s">
        <v>45</v>
      </c>
      <c r="P20" s="46">
        <v>86</v>
      </c>
      <c r="Q20" s="45">
        <v>49</v>
      </c>
      <c r="R20" s="45">
        <v>4</v>
      </c>
      <c r="S20" s="45">
        <v>1</v>
      </c>
      <c r="T20" s="73">
        <f t="shared" si="2"/>
        <v>102.5</v>
      </c>
      <c r="U20" s="63">
        <f t="shared" si="5"/>
        <v>429.5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48</v>
      </c>
      <c r="C21" s="61">
        <v>44</v>
      </c>
      <c r="D21" s="61">
        <v>5</v>
      </c>
      <c r="E21" s="61">
        <v>5</v>
      </c>
      <c r="F21" s="62">
        <f t="shared" si="0"/>
        <v>90.5</v>
      </c>
      <c r="G21" s="75"/>
      <c r="H21" s="72" t="s">
        <v>25</v>
      </c>
      <c r="I21" s="46">
        <v>49</v>
      </c>
      <c r="J21" s="46">
        <v>54</v>
      </c>
      <c r="K21" s="46">
        <v>5</v>
      </c>
      <c r="L21" s="46">
        <v>3</v>
      </c>
      <c r="M21" s="62">
        <f t="shared" si="1"/>
        <v>96</v>
      </c>
      <c r="N21" s="63">
        <f>M18+M19+M20+M21</f>
        <v>352.5</v>
      </c>
      <c r="O21" s="68" t="s">
        <v>46</v>
      </c>
      <c r="P21" s="47">
        <v>59</v>
      </c>
      <c r="Q21" s="47">
        <v>58</v>
      </c>
      <c r="R21" s="47">
        <v>5</v>
      </c>
      <c r="S21" s="47">
        <v>2</v>
      </c>
      <c r="T21" s="70">
        <f t="shared" si="2"/>
        <v>102.5</v>
      </c>
      <c r="U21" s="71">
        <f t="shared" si="5"/>
        <v>429</v>
      </c>
      <c r="V21" s="1">
        <f>SUM(P16:P19)</f>
        <v>357</v>
      </c>
      <c r="W21" s="1">
        <f t="shared" ref="W21:Y21" si="6">SUM(Q16:Q19)</f>
        <v>202</v>
      </c>
      <c r="X21" s="1">
        <f t="shared" si="6"/>
        <v>19</v>
      </c>
      <c r="Y21" s="1">
        <f t="shared" si="6"/>
        <v>4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49</v>
      </c>
      <c r="C22" s="61">
        <v>55</v>
      </c>
      <c r="D22" s="61">
        <v>5</v>
      </c>
      <c r="E22" s="61">
        <v>2</v>
      </c>
      <c r="F22" s="62">
        <f t="shared" si="0"/>
        <v>94.5</v>
      </c>
      <c r="G22" s="63"/>
      <c r="H22" s="68" t="s">
        <v>26</v>
      </c>
      <c r="I22" s="47">
        <v>56</v>
      </c>
      <c r="J22" s="47">
        <v>49</v>
      </c>
      <c r="K22" s="47">
        <v>4</v>
      </c>
      <c r="L22" s="47">
        <v>4</v>
      </c>
      <c r="M22" s="62">
        <f t="shared" si="1"/>
        <v>95</v>
      </c>
      <c r="N22" s="71">
        <f>M19+M20+M21+M22</f>
        <v>364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8" t="s">
        <v>47</v>
      </c>
      <c r="B23" s="209"/>
      <c r="C23" s="214" t="s">
        <v>50</v>
      </c>
      <c r="D23" s="215"/>
      <c r="E23" s="215"/>
      <c r="F23" s="216"/>
      <c r="G23" s="89">
        <f>MAX(G13:G19)</f>
        <v>384.5</v>
      </c>
      <c r="H23" s="212" t="s">
        <v>48</v>
      </c>
      <c r="I23" s="213"/>
      <c r="J23" s="205" t="s">
        <v>50</v>
      </c>
      <c r="K23" s="206"/>
      <c r="L23" s="206"/>
      <c r="M23" s="207"/>
      <c r="N23" s="90">
        <f>MAX(N10:N22)</f>
        <v>451.5</v>
      </c>
      <c r="O23" s="208" t="s">
        <v>49</v>
      </c>
      <c r="P23" s="209"/>
      <c r="Q23" s="214" t="s">
        <v>50</v>
      </c>
      <c r="R23" s="215"/>
      <c r="S23" s="215"/>
      <c r="T23" s="216"/>
      <c r="U23" s="89">
        <f>MAX(U13:U21)</f>
        <v>429.5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0"/>
      <c r="B24" s="211"/>
      <c r="C24" s="83" t="s">
        <v>73</v>
      </c>
      <c r="D24" s="86"/>
      <c r="E24" s="86"/>
      <c r="F24" s="87" t="s">
        <v>66</v>
      </c>
      <c r="G24" s="88"/>
      <c r="H24" s="210"/>
      <c r="I24" s="211"/>
      <c r="J24" s="83" t="s">
        <v>73</v>
      </c>
      <c r="K24" s="86"/>
      <c r="L24" s="86"/>
      <c r="M24" s="87" t="s">
        <v>76</v>
      </c>
      <c r="N24" s="88"/>
      <c r="O24" s="210"/>
      <c r="P24" s="211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45 X CARRERA 27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4527</v>
      </c>
      <c r="M5" s="177"/>
      <c r="N5" s="177"/>
      <c r="O5" s="12"/>
      <c r="P5" s="166" t="s">
        <v>57</v>
      </c>
      <c r="Q5" s="166"/>
      <c r="R5" s="166"/>
      <c r="S5" s="175" t="s">
        <v>94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73" t="s">
        <v>151</v>
      </c>
      <c r="E6" s="173"/>
      <c r="F6" s="173"/>
      <c r="G6" s="173"/>
      <c r="H6" s="173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f>'G-1'!S6:U6</f>
        <v>43307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185</v>
      </c>
      <c r="C10" s="46">
        <v>81</v>
      </c>
      <c r="D10" s="46">
        <v>9</v>
      </c>
      <c r="E10" s="46">
        <v>3</v>
      </c>
      <c r="F10" s="62">
        <f>B10*0.5+C10*1+D10*2+E10*2.5</f>
        <v>199</v>
      </c>
      <c r="G10" s="2"/>
      <c r="H10" s="19" t="s">
        <v>4</v>
      </c>
      <c r="I10" s="46">
        <v>86</v>
      </c>
      <c r="J10" s="46">
        <v>83</v>
      </c>
      <c r="K10" s="46">
        <v>10</v>
      </c>
      <c r="L10" s="46">
        <v>2</v>
      </c>
      <c r="M10" s="6">
        <f>I10*0.5+J10*1+K10*2+L10*2.5</f>
        <v>151</v>
      </c>
      <c r="N10" s="9">
        <f>F20+F21+F22+M10</f>
        <v>539.5</v>
      </c>
      <c r="O10" s="19" t="s">
        <v>43</v>
      </c>
      <c r="P10" s="46">
        <v>77</v>
      </c>
      <c r="Q10" s="46">
        <v>82</v>
      </c>
      <c r="R10" s="46">
        <v>9</v>
      </c>
      <c r="S10" s="46">
        <v>5</v>
      </c>
      <c r="T10" s="6">
        <f>P10*0.5+Q10*1+R10*2+S10*2.5</f>
        <v>151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112</v>
      </c>
      <c r="C11" s="46">
        <v>66</v>
      </c>
      <c r="D11" s="46">
        <v>7</v>
      </c>
      <c r="E11" s="46">
        <v>2</v>
      </c>
      <c r="F11" s="6">
        <f t="shared" ref="F11:F22" si="0">B11*0.5+C11*1+D11*2+E11*2.5</f>
        <v>141</v>
      </c>
      <c r="G11" s="2"/>
      <c r="H11" s="19" t="s">
        <v>5</v>
      </c>
      <c r="I11" s="46">
        <v>78</v>
      </c>
      <c r="J11" s="46">
        <v>79</v>
      </c>
      <c r="K11" s="46">
        <v>7</v>
      </c>
      <c r="L11" s="46">
        <v>3</v>
      </c>
      <c r="M11" s="6">
        <f t="shared" ref="M11:M22" si="1">I11*0.5+J11*1+K11*2+L11*2.5</f>
        <v>139.5</v>
      </c>
      <c r="N11" s="9">
        <f>F21+F22+M10+M11</f>
        <v>564.5</v>
      </c>
      <c r="O11" s="19" t="s">
        <v>44</v>
      </c>
      <c r="P11" s="46">
        <v>94</v>
      </c>
      <c r="Q11" s="46">
        <v>93</v>
      </c>
      <c r="R11" s="46">
        <v>10</v>
      </c>
      <c r="S11" s="46">
        <v>3</v>
      </c>
      <c r="T11" s="6">
        <f t="shared" ref="T11:T21" si="2">P11*0.5+Q11*1+R11*2+S11*2.5</f>
        <v>167.5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125</v>
      </c>
      <c r="C12" s="46">
        <v>73</v>
      </c>
      <c r="D12" s="46">
        <v>10</v>
      </c>
      <c r="E12" s="46">
        <v>6</v>
      </c>
      <c r="F12" s="6">
        <f t="shared" si="0"/>
        <v>170.5</v>
      </c>
      <c r="G12" s="2"/>
      <c r="H12" s="19" t="s">
        <v>6</v>
      </c>
      <c r="I12" s="46">
        <v>66</v>
      </c>
      <c r="J12" s="46">
        <v>74</v>
      </c>
      <c r="K12" s="46">
        <v>7</v>
      </c>
      <c r="L12" s="46">
        <v>3</v>
      </c>
      <c r="M12" s="6">
        <f t="shared" si="1"/>
        <v>128.5</v>
      </c>
      <c r="N12" s="2">
        <f>F22+M10+M11+M12</f>
        <v>540</v>
      </c>
      <c r="O12" s="19" t="s">
        <v>32</v>
      </c>
      <c r="P12" s="46">
        <v>90</v>
      </c>
      <c r="Q12" s="46">
        <v>80</v>
      </c>
      <c r="R12" s="46">
        <v>11</v>
      </c>
      <c r="S12" s="46">
        <v>2</v>
      </c>
      <c r="T12" s="6">
        <f t="shared" si="2"/>
        <v>152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115</v>
      </c>
      <c r="C13" s="46">
        <v>85</v>
      </c>
      <c r="D13" s="46">
        <v>8</v>
      </c>
      <c r="E13" s="46">
        <v>5</v>
      </c>
      <c r="F13" s="6">
        <f t="shared" si="0"/>
        <v>171</v>
      </c>
      <c r="G13" s="2">
        <f>F10+F11+F12+F13</f>
        <v>681.5</v>
      </c>
      <c r="H13" s="19" t="s">
        <v>7</v>
      </c>
      <c r="I13" s="46">
        <v>77</v>
      </c>
      <c r="J13" s="46">
        <v>81</v>
      </c>
      <c r="K13" s="46">
        <v>10</v>
      </c>
      <c r="L13" s="46">
        <v>6</v>
      </c>
      <c r="M13" s="6">
        <f t="shared" si="1"/>
        <v>154.5</v>
      </c>
      <c r="N13" s="2">
        <f t="shared" ref="N13:N18" si="3">M10+M11+M12+M13</f>
        <v>573.5</v>
      </c>
      <c r="O13" s="19" t="s">
        <v>33</v>
      </c>
      <c r="P13" s="46">
        <v>62</v>
      </c>
      <c r="Q13" s="46">
        <v>75</v>
      </c>
      <c r="R13" s="46">
        <v>7</v>
      </c>
      <c r="S13" s="46">
        <v>8</v>
      </c>
      <c r="T13" s="6">
        <f t="shared" si="2"/>
        <v>140</v>
      </c>
      <c r="U13" s="2">
        <f t="shared" ref="U13:U21" si="4">T10+T11+T12+T13</f>
        <v>610.5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81</v>
      </c>
      <c r="C14" s="46">
        <v>64</v>
      </c>
      <c r="D14" s="46">
        <v>10</v>
      </c>
      <c r="E14" s="46">
        <v>4</v>
      </c>
      <c r="F14" s="6">
        <f t="shared" si="0"/>
        <v>134.5</v>
      </c>
      <c r="G14" s="2">
        <f t="shared" ref="G14:G19" si="5">F11+F12+F13+F14</f>
        <v>617</v>
      </c>
      <c r="H14" s="19" t="s">
        <v>9</v>
      </c>
      <c r="I14" s="46">
        <v>61</v>
      </c>
      <c r="J14" s="46">
        <v>77</v>
      </c>
      <c r="K14" s="46">
        <v>9</v>
      </c>
      <c r="L14" s="46">
        <v>4</v>
      </c>
      <c r="M14" s="6">
        <f t="shared" si="1"/>
        <v>135.5</v>
      </c>
      <c r="N14" s="2">
        <f t="shared" si="3"/>
        <v>558</v>
      </c>
      <c r="O14" s="19" t="s">
        <v>29</v>
      </c>
      <c r="P14" s="46">
        <v>72</v>
      </c>
      <c r="Q14" s="45">
        <v>88</v>
      </c>
      <c r="R14" s="45">
        <v>7</v>
      </c>
      <c r="S14" s="45">
        <v>3</v>
      </c>
      <c r="T14" s="6">
        <f t="shared" si="2"/>
        <v>145.5</v>
      </c>
      <c r="U14" s="2">
        <f t="shared" si="4"/>
        <v>605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69</v>
      </c>
      <c r="C15" s="46">
        <v>68</v>
      </c>
      <c r="D15" s="46">
        <v>7</v>
      </c>
      <c r="E15" s="46">
        <v>6</v>
      </c>
      <c r="F15" s="6">
        <f t="shared" si="0"/>
        <v>131.5</v>
      </c>
      <c r="G15" s="2">
        <f t="shared" si="5"/>
        <v>607.5</v>
      </c>
      <c r="H15" s="19" t="s">
        <v>12</v>
      </c>
      <c r="I15" s="46">
        <v>56</v>
      </c>
      <c r="J15" s="46">
        <v>75</v>
      </c>
      <c r="K15" s="46">
        <v>8</v>
      </c>
      <c r="L15" s="46">
        <v>5</v>
      </c>
      <c r="M15" s="6">
        <f t="shared" si="1"/>
        <v>131.5</v>
      </c>
      <c r="N15" s="2">
        <f t="shared" si="3"/>
        <v>550</v>
      </c>
      <c r="O15" s="18" t="s">
        <v>30</v>
      </c>
      <c r="P15" s="45">
        <v>92</v>
      </c>
      <c r="Q15" s="46">
        <v>91</v>
      </c>
      <c r="R15" s="46">
        <v>8</v>
      </c>
      <c r="S15" s="46">
        <v>3</v>
      </c>
      <c r="T15" s="6">
        <f t="shared" si="2"/>
        <v>160.5</v>
      </c>
      <c r="U15" s="2">
        <f t="shared" si="4"/>
        <v>598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90</v>
      </c>
      <c r="C16" s="46">
        <v>71</v>
      </c>
      <c r="D16" s="46">
        <v>8</v>
      </c>
      <c r="E16" s="46">
        <v>10</v>
      </c>
      <c r="F16" s="6">
        <f t="shared" si="0"/>
        <v>157</v>
      </c>
      <c r="G16" s="2">
        <f>F13+F14+F15+F16</f>
        <v>594</v>
      </c>
      <c r="H16" s="19" t="s">
        <v>15</v>
      </c>
      <c r="I16" s="46">
        <v>65</v>
      </c>
      <c r="J16" s="46">
        <v>68</v>
      </c>
      <c r="K16" s="46">
        <v>9</v>
      </c>
      <c r="L16" s="46">
        <v>4</v>
      </c>
      <c r="M16" s="6">
        <f t="shared" si="1"/>
        <v>128.5</v>
      </c>
      <c r="N16" s="2">
        <f t="shared" si="3"/>
        <v>550</v>
      </c>
      <c r="O16" s="19" t="s">
        <v>8</v>
      </c>
      <c r="P16" s="46">
        <v>114</v>
      </c>
      <c r="Q16" s="46">
        <v>94</v>
      </c>
      <c r="R16" s="46">
        <v>10</v>
      </c>
      <c r="S16" s="46">
        <v>2</v>
      </c>
      <c r="T16" s="6">
        <f t="shared" si="2"/>
        <v>176</v>
      </c>
      <c r="U16" s="2">
        <f t="shared" si="4"/>
        <v>622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93</v>
      </c>
      <c r="C17" s="46">
        <v>74</v>
      </c>
      <c r="D17" s="46">
        <v>11</v>
      </c>
      <c r="E17" s="46">
        <v>8</v>
      </c>
      <c r="F17" s="6">
        <f t="shared" si="0"/>
        <v>162.5</v>
      </c>
      <c r="G17" s="2">
        <f t="shared" si="5"/>
        <v>585.5</v>
      </c>
      <c r="H17" s="19" t="s">
        <v>18</v>
      </c>
      <c r="I17" s="46">
        <v>68</v>
      </c>
      <c r="J17" s="46">
        <v>59</v>
      </c>
      <c r="K17" s="46">
        <v>7</v>
      </c>
      <c r="L17" s="46">
        <v>2</v>
      </c>
      <c r="M17" s="6">
        <f t="shared" si="1"/>
        <v>112</v>
      </c>
      <c r="N17" s="2">
        <f t="shared" si="3"/>
        <v>507.5</v>
      </c>
      <c r="O17" s="19" t="s">
        <v>10</v>
      </c>
      <c r="P17" s="46">
        <v>91</v>
      </c>
      <c r="Q17" s="46">
        <v>102</v>
      </c>
      <c r="R17" s="46">
        <v>7</v>
      </c>
      <c r="S17" s="46">
        <v>1</v>
      </c>
      <c r="T17" s="6">
        <f t="shared" si="2"/>
        <v>164</v>
      </c>
      <c r="U17" s="2">
        <f t="shared" si="4"/>
        <v>646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80</v>
      </c>
      <c r="C18" s="46">
        <v>66</v>
      </c>
      <c r="D18" s="46">
        <v>8</v>
      </c>
      <c r="E18" s="46">
        <v>7</v>
      </c>
      <c r="F18" s="6">
        <f t="shared" si="0"/>
        <v>139.5</v>
      </c>
      <c r="G18" s="2">
        <f t="shared" si="5"/>
        <v>590.5</v>
      </c>
      <c r="H18" s="19" t="s">
        <v>20</v>
      </c>
      <c r="I18" s="46">
        <v>72</v>
      </c>
      <c r="J18" s="46">
        <v>75</v>
      </c>
      <c r="K18" s="46">
        <v>9</v>
      </c>
      <c r="L18" s="46">
        <v>5</v>
      </c>
      <c r="M18" s="6">
        <f t="shared" si="1"/>
        <v>141.5</v>
      </c>
      <c r="N18" s="2">
        <f t="shared" si="3"/>
        <v>513.5</v>
      </c>
      <c r="O18" s="19" t="s">
        <v>13</v>
      </c>
      <c r="P18" s="46">
        <v>89</v>
      </c>
      <c r="Q18" s="46">
        <v>82</v>
      </c>
      <c r="R18" s="46">
        <v>7</v>
      </c>
      <c r="S18" s="46">
        <v>0</v>
      </c>
      <c r="T18" s="6">
        <f t="shared" si="2"/>
        <v>140.5</v>
      </c>
      <c r="U18" s="2">
        <f t="shared" si="4"/>
        <v>641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59</v>
      </c>
      <c r="C19" s="47">
        <v>61</v>
      </c>
      <c r="D19" s="47">
        <v>8</v>
      </c>
      <c r="E19" s="47">
        <v>4</v>
      </c>
      <c r="F19" s="7">
        <f t="shared" si="0"/>
        <v>116.5</v>
      </c>
      <c r="G19" s="3">
        <f t="shared" si="5"/>
        <v>575.5</v>
      </c>
      <c r="H19" s="20" t="s">
        <v>22</v>
      </c>
      <c r="I19" s="45">
        <v>93</v>
      </c>
      <c r="J19" s="45">
        <v>80</v>
      </c>
      <c r="K19" s="45">
        <v>10</v>
      </c>
      <c r="L19" s="45">
        <v>6</v>
      </c>
      <c r="M19" s="6">
        <f t="shared" si="1"/>
        <v>161.5</v>
      </c>
      <c r="N19" s="2">
        <f>M16+M17+M18+M19</f>
        <v>543.5</v>
      </c>
      <c r="O19" s="19" t="s">
        <v>16</v>
      </c>
      <c r="P19" s="46">
        <v>81</v>
      </c>
      <c r="Q19" s="46">
        <v>101</v>
      </c>
      <c r="R19" s="46">
        <v>8</v>
      </c>
      <c r="S19" s="46">
        <v>0</v>
      </c>
      <c r="T19" s="6">
        <f t="shared" si="2"/>
        <v>157.5</v>
      </c>
      <c r="U19" s="2">
        <f t="shared" si="4"/>
        <v>638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46</v>
      </c>
      <c r="C20" s="45">
        <v>63</v>
      </c>
      <c r="D20" s="45">
        <v>8</v>
      </c>
      <c r="E20" s="45">
        <v>5</v>
      </c>
      <c r="F20" s="8">
        <f t="shared" si="0"/>
        <v>114.5</v>
      </c>
      <c r="G20" s="35"/>
      <c r="H20" s="19" t="s">
        <v>24</v>
      </c>
      <c r="I20" s="46">
        <v>81</v>
      </c>
      <c r="J20" s="46">
        <v>63</v>
      </c>
      <c r="K20" s="46">
        <v>16</v>
      </c>
      <c r="L20" s="46">
        <v>10</v>
      </c>
      <c r="M20" s="8">
        <f t="shared" si="1"/>
        <v>160.5</v>
      </c>
      <c r="N20" s="2">
        <f>M17+M18+M19+M20</f>
        <v>575.5</v>
      </c>
      <c r="O20" s="19" t="s">
        <v>45</v>
      </c>
      <c r="P20" s="46">
        <v>81</v>
      </c>
      <c r="Q20" s="45">
        <v>84</v>
      </c>
      <c r="R20" s="45">
        <v>8</v>
      </c>
      <c r="S20" s="45">
        <v>1</v>
      </c>
      <c r="T20" s="8">
        <f t="shared" si="2"/>
        <v>143</v>
      </c>
      <c r="U20" s="2">
        <f t="shared" si="4"/>
        <v>605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76</v>
      </c>
      <c r="C21" s="46">
        <v>90</v>
      </c>
      <c r="D21" s="46">
        <v>10</v>
      </c>
      <c r="E21" s="46">
        <v>2</v>
      </c>
      <c r="F21" s="6">
        <f t="shared" si="0"/>
        <v>153</v>
      </c>
      <c r="G21" s="36"/>
      <c r="H21" s="20" t="s">
        <v>25</v>
      </c>
      <c r="I21" s="46">
        <v>98</v>
      </c>
      <c r="J21" s="46">
        <v>94</v>
      </c>
      <c r="K21" s="46">
        <v>9</v>
      </c>
      <c r="L21" s="46">
        <v>4</v>
      </c>
      <c r="M21" s="6">
        <f t="shared" si="1"/>
        <v>171</v>
      </c>
      <c r="N21" s="2">
        <f>M18+M19+M20+M21</f>
        <v>634.5</v>
      </c>
      <c r="O21" s="21" t="s">
        <v>46</v>
      </c>
      <c r="P21" s="47">
        <v>76</v>
      </c>
      <c r="Q21" s="47">
        <v>87</v>
      </c>
      <c r="R21" s="47">
        <v>4</v>
      </c>
      <c r="S21" s="47">
        <v>0</v>
      </c>
      <c r="T21" s="7">
        <f t="shared" si="2"/>
        <v>133</v>
      </c>
      <c r="U21" s="3">
        <f t="shared" si="4"/>
        <v>574</v>
      </c>
      <c r="V21" s="1">
        <f>SUM(P16:P19)</f>
        <v>375</v>
      </c>
      <c r="W21" s="1">
        <f t="shared" ref="W21:Y21" si="6">SUM(Q16:Q19)</f>
        <v>379</v>
      </c>
      <c r="X21" s="1">
        <f t="shared" si="6"/>
        <v>32</v>
      </c>
      <c r="Y21" s="1">
        <f t="shared" si="6"/>
        <v>3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69</v>
      </c>
      <c r="C22" s="46">
        <v>68</v>
      </c>
      <c r="D22" s="46">
        <v>8</v>
      </c>
      <c r="E22" s="46">
        <v>1</v>
      </c>
      <c r="F22" s="6">
        <f t="shared" si="0"/>
        <v>121</v>
      </c>
      <c r="G22" s="2"/>
      <c r="H22" s="21" t="s">
        <v>26</v>
      </c>
      <c r="I22" s="47">
        <v>94</v>
      </c>
      <c r="J22" s="47">
        <v>72</v>
      </c>
      <c r="K22" s="47">
        <v>7</v>
      </c>
      <c r="L22" s="47">
        <v>4</v>
      </c>
      <c r="M22" s="6">
        <f t="shared" si="1"/>
        <v>143</v>
      </c>
      <c r="N22" s="3">
        <f>M19+M20+M21+M22</f>
        <v>636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681.5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636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646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93</v>
      </c>
      <c r="N24" s="88"/>
      <c r="O24" s="184"/>
      <c r="P24" s="185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X24" sqref="X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2" t="s">
        <v>54</v>
      </c>
      <c r="B5" s="172"/>
      <c r="C5" s="172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6" t="s">
        <v>56</v>
      </c>
      <c r="B6" s="166"/>
      <c r="C6" s="166"/>
      <c r="D6" s="176" t="str">
        <f>'G-1'!D5:H5</f>
        <v>CALLE 45 X CARRERA 27</v>
      </c>
      <c r="E6" s="176"/>
      <c r="F6" s="176"/>
      <c r="G6" s="176"/>
      <c r="H6" s="176"/>
      <c r="I6" s="166" t="s">
        <v>53</v>
      </c>
      <c r="J6" s="166"/>
      <c r="K6" s="166"/>
      <c r="L6" s="177">
        <f>'G-1'!L5:N5</f>
        <v>4527</v>
      </c>
      <c r="M6" s="177"/>
      <c r="N6" s="177"/>
      <c r="O6" s="12"/>
      <c r="P6" s="166" t="s">
        <v>58</v>
      </c>
      <c r="Q6" s="166"/>
      <c r="R6" s="166"/>
      <c r="S6" s="217">
        <f>'G-1'!S6:U6</f>
        <v>43307</v>
      </c>
      <c r="T6" s="217"/>
      <c r="U6" s="217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f>'G-1'!B10+'G-2'!B10+'G-3'!B10+'G-4'!B10</f>
        <v>245</v>
      </c>
      <c r="C10" s="46">
        <f>'G-1'!C10+'G-2'!C10+'G-3'!C10+'G-4'!C10</f>
        <v>559</v>
      </c>
      <c r="D10" s="46">
        <f>'G-1'!D10+'G-2'!D10+'G-3'!D10+'G-4'!D10</f>
        <v>49</v>
      </c>
      <c r="E10" s="46">
        <f>'G-1'!E10+'G-2'!E10+'G-3'!E10+'G-4'!E10</f>
        <v>17</v>
      </c>
      <c r="F10" s="6">
        <f t="shared" ref="F10:F22" si="0">B10*0.5+C10*1+D10*2+E10*2.5</f>
        <v>822</v>
      </c>
      <c r="G10" s="2"/>
      <c r="H10" s="19" t="s">
        <v>4</v>
      </c>
      <c r="I10" s="46">
        <f>'G-1'!I10+'G-2'!I10+'G-3'!I10+'G-4'!I10</f>
        <v>176</v>
      </c>
      <c r="J10" s="46">
        <f>'G-1'!J10+'G-2'!J10+'G-3'!J10+'G-4'!J10</f>
        <v>769</v>
      </c>
      <c r="K10" s="46">
        <f>'G-1'!K10+'G-2'!K10+'G-3'!K10+'G-4'!K10</f>
        <v>35</v>
      </c>
      <c r="L10" s="46">
        <f>'G-1'!L10+'G-2'!L10+'G-3'!L10+'G-4'!L10</f>
        <v>16</v>
      </c>
      <c r="M10" s="6">
        <f t="shared" ref="M10:M22" si="1">I10*0.5+J10*1+K10*2+L10*2.5</f>
        <v>967</v>
      </c>
      <c r="N10" s="9">
        <f>F20+F21+F22+M10</f>
        <v>3750</v>
      </c>
      <c r="O10" s="19" t="s">
        <v>43</v>
      </c>
      <c r="P10" s="46">
        <f>'G-1'!P10+'G-2'!P10+'G-3'!P10+'G-4'!P10</f>
        <v>153</v>
      </c>
      <c r="Q10" s="46">
        <f>'G-1'!Q10+'G-2'!Q10+'G-3'!Q10+'G-4'!Q10</f>
        <v>797</v>
      </c>
      <c r="R10" s="46">
        <f>'G-1'!R10+'G-2'!R10+'G-3'!R10+'G-4'!R10</f>
        <v>36</v>
      </c>
      <c r="S10" s="46">
        <f>'G-1'!S10+'G-2'!S10+'G-3'!S10+'G-4'!S10</f>
        <v>18</v>
      </c>
      <c r="T10" s="6">
        <f t="shared" ref="T10:T21" si="2">P10*0.5+Q10*1+R10*2+S10*2.5</f>
        <v>990.5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205</v>
      </c>
      <c r="C11" s="46">
        <f>'G-1'!C11+'G-2'!C11+'G-3'!C11+'G-4'!C11</f>
        <v>602</v>
      </c>
      <c r="D11" s="46">
        <f>'G-1'!D11+'G-2'!D11+'G-3'!D11+'G-4'!D11</f>
        <v>51</v>
      </c>
      <c r="E11" s="46">
        <f>'G-1'!E11+'G-2'!E11+'G-3'!E11+'G-4'!E11</f>
        <v>19</v>
      </c>
      <c r="F11" s="6">
        <f t="shared" si="0"/>
        <v>854</v>
      </c>
      <c r="G11" s="2"/>
      <c r="H11" s="19" t="s">
        <v>5</v>
      </c>
      <c r="I11" s="46">
        <f>'G-1'!I11+'G-2'!I11+'G-3'!I11+'G-4'!I11</f>
        <v>182</v>
      </c>
      <c r="J11" s="46">
        <f>'G-1'!J11+'G-2'!J11+'G-3'!J11+'G-4'!J11</f>
        <v>776</v>
      </c>
      <c r="K11" s="46">
        <f>'G-1'!K11+'G-2'!K11+'G-3'!K11+'G-4'!K11</f>
        <v>34</v>
      </c>
      <c r="L11" s="46">
        <f>'G-1'!L11+'G-2'!L11+'G-3'!L11+'G-4'!L11</f>
        <v>20</v>
      </c>
      <c r="M11" s="6">
        <f t="shared" si="1"/>
        <v>985</v>
      </c>
      <c r="N11" s="9">
        <f>F21+F22+M10+M11</f>
        <v>3846.5</v>
      </c>
      <c r="O11" s="19" t="s">
        <v>44</v>
      </c>
      <c r="P11" s="46">
        <f>'G-1'!P11+'G-2'!P11+'G-3'!P11+'G-4'!P11</f>
        <v>171</v>
      </c>
      <c r="Q11" s="46">
        <f>'G-1'!Q11+'G-2'!Q11+'G-3'!Q11+'G-4'!Q11</f>
        <v>855</v>
      </c>
      <c r="R11" s="46">
        <f>'G-1'!R11+'G-2'!R11+'G-3'!R11+'G-4'!R11</f>
        <v>47</v>
      </c>
      <c r="S11" s="46">
        <f>'G-1'!S11+'G-2'!S11+'G-3'!S11+'G-4'!S11</f>
        <v>22</v>
      </c>
      <c r="T11" s="6">
        <f t="shared" si="2"/>
        <v>1089.5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199</v>
      </c>
      <c r="C12" s="46">
        <f>'G-1'!C12+'G-2'!C12+'G-3'!C12+'G-4'!C12</f>
        <v>695</v>
      </c>
      <c r="D12" s="46">
        <f>'G-1'!D12+'G-2'!D12+'G-3'!D12+'G-4'!D12</f>
        <v>64</v>
      </c>
      <c r="E12" s="46">
        <f>'G-1'!E12+'G-2'!E12+'G-3'!E12+'G-4'!E12</f>
        <v>16</v>
      </c>
      <c r="F12" s="6">
        <f t="shared" si="0"/>
        <v>962.5</v>
      </c>
      <c r="G12" s="2"/>
      <c r="H12" s="19" t="s">
        <v>6</v>
      </c>
      <c r="I12" s="46">
        <f>'G-1'!I12+'G-2'!I12+'G-3'!I12+'G-4'!I12</f>
        <v>165</v>
      </c>
      <c r="J12" s="46">
        <f>'G-1'!J12+'G-2'!J12+'G-3'!J12+'G-4'!J12</f>
        <v>746</v>
      </c>
      <c r="K12" s="46">
        <f>'G-1'!K12+'G-2'!K12+'G-3'!K12+'G-4'!K12</f>
        <v>29</v>
      </c>
      <c r="L12" s="46">
        <f>'G-1'!L12+'G-2'!L12+'G-3'!L12+'G-4'!L12</f>
        <v>16</v>
      </c>
      <c r="M12" s="6">
        <f t="shared" si="1"/>
        <v>926.5</v>
      </c>
      <c r="N12" s="2">
        <f>F22+M10+M11+M12</f>
        <v>3861.5</v>
      </c>
      <c r="O12" s="19" t="s">
        <v>32</v>
      </c>
      <c r="P12" s="46">
        <f>'G-1'!P12+'G-2'!P12+'G-3'!P12+'G-4'!P12</f>
        <v>161</v>
      </c>
      <c r="Q12" s="46">
        <f>'G-1'!Q12+'G-2'!Q12+'G-3'!Q12+'G-4'!Q12</f>
        <v>732</v>
      </c>
      <c r="R12" s="46">
        <f>'G-1'!R12+'G-2'!R12+'G-3'!R12+'G-4'!R12</f>
        <v>37</v>
      </c>
      <c r="S12" s="46">
        <f>'G-1'!S12+'G-2'!S12+'G-3'!S12+'G-4'!S12</f>
        <v>11</v>
      </c>
      <c r="T12" s="6">
        <f t="shared" si="2"/>
        <v>914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185</v>
      </c>
      <c r="C13" s="46">
        <f>'G-1'!C13+'G-2'!C13+'G-3'!C13+'G-4'!C13</f>
        <v>669</v>
      </c>
      <c r="D13" s="46">
        <f>'G-1'!D13+'G-2'!D13+'G-3'!D13+'G-4'!D13</f>
        <v>53</v>
      </c>
      <c r="E13" s="46">
        <f>'G-1'!E13+'G-2'!E13+'G-3'!E13+'G-4'!E13</f>
        <v>19</v>
      </c>
      <c r="F13" s="6">
        <f t="shared" si="0"/>
        <v>915</v>
      </c>
      <c r="G13" s="2">
        <f t="shared" ref="G13:G19" si="3">F10+F11+F12+F13</f>
        <v>3553.5</v>
      </c>
      <c r="H13" s="19" t="s">
        <v>7</v>
      </c>
      <c r="I13" s="46">
        <f>'G-1'!I13+'G-2'!I13+'G-3'!I13+'G-4'!I13</f>
        <v>152</v>
      </c>
      <c r="J13" s="46">
        <f>'G-1'!J13+'G-2'!J13+'G-3'!J13+'G-4'!J13</f>
        <v>696</v>
      </c>
      <c r="K13" s="46">
        <f>'G-1'!K13+'G-2'!K13+'G-3'!K13+'G-4'!K13</f>
        <v>29</v>
      </c>
      <c r="L13" s="46">
        <f>'G-1'!L13+'G-2'!L13+'G-3'!L13+'G-4'!L13</f>
        <v>18</v>
      </c>
      <c r="M13" s="6">
        <f t="shared" si="1"/>
        <v>875</v>
      </c>
      <c r="N13" s="2">
        <f t="shared" ref="N13:N18" si="4">M10+M11+M12+M13</f>
        <v>3753.5</v>
      </c>
      <c r="O13" s="19" t="s">
        <v>33</v>
      </c>
      <c r="P13" s="46">
        <f>'G-1'!P13+'G-2'!P13+'G-3'!P13+'G-4'!P13</f>
        <v>136</v>
      </c>
      <c r="Q13" s="46">
        <f>'G-1'!Q13+'G-2'!Q13+'G-3'!Q13+'G-4'!Q13</f>
        <v>750</v>
      </c>
      <c r="R13" s="46">
        <f>'G-1'!R13+'G-2'!R13+'G-3'!R13+'G-4'!R13</f>
        <v>40</v>
      </c>
      <c r="S13" s="46">
        <f>'G-1'!S13+'G-2'!S13+'G-3'!S13+'G-4'!S13</f>
        <v>19</v>
      </c>
      <c r="T13" s="6">
        <f t="shared" si="2"/>
        <v>945.5</v>
      </c>
      <c r="U13" s="2">
        <f t="shared" ref="U13:U21" si="5">T10+T11+T12+T13</f>
        <v>3939.5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134</v>
      </c>
      <c r="C14" s="46">
        <f>'G-1'!C14+'G-2'!C14+'G-3'!C14+'G-4'!C14</f>
        <v>664</v>
      </c>
      <c r="D14" s="46">
        <f>'G-1'!D14+'G-2'!D14+'G-3'!D14+'G-4'!D14</f>
        <v>48</v>
      </c>
      <c r="E14" s="46">
        <f>'G-1'!E14+'G-2'!E14+'G-3'!E14+'G-4'!E14</f>
        <v>23</v>
      </c>
      <c r="F14" s="6">
        <f t="shared" si="0"/>
        <v>884.5</v>
      </c>
      <c r="G14" s="2">
        <f t="shared" si="3"/>
        <v>3616</v>
      </c>
      <c r="H14" s="19" t="s">
        <v>9</v>
      </c>
      <c r="I14" s="46">
        <f>'G-1'!I14+'G-2'!I14+'G-3'!I14+'G-4'!I14</f>
        <v>124</v>
      </c>
      <c r="J14" s="46">
        <f>'G-1'!J14+'G-2'!J14+'G-3'!J14+'G-4'!J14</f>
        <v>690</v>
      </c>
      <c r="K14" s="46">
        <f>'G-1'!K14+'G-2'!K14+'G-3'!K14+'G-4'!K14</f>
        <v>30</v>
      </c>
      <c r="L14" s="46">
        <f>'G-1'!L14+'G-2'!L14+'G-3'!L14+'G-4'!L14</f>
        <v>12</v>
      </c>
      <c r="M14" s="6">
        <f t="shared" si="1"/>
        <v>842</v>
      </c>
      <c r="N14" s="2">
        <f t="shared" si="4"/>
        <v>3628.5</v>
      </c>
      <c r="O14" s="19" t="s">
        <v>29</v>
      </c>
      <c r="P14" s="46">
        <f>'G-1'!P14+'G-2'!P14+'G-3'!P14+'G-4'!P14</f>
        <v>159</v>
      </c>
      <c r="Q14" s="46">
        <f>'G-1'!Q14+'G-2'!Q14+'G-3'!Q14+'G-4'!Q14</f>
        <v>772</v>
      </c>
      <c r="R14" s="46">
        <f>'G-1'!R14+'G-2'!R14+'G-3'!R14+'G-4'!R14</f>
        <v>32</v>
      </c>
      <c r="S14" s="46">
        <f>'G-1'!S14+'G-2'!S14+'G-3'!S14+'G-4'!S14</f>
        <v>23</v>
      </c>
      <c r="T14" s="6">
        <f t="shared" si="2"/>
        <v>973</v>
      </c>
      <c r="U14" s="2">
        <f t="shared" si="5"/>
        <v>3922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124</v>
      </c>
      <c r="C15" s="46">
        <f>'G-1'!C15+'G-2'!C15+'G-3'!C15+'G-4'!C15</f>
        <v>710</v>
      </c>
      <c r="D15" s="46">
        <f>'G-1'!D15+'G-2'!D15+'G-3'!D15+'G-4'!D15</f>
        <v>36</v>
      </c>
      <c r="E15" s="46">
        <f>'G-1'!E15+'G-2'!E15+'G-3'!E15+'G-4'!E15</f>
        <v>20</v>
      </c>
      <c r="F15" s="6">
        <f t="shared" si="0"/>
        <v>894</v>
      </c>
      <c r="G15" s="2">
        <f t="shared" si="3"/>
        <v>3656</v>
      </c>
      <c r="H15" s="19" t="s">
        <v>12</v>
      </c>
      <c r="I15" s="46">
        <f>'G-1'!I15+'G-2'!I15+'G-3'!I15+'G-4'!I15</f>
        <v>71</v>
      </c>
      <c r="J15" s="46">
        <f>'G-1'!J15+'G-2'!J15+'G-3'!J15+'G-4'!J15</f>
        <v>677</v>
      </c>
      <c r="K15" s="46">
        <f>'G-1'!K15+'G-2'!K15+'G-3'!K15+'G-4'!K15</f>
        <v>28</v>
      </c>
      <c r="L15" s="46">
        <f>'G-1'!L15+'G-2'!L15+'G-3'!L15+'G-4'!L15</f>
        <v>17</v>
      </c>
      <c r="M15" s="6">
        <f t="shared" si="1"/>
        <v>811</v>
      </c>
      <c r="N15" s="2">
        <f t="shared" si="4"/>
        <v>3454.5</v>
      </c>
      <c r="O15" s="18" t="s">
        <v>30</v>
      </c>
      <c r="P15" s="46">
        <f>'G-1'!P15+'G-2'!P15+'G-3'!P15+'G-4'!P15</f>
        <v>168</v>
      </c>
      <c r="Q15" s="46">
        <f>'G-1'!Q15+'G-2'!Q15+'G-3'!Q15+'G-4'!Q15</f>
        <v>851</v>
      </c>
      <c r="R15" s="46">
        <f>'G-1'!R15+'G-2'!R15+'G-3'!R15+'G-4'!R15</f>
        <v>49</v>
      </c>
      <c r="S15" s="46">
        <f>'G-1'!S15+'G-2'!S15+'G-3'!S15+'G-4'!S15</f>
        <v>15</v>
      </c>
      <c r="T15" s="6">
        <f t="shared" si="2"/>
        <v>1070.5</v>
      </c>
      <c r="U15" s="2">
        <f t="shared" si="5"/>
        <v>3903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145</v>
      </c>
      <c r="C16" s="46">
        <f>'G-1'!C16+'G-2'!C16+'G-3'!C16+'G-4'!C16</f>
        <v>715</v>
      </c>
      <c r="D16" s="46">
        <f>'G-1'!D16+'G-2'!D16+'G-3'!D16+'G-4'!D16</f>
        <v>34</v>
      </c>
      <c r="E16" s="46">
        <f>'G-1'!E16+'G-2'!E16+'G-3'!E16+'G-4'!E16</f>
        <v>24</v>
      </c>
      <c r="F16" s="6">
        <f t="shared" si="0"/>
        <v>915.5</v>
      </c>
      <c r="G16" s="2">
        <f t="shared" si="3"/>
        <v>3609</v>
      </c>
      <c r="H16" s="19" t="s">
        <v>15</v>
      </c>
      <c r="I16" s="46">
        <f>'G-1'!I16+'G-2'!I16+'G-3'!I16+'G-4'!I16</f>
        <v>120</v>
      </c>
      <c r="J16" s="46">
        <f>'G-1'!J16+'G-2'!J16+'G-3'!J16+'G-4'!J16</f>
        <v>648</v>
      </c>
      <c r="K16" s="46">
        <f>'G-1'!K16+'G-2'!K16+'G-3'!K16+'G-4'!K16</f>
        <v>27</v>
      </c>
      <c r="L16" s="46">
        <f>'G-1'!L16+'G-2'!L16+'G-3'!L16+'G-4'!L16</f>
        <v>19</v>
      </c>
      <c r="M16" s="6">
        <f t="shared" si="1"/>
        <v>809.5</v>
      </c>
      <c r="N16" s="2">
        <f t="shared" si="4"/>
        <v>3337.5</v>
      </c>
      <c r="O16" s="19" t="s">
        <v>8</v>
      </c>
      <c r="P16" s="46">
        <f>'G-1'!P16+'G-2'!P16+'G-3'!P16+'G-4'!P16</f>
        <v>219</v>
      </c>
      <c r="Q16" s="46">
        <f>'G-1'!Q16+'G-2'!Q16+'G-3'!Q16+'G-4'!Q16</f>
        <v>892</v>
      </c>
      <c r="R16" s="46">
        <f>'G-1'!R16+'G-2'!R16+'G-3'!R16+'G-4'!R16</f>
        <v>54</v>
      </c>
      <c r="S16" s="46">
        <f>'G-1'!S16+'G-2'!S16+'G-3'!S16+'G-4'!S16</f>
        <v>13</v>
      </c>
      <c r="T16" s="6">
        <f t="shared" si="2"/>
        <v>1142</v>
      </c>
      <c r="U16" s="2">
        <f t="shared" si="5"/>
        <v>4131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147</v>
      </c>
      <c r="C17" s="46">
        <f>'G-1'!C17+'G-2'!C17+'G-3'!C17+'G-4'!C17</f>
        <v>784</v>
      </c>
      <c r="D17" s="46">
        <f>'G-1'!D17+'G-2'!D17+'G-3'!D17+'G-4'!D17</f>
        <v>41</v>
      </c>
      <c r="E17" s="46">
        <f>'G-1'!E17+'G-2'!E17+'G-3'!E17+'G-4'!E17</f>
        <v>18</v>
      </c>
      <c r="F17" s="6">
        <f t="shared" si="0"/>
        <v>984.5</v>
      </c>
      <c r="G17" s="2">
        <f t="shared" si="3"/>
        <v>3678.5</v>
      </c>
      <c r="H17" s="19" t="s">
        <v>18</v>
      </c>
      <c r="I17" s="46">
        <f>'G-1'!I17+'G-2'!I17+'G-3'!I17+'G-4'!I17</f>
        <v>124</v>
      </c>
      <c r="J17" s="46">
        <f>'G-1'!J17+'G-2'!J17+'G-3'!J17+'G-4'!J17</f>
        <v>675</v>
      </c>
      <c r="K17" s="46">
        <f>'G-1'!K17+'G-2'!K17+'G-3'!K17+'G-4'!K17</f>
        <v>32</v>
      </c>
      <c r="L17" s="46">
        <f>'G-1'!L17+'G-2'!L17+'G-3'!L17+'G-4'!L17</f>
        <v>17</v>
      </c>
      <c r="M17" s="6">
        <f t="shared" si="1"/>
        <v>843.5</v>
      </c>
      <c r="N17" s="2">
        <f t="shared" si="4"/>
        <v>3306</v>
      </c>
      <c r="O17" s="19" t="s">
        <v>10</v>
      </c>
      <c r="P17" s="46">
        <f>'G-1'!P17+'G-2'!P17+'G-3'!P17+'G-4'!P17</f>
        <v>180</v>
      </c>
      <c r="Q17" s="46">
        <f>'G-1'!Q17+'G-2'!Q17+'G-3'!Q17+'G-4'!Q17</f>
        <v>863</v>
      </c>
      <c r="R17" s="46">
        <f>'G-1'!R17+'G-2'!R17+'G-3'!R17+'G-4'!R17</f>
        <v>50</v>
      </c>
      <c r="S17" s="46">
        <f>'G-1'!S17+'G-2'!S17+'G-3'!S17+'G-4'!S17</f>
        <v>8</v>
      </c>
      <c r="T17" s="6">
        <f t="shared" si="2"/>
        <v>1073</v>
      </c>
      <c r="U17" s="2">
        <f t="shared" si="5"/>
        <v>4258.5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132</v>
      </c>
      <c r="C18" s="46">
        <f>'G-1'!C18+'G-2'!C18+'G-3'!C18+'G-4'!C18</f>
        <v>714</v>
      </c>
      <c r="D18" s="46">
        <f>'G-1'!D18+'G-2'!D18+'G-3'!D18+'G-4'!D18</f>
        <v>31</v>
      </c>
      <c r="E18" s="46">
        <f>'G-1'!E18+'G-2'!E18+'G-3'!E18+'G-4'!E18</f>
        <v>26</v>
      </c>
      <c r="F18" s="6">
        <f t="shared" si="0"/>
        <v>907</v>
      </c>
      <c r="G18" s="2">
        <f t="shared" si="3"/>
        <v>3701</v>
      </c>
      <c r="H18" s="19" t="s">
        <v>20</v>
      </c>
      <c r="I18" s="46">
        <f>'G-1'!I18+'G-2'!I18+'G-3'!I18+'G-4'!I18</f>
        <v>136</v>
      </c>
      <c r="J18" s="46">
        <f>'G-1'!J18+'G-2'!J18+'G-3'!J18+'G-4'!J18</f>
        <v>701</v>
      </c>
      <c r="K18" s="46">
        <f>'G-1'!K18+'G-2'!K18+'G-3'!K18+'G-4'!K18</f>
        <v>31</v>
      </c>
      <c r="L18" s="46">
        <f>'G-1'!L18+'G-2'!L18+'G-3'!L18+'G-4'!L18</f>
        <v>22</v>
      </c>
      <c r="M18" s="6">
        <f t="shared" si="1"/>
        <v>886</v>
      </c>
      <c r="N18" s="2">
        <f t="shared" si="4"/>
        <v>3350</v>
      </c>
      <c r="O18" s="19" t="s">
        <v>13</v>
      </c>
      <c r="P18" s="46">
        <f>'G-1'!P18+'G-2'!P18+'G-3'!P18+'G-4'!P18</f>
        <v>201</v>
      </c>
      <c r="Q18" s="46">
        <f>'G-1'!Q18+'G-2'!Q18+'G-3'!Q18+'G-4'!Q18</f>
        <v>858</v>
      </c>
      <c r="R18" s="46">
        <f>'G-1'!R18+'G-2'!R18+'G-3'!R18+'G-4'!R18</f>
        <v>47</v>
      </c>
      <c r="S18" s="46">
        <f>'G-1'!S18+'G-2'!S18+'G-3'!S18+'G-4'!S18</f>
        <v>15</v>
      </c>
      <c r="T18" s="6">
        <f t="shared" si="2"/>
        <v>1090</v>
      </c>
      <c r="U18" s="2">
        <f t="shared" si="5"/>
        <v>4375.5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99</v>
      </c>
      <c r="C19" s="47">
        <f>'G-1'!C19+'G-2'!C19+'G-3'!C19+'G-4'!C19</f>
        <v>751</v>
      </c>
      <c r="D19" s="47">
        <f>'G-1'!D19+'G-2'!D19+'G-3'!D19+'G-4'!D19</f>
        <v>31</v>
      </c>
      <c r="E19" s="47">
        <f>'G-1'!E19+'G-2'!E19+'G-3'!E19+'G-4'!E19</f>
        <v>22</v>
      </c>
      <c r="F19" s="7">
        <f t="shared" si="0"/>
        <v>917.5</v>
      </c>
      <c r="G19" s="3">
        <f t="shared" si="3"/>
        <v>3724.5</v>
      </c>
      <c r="H19" s="20" t="s">
        <v>22</v>
      </c>
      <c r="I19" s="46">
        <f>'G-1'!I19+'G-2'!I19+'G-3'!I19+'G-4'!I19</f>
        <v>162</v>
      </c>
      <c r="J19" s="46">
        <f>'G-1'!J19+'G-2'!J19+'G-3'!J19+'G-4'!J19</f>
        <v>740</v>
      </c>
      <c r="K19" s="46">
        <f>'G-1'!K19+'G-2'!K19+'G-3'!K19+'G-4'!K19</f>
        <v>32</v>
      </c>
      <c r="L19" s="46">
        <f>'G-1'!L19+'G-2'!L19+'G-3'!L19+'G-4'!L19</f>
        <v>21</v>
      </c>
      <c r="M19" s="6">
        <f t="shared" si="1"/>
        <v>937.5</v>
      </c>
      <c r="N19" s="2">
        <f>M16+M17+M18+M19</f>
        <v>3476.5</v>
      </c>
      <c r="O19" s="19" t="s">
        <v>16</v>
      </c>
      <c r="P19" s="46">
        <f>'G-1'!P19+'G-2'!P19+'G-3'!P19+'G-4'!P19</f>
        <v>189</v>
      </c>
      <c r="Q19" s="46">
        <f>'G-1'!Q19+'G-2'!Q19+'G-3'!Q19+'G-4'!Q19</f>
        <v>826</v>
      </c>
      <c r="R19" s="46">
        <f>'G-1'!R19+'G-2'!R19+'G-3'!R19+'G-4'!R19</f>
        <v>43</v>
      </c>
      <c r="S19" s="46">
        <f>'G-1'!S19+'G-2'!S19+'G-3'!S19+'G-4'!S19</f>
        <v>8</v>
      </c>
      <c r="T19" s="6">
        <f t="shared" si="2"/>
        <v>1026.5</v>
      </c>
      <c r="U19" s="2">
        <f t="shared" si="5"/>
        <v>4331.5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117</v>
      </c>
      <c r="C20" s="45">
        <f>'G-1'!C20+'G-2'!C20+'G-3'!C20+'G-4'!C20</f>
        <v>729</v>
      </c>
      <c r="D20" s="45">
        <f>'G-1'!D20+'G-2'!D20+'G-3'!D20+'G-4'!D20</f>
        <v>28</v>
      </c>
      <c r="E20" s="45">
        <f>'G-1'!E20+'G-2'!E20+'G-3'!E20+'G-4'!E20</f>
        <v>18</v>
      </c>
      <c r="F20" s="8">
        <f t="shared" si="0"/>
        <v>888.5</v>
      </c>
      <c r="G20" s="35"/>
      <c r="H20" s="19" t="s">
        <v>24</v>
      </c>
      <c r="I20" s="46">
        <f>'G-1'!I20+'G-2'!I20+'G-3'!I20+'G-4'!I20</f>
        <v>149</v>
      </c>
      <c r="J20" s="46">
        <f>'G-1'!J20+'G-2'!J20+'G-3'!J20+'G-4'!J20</f>
        <v>792</v>
      </c>
      <c r="K20" s="46">
        <f>'G-1'!K20+'G-2'!K20+'G-3'!K20+'G-4'!K20</f>
        <v>37</v>
      </c>
      <c r="L20" s="46">
        <f>'G-1'!L20+'G-2'!L20+'G-3'!L20+'G-4'!L20</f>
        <v>23</v>
      </c>
      <c r="M20" s="8">
        <f t="shared" si="1"/>
        <v>998</v>
      </c>
      <c r="N20" s="2">
        <f>M17+M18+M19+M20</f>
        <v>3665</v>
      </c>
      <c r="O20" s="19" t="s">
        <v>45</v>
      </c>
      <c r="P20" s="46">
        <f>'G-1'!P20+'G-2'!P20+'G-3'!P20+'G-4'!P20</f>
        <v>185</v>
      </c>
      <c r="Q20" s="46">
        <f>'G-1'!Q20+'G-2'!Q20+'G-3'!Q20+'G-4'!Q20</f>
        <v>808</v>
      </c>
      <c r="R20" s="46">
        <f>'G-1'!R20+'G-2'!R20+'G-3'!R20+'G-4'!R20</f>
        <v>49</v>
      </c>
      <c r="S20" s="46">
        <f>'G-1'!S20+'G-2'!S20+'G-3'!S20+'G-4'!S20</f>
        <v>4</v>
      </c>
      <c r="T20" s="8">
        <f t="shared" si="2"/>
        <v>1008.5</v>
      </c>
      <c r="U20" s="2">
        <f t="shared" si="5"/>
        <v>4198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149</v>
      </c>
      <c r="C21" s="46">
        <f>'G-1'!C21+'G-2'!C21+'G-3'!C21+'G-4'!C21</f>
        <v>742</v>
      </c>
      <c r="D21" s="46">
        <f>'G-1'!D21+'G-2'!D21+'G-3'!D21+'G-4'!D21</f>
        <v>30</v>
      </c>
      <c r="E21" s="46">
        <f>'G-1'!E21+'G-2'!E21+'G-3'!E21+'G-4'!E21</f>
        <v>14</v>
      </c>
      <c r="F21" s="6">
        <f t="shared" si="0"/>
        <v>911.5</v>
      </c>
      <c r="G21" s="36"/>
      <c r="H21" s="20" t="s">
        <v>25</v>
      </c>
      <c r="I21" s="46">
        <f>'G-1'!I21+'G-2'!I21+'G-3'!I21+'G-4'!I21</f>
        <v>170</v>
      </c>
      <c r="J21" s="46">
        <f>'G-1'!J21+'G-2'!J21+'G-3'!J21+'G-4'!J21</f>
        <v>802</v>
      </c>
      <c r="K21" s="46">
        <f>'G-1'!K21+'G-2'!K21+'G-3'!K21+'G-4'!K21</f>
        <v>28</v>
      </c>
      <c r="L21" s="46">
        <f>'G-1'!L21+'G-2'!L21+'G-3'!L21+'G-4'!L21</f>
        <v>27</v>
      </c>
      <c r="M21" s="6">
        <f t="shared" si="1"/>
        <v>1010.5</v>
      </c>
      <c r="N21" s="2">
        <f>M18+M19+M20+M21</f>
        <v>3832</v>
      </c>
      <c r="O21" s="21" t="s">
        <v>46</v>
      </c>
      <c r="P21" s="47">
        <f>'G-1'!P21+'G-2'!P21+'G-3'!P21+'G-4'!P21</f>
        <v>152</v>
      </c>
      <c r="Q21" s="47">
        <f>'G-1'!Q21+'G-2'!Q21+'G-3'!Q21+'G-4'!Q21</f>
        <v>799</v>
      </c>
      <c r="R21" s="47">
        <f>'G-1'!R21+'G-2'!R21+'G-3'!R21+'G-4'!R21</f>
        <v>34</v>
      </c>
      <c r="S21" s="47">
        <f>'G-1'!S21+'G-2'!S21+'G-3'!S21+'G-4'!S21</f>
        <v>6</v>
      </c>
      <c r="T21" s="7">
        <f t="shared" si="2"/>
        <v>958</v>
      </c>
      <c r="U21" s="3">
        <f t="shared" si="5"/>
        <v>4083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142</v>
      </c>
      <c r="C22" s="46">
        <f>'G-1'!C22+'G-2'!C22+'G-3'!C22+'G-4'!C22</f>
        <v>798</v>
      </c>
      <c r="D22" s="46">
        <f>'G-1'!D22+'G-2'!D22+'G-3'!D22+'G-4'!D22</f>
        <v>32</v>
      </c>
      <c r="E22" s="46">
        <f>'G-1'!E22+'G-2'!E22+'G-3'!E22+'G-4'!E22</f>
        <v>20</v>
      </c>
      <c r="F22" s="6">
        <f t="shared" si="0"/>
        <v>983</v>
      </c>
      <c r="G22" s="2"/>
      <c r="H22" s="21" t="s">
        <v>26</v>
      </c>
      <c r="I22" s="46">
        <f>'G-1'!I22+'G-2'!I22+'G-3'!I22+'G-4'!I22</f>
        <v>179</v>
      </c>
      <c r="J22" s="46">
        <f>'G-1'!J22+'G-2'!J22+'G-3'!J22+'G-4'!J22</f>
        <v>682</v>
      </c>
      <c r="K22" s="46">
        <f>'G-1'!K22+'G-2'!K22+'G-3'!K22+'G-4'!K22</f>
        <v>29</v>
      </c>
      <c r="L22" s="46">
        <f>'G-1'!L22+'G-2'!L22+'G-3'!L22+'G-4'!L22</f>
        <v>22</v>
      </c>
      <c r="M22" s="6">
        <f t="shared" si="1"/>
        <v>884.5</v>
      </c>
      <c r="N22" s="3">
        <f>M19+M20+M21+M22</f>
        <v>3830.5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3724.5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3861.5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4375.5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89</v>
      </c>
      <c r="G24" s="88"/>
      <c r="H24" s="184"/>
      <c r="I24" s="185"/>
      <c r="J24" s="82" t="s">
        <v>73</v>
      </c>
      <c r="K24" s="86"/>
      <c r="L24" s="86"/>
      <c r="M24" s="87" t="s">
        <v>75</v>
      </c>
      <c r="N24" s="88"/>
      <c r="O24" s="184"/>
      <c r="P24" s="185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5" t="s">
        <v>112</v>
      </c>
      <c r="B2" s="235"/>
      <c r="C2" s="235"/>
      <c r="D2" s="235"/>
      <c r="E2" s="235"/>
      <c r="F2" s="235"/>
      <c r="G2" s="235"/>
      <c r="H2" s="235"/>
      <c r="I2" s="235"/>
      <c r="J2" s="23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6" t="s">
        <v>113</v>
      </c>
      <c r="B4" s="236"/>
      <c r="C4" s="237" t="s">
        <v>60</v>
      </c>
      <c r="D4" s="237"/>
      <c r="E4" s="237"/>
      <c r="F4" s="110"/>
      <c r="G4" s="106"/>
      <c r="H4" s="106"/>
      <c r="I4" s="106"/>
      <c r="J4" s="106"/>
    </row>
    <row r="5" spans="1:10" x14ac:dyDescent="0.2">
      <c r="A5" s="166" t="s">
        <v>56</v>
      </c>
      <c r="B5" s="166"/>
      <c r="C5" s="238" t="str">
        <f>'G-1'!D5</f>
        <v>CALLE 45 X CARRERA 27</v>
      </c>
      <c r="D5" s="238"/>
      <c r="E5" s="238"/>
      <c r="F5" s="111"/>
      <c r="G5" s="112"/>
      <c r="H5" s="103" t="s">
        <v>53</v>
      </c>
      <c r="I5" s="239">
        <f>'G-1'!L5</f>
        <v>4527</v>
      </c>
      <c r="J5" s="239"/>
    </row>
    <row r="6" spans="1:10" x14ac:dyDescent="0.2">
      <c r="A6" s="166" t="s">
        <v>114</v>
      </c>
      <c r="B6" s="166"/>
      <c r="C6" s="224" t="s">
        <v>150</v>
      </c>
      <c r="D6" s="224"/>
      <c r="E6" s="224"/>
      <c r="F6" s="111"/>
      <c r="G6" s="112"/>
      <c r="H6" s="103" t="s">
        <v>58</v>
      </c>
      <c r="I6" s="225">
        <f>'G-1'!S6</f>
        <v>43307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115</v>
      </c>
      <c r="B8" s="229" t="s">
        <v>116</v>
      </c>
      <c r="C8" s="227" t="s">
        <v>117</v>
      </c>
      <c r="D8" s="229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1" t="s">
        <v>123</v>
      </c>
      <c r="J8" s="233" t="s">
        <v>124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18" t="s">
        <v>125</v>
      </c>
      <c r="B10" s="221">
        <v>3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9"/>
      <c r="B11" s="222"/>
      <c r="C11" s="122" t="s">
        <v>127</v>
      </c>
      <c r="D11" s="125" t="s">
        <v>128</v>
      </c>
      <c r="E11" s="126">
        <v>8</v>
      </c>
      <c r="F11" s="126">
        <v>416</v>
      </c>
      <c r="G11" s="126">
        <v>14</v>
      </c>
      <c r="H11" s="126">
        <v>8</v>
      </c>
      <c r="I11" s="126">
        <f t="shared" ref="I11:I45" si="0">E11*0.5+F11+G11*2+H11*2.5</f>
        <v>468</v>
      </c>
      <c r="J11" s="127">
        <f>IF(I11=0,"0,00",I11/SUM(I10:I12)*100)</f>
        <v>97.095435684647299</v>
      </c>
    </row>
    <row r="12" spans="1:10" x14ac:dyDescent="0.2">
      <c r="A12" s="219"/>
      <c r="B12" s="222"/>
      <c r="C12" s="128" t="s">
        <v>137</v>
      </c>
      <c r="D12" s="129" t="s">
        <v>129</v>
      </c>
      <c r="E12" s="74">
        <v>2</v>
      </c>
      <c r="F12" s="74">
        <v>13</v>
      </c>
      <c r="G12" s="74">
        <v>0</v>
      </c>
      <c r="H12" s="74">
        <v>0</v>
      </c>
      <c r="I12" s="130">
        <f t="shared" si="0"/>
        <v>14</v>
      </c>
      <c r="J12" s="131">
        <f>IF(I12=0,"0,00",I12/SUM(I10:I12)*100)</f>
        <v>2.904564315352697</v>
      </c>
    </row>
    <row r="13" spans="1:10" x14ac:dyDescent="0.2">
      <c r="A13" s="219"/>
      <c r="B13" s="222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9"/>
      <c r="B14" s="222"/>
      <c r="C14" s="122" t="s">
        <v>130</v>
      </c>
      <c r="D14" s="125" t="s">
        <v>128</v>
      </c>
      <c r="E14" s="126">
        <v>11</v>
      </c>
      <c r="F14" s="126">
        <v>468</v>
      </c>
      <c r="G14" s="126">
        <v>17</v>
      </c>
      <c r="H14" s="126">
        <v>12</v>
      </c>
      <c r="I14" s="126">
        <f t="shared" si="0"/>
        <v>537.5</v>
      </c>
      <c r="J14" s="127">
        <f>IF(I14=0,"0,00",I14/SUM(I13:I15)*100)</f>
        <v>94.630281690140848</v>
      </c>
    </row>
    <row r="15" spans="1:10" x14ac:dyDescent="0.2">
      <c r="A15" s="219"/>
      <c r="B15" s="222"/>
      <c r="C15" s="128" t="s">
        <v>138</v>
      </c>
      <c r="D15" s="129" t="s">
        <v>129</v>
      </c>
      <c r="E15" s="74">
        <v>3</v>
      </c>
      <c r="F15" s="74">
        <v>29</v>
      </c>
      <c r="G15" s="74">
        <v>0</v>
      </c>
      <c r="H15" s="74">
        <v>0</v>
      </c>
      <c r="I15" s="130">
        <f t="shared" si="0"/>
        <v>30.5</v>
      </c>
      <c r="J15" s="131">
        <f>IF(I15=0,"0,00",I15/SUM(I13:I15)*100)</f>
        <v>5.369718309859155</v>
      </c>
    </row>
    <row r="16" spans="1:10" x14ac:dyDescent="0.2">
      <c r="A16" s="219"/>
      <c r="B16" s="222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9"/>
      <c r="B17" s="222"/>
      <c r="C17" s="122" t="s">
        <v>131</v>
      </c>
      <c r="D17" s="125" t="s">
        <v>128</v>
      </c>
      <c r="E17" s="126">
        <v>13</v>
      </c>
      <c r="F17" s="126">
        <v>674</v>
      </c>
      <c r="G17" s="126">
        <v>36</v>
      </c>
      <c r="H17" s="126">
        <v>4</v>
      </c>
      <c r="I17" s="126">
        <f t="shared" si="0"/>
        <v>762.5</v>
      </c>
      <c r="J17" s="127">
        <f>IF(I17=0,"0,00",I17/SUM(I16:I18)*100)</f>
        <v>96.093257718966612</v>
      </c>
    </row>
    <row r="18" spans="1:10" x14ac:dyDescent="0.2">
      <c r="A18" s="220"/>
      <c r="B18" s="223"/>
      <c r="C18" s="133" t="s">
        <v>139</v>
      </c>
      <c r="D18" s="129" t="s">
        <v>129</v>
      </c>
      <c r="E18" s="74">
        <v>4</v>
      </c>
      <c r="F18" s="74">
        <v>29</v>
      </c>
      <c r="G18" s="74">
        <v>0</v>
      </c>
      <c r="H18" s="74">
        <v>0</v>
      </c>
      <c r="I18" s="130">
        <f t="shared" si="0"/>
        <v>31</v>
      </c>
      <c r="J18" s="131">
        <f>IF(I18=0,"0,00",I18/SUM(I16:I18)*100)</f>
        <v>3.9067422810333965</v>
      </c>
    </row>
    <row r="19" spans="1:10" x14ac:dyDescent="0.2">
      <c r="A19" s="218" t="s">
        <v>132</v>
      </c>
      <c r="B19" s="221">
        <v>3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9"/>
      <c r="B20" s="222"/>
      <c r="C20" s="122" t="s">
        <v>127</v>
      </c>
      <c r="D20" s="125" t="s">
        <v>128</v>
      </c>
      <c r="E20" s="126">
        <v>13</v>
      </c>
      <c r="F20" s="126">
        <v>650</v>
      </c>
      <c r="G20" s="126">
        <v>17</v>
      </c>
      <c r="H20" s="126">
        <v>13</v>
      </c>
      <c r="I20" s="126">
        <f t="shared" si="0"/>
        <v>723</v>
      </c>
      <c r="J20" s="127">
        <f>IF(I20=0,"0,00",I20/SUM(I19:I21)*100)</f>
        <v>97.901150981719695</v>
      </c>
    </row>
    <row r="21" spans="1:10" x14ac:dyDescent="0.2">
      <c r="A21" s="219"/>
      <c r="B21" s="222"/>
      <c r="C21" s="128" t="s">
        <v>140</v>
      </c>
      <c r="D21" s="129" t="s">
        <v>129</v>
      </c>
      <c r="E21" s="74">
        <v>1</v>
      </c>
      <c r="F21" s="74">
        <v>10</v>
      </c>
      <c r="G21" s="74">
        <v>0</v>
      </c>
      <c r="H21" s="74">
        <v>2</v>
      </c>
      <c r="I21" s="130">
        <f t="shared" si="0"/>
        <v>15.5</v>
      </c>
      <c r="J21" s="131">
        <f>IF(I21=0,"0,00",I21/SUM(I19:I21)*100)</f>
        <v>2.0988490182802981</v>
      </c>
    </row>
    <row r="22" spans="1:10" x14ac:dyDescent="0.2">
      <c r="A22" s="219"/>
      <c r="B22" s="222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9"/>
      <c r="B23" s="222"/>
      <c r="C23" s="122" t="s">
        <v>130</v>
      </c>
      <c r="D23" s="125" t="s">
        <v>128</v>
      </c>
      <c r="E23" s="126">
        <v>38</v>
      </c>
      <c r="F23" s="126">
        <v>710</v>
      </c>
      <c r="G23" s="126">
        <v>15</v>
      </c>
      <c r="H23" s="126">
        <v>21</v>
      </c>
      <c r="I23" s="126">
        <f t="shared" si="0"/>
        <v>811.5</v>
      </c>
      <c r="J23" s="127">
        <f>IF(I23=0,"0,00",I23/SUM(I22:I24)*100)</f>
        <v>98.722627737226276</v>
      </c>
    </row>
    <row r="24" spans="1:10" x14ac:dyDescent="0.2">
      <c r="A24" s="219"/>
      <c r="B24" s="222"/>
      <c r="C24" s="128" t="s">
        <v>141</v>
      </c>
      <c r="D24" s="129" t="s">
        <v>129</v>
      </c>
      <c r="E24" s="74">
        <v>0</v>
      </c>
      <c r="F24" s="74">
        <v>8</v>
      </c>
      <c r="G24" s="74">
        <v>0</v>
      </c>
      <c r="H24" s="74">
        <v>1</v>
      </c>
      <c r="I24" s="130">
        <f t="shared" si="0"/>
        <v>10.5</v>
      </c>
      <c r="J24" s="131">
        <f>IF(I24=0,"0,00",I24/SUM(I22:I24)*100)</f>
        <v>1.2773722627737227</v>
      </c>
    </row>
    <row r="25" spans="1:10" x14ac:dyDescent="0.2">
      <c r="A25" s="219"/>
      <c r="B25" s="222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9"/>
      <c r="B26" s="222"/>
      <c r="C26" s="122" t="s">
        <v>131</v>
      </c>
      <c r="D26" s="125" t="s">
        <v>128</v>
      </c>
      <c r="E26" s="126">
        <v>16</v>
      </c>
      <c r="F26" s="126">
        <v>616</v>
      </c>
      <c r="G26" s="126">
        <v>26</v>
      </c>
      <c r="H26" s="126">
        <v>2</v>
      </c>
      <c r="I26" s="126">
        <f t="shared" si="0"/>
        <v>681</v>
      </c>
      <c r="J26" s="127">
        <f>IF(I26=0,"0,00",I26/SUM(I25:I27)*100)</f>
        <v>98.410404624277461</v>
      </c>
    </row>
    <row r="27" spans="1:10" x14ac:dyDescent="0.2">
      <c r="A27" s="220"/>
      <c r="B27" s="223"/>
      <c r="C27" s="133" t="s">
        <v>142</v>
      </c>
      <c r="D27" s="129" t="s">
        <v>129</v>
      </c>
      <c r="E27" s="74">
        <v>2</v>
      </c>
      <c r="F27" s="74">
        <v>10</v>
      </c>
      <c r="G27" s="74">
        <v>0</v>
      </c>
      <c r="H27" s="74">
        <v>0</v>
      </c>
      <c r="I27" s="130">
        <f t="shared" si="0"/>
        <v>11</v>
      </c>
      <c r="J27" s="131">
        <f>IF(I27=0,"0,00",I27/SUM(I25:I27)*100)</f>
        <v>1.5895953757225432</v>
      </c>
    </row>
    <row r="28" spans="1:10" x14ac:dyDescent="0.2">
      <c r="A28" s="218" t="s">
        <v>133</v>
      </c>
      <c r="B28" s="221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9"/>
      <c r="B29" s="222"/>
      <c r="C29" s="122" t="s">
        <v>127</v>
      </c>
      <c r="D29" s="125" t="s">
        <v>128</v>
      </c>
      <c r="E29" s="126">
        <v>80</v>
      </c>
      <c r="F29" s="126">
        <v>77</v>
      </c>
      <c r="G29" s="126">
        <v>6</v>
      </c>
      <c r="H29" s="126">
        <v>5</v>
      </c>
      <c r="I29" s="126">
        <f t="shared" si="0"/>
        <v>141.5</v>
      </c>
      <c r="J29" s="127">
        <f>IF(I29=0,"0,00",I29/SUM(I28:I30)*100)</f>
        <v>91.585760517799358</v>
      </c>
    </row>
    <row r="30" spans="1:10" x14ac:dyDescent="0.2">
      <c r="A30" s="219"/>
      <c r="B30" s="222"/>
      <c r="C30" s="128" t="s">
        <v>143</v>
      </c>
      <c r="D30" s="129" t="s">
        <v>129</v>
      </c>
      <c r="E30" s="74">
        <v>0</v>
      </c>
      <c r="F30" s="74">
        <v>7</v>
      </c>
      <c r="G30" s="74">
        <v>3</v>
      </c>
      <c r="H30" s="74">
        <v>0</v>
      </c>
      <c r="I30" s="130">
        <f t="shared" si="0"/>
        <v>13</v>
      </c>
      <c r="J30" s="131">
        <f>IF(I30=0,"0,00",I30/SUM(I28:I30)*100)</f>
        <v>8.4142394822006477</v>
      </c>
    </row>
    <row r="31" spans="1:10" x14ac:dyDescent="0.2">
      <c r="A31" s="219"/>
      <c r="B31" s="222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9"/>
      <c r="B32" s="222"/>
      <c r="C32" s="122" t="s">
        <v>130</v>
      </c>
      <c r="D32" s="125" t="s">
        <v>128</v>
      </c>
      <c r="E32" s="126">
        <v>94</v>
      </c>
      <c r="F32" s="126">
        <v>84</v>
      </c>
      <c r="G32" s="126">
        <v>6</v>
      </c>
      <c r="H32" s="126">
        <v>7</v>
      </c>
      <c r="I32" s="126">
        <f t="shared" si="0"/>
        <v>160.5</v>
      </c>
      <c r="J32" s="127">
        <f>IF(I32=0,"0,00",I32/SUM(I31:I33)*100)</f>
        <v>86.290322580645167</v>
      </c>
    </row>
    <row r="33" spans="1:10" x14ac:dyDescent="0.2">
      <c r="A33" s="219"/>
      <c r="B33" s="222"/>
      <c r="C33" s="128" t="s">
        <v>144</v>
      </c>
      <c r="D33" s="129" t="s">
        <v>129</v>
      </c>
      <c r="E33" s="74">
        <v>1</v>
      </c>
      <c r="F33" s="74">
        <v>19</v>
      </c>
      <c r="G33" s="74">
        <v>3</v>
      </c>
      <c r="H33" s="74">
        <v>0</v>
      </c>
      <c r="I33" s="130">
        <f t="shared" si="0"/>
        <v>25.5</v>
      </c>
      <c r="J33" s="131">
        <f>IF(I33=0,"0,00",I33/SUM(I31:I33)*100)</f>
        <v>13.709677419354838</v>
      </c>
    </row>
    <row r="34" spans="1:10" x14ac:dyDescent="0.2">
      <c r="A34" s="219"/>
      <c r="B34" s="222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9"/>
      <c r="B35" s="222"/>
      <c r="C35" s="122" t="s">
        <v>131</v>
      </c>
      <c r="D35" s="125" t="s">
        <v>128</v>
      </c>
      <c r="E35" s="126">
        <v>144</v>
      </c>
      <c r="F35" s="126">
        <v>78</v>
      </c>
      <c r="G35" s="126">
        <v>7</v>
      </c>
      <c r="H35" s="126">
        <v>3</v>
      </c>
      <c r="I35" s="126">
        <f t="shared" si="0"/>
        <v>171.5</v>
      </c>
      <c r="J35" s="127">
        <f>IF(I35=0,"0,00",I35/SUM(I34:I36)*100)</f>
        <v>83.658536585365852</v>
      </c>
    </row>
    <row r="36" spans="1:10" x14ac:dyDescent="0.2">
      <c r="A36" s="220"/>
      <c r="B36" s="223"/>
      <c r="C36" s="133" t="s">
        <v>145</v>
      </c>
      <c r="D36" s="129" t="s">
        <v>129</v>
      </c>
      <c r="E36" s="74">
        <v>1</v>
      </c>
      <c r="F36" s="74">
        <v>29</v>
      </c>
      <c r="G36" s="74">
        <v>2</v>
      </c>
      <c r="H36" s="74">
        <v>0</v>
      </c>
      <c r="I36" s="130">
        <f t="shared" si="0"/>
        <v>33.5</v>
      </c>
      <c r="J36" s="131">
        <f>IF(I36=0,"0,00",I36/SUM(I34:I36)*100)</f>
        <v>16.341463414634148</v>
      </c>
    </row>
    <row r="37" spans="1:10" x14ac:dyDescent="0.2">
      <c r="A37" s="218" t="s">
        <v>134</v>
      </c>
      <c r="B37" s="221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9"/>
      <c r="B38" s="222"/>
      <c r="C38" s="122" t="s">
        <v>127</v>
      </c>
      <c r="D38" s="125" t="s">
        <v>128</v>
      </c>
      <c r="E38" s="126">
        <v>148</v>
      </c>
      <c r="F38" s="126">
        <v>119</v>
      </c>
      <c r="G38" s="126">
        <v>17</v>
      </c>
      <c r="H38" s="126">
        <v>13</v>
      </c>
      <c r="I38" s="126">
        <f t="shared" si="0"/>
        <v>259.5</v>
      </c>
      <c r="J38" s="127">
        <f>IF(I38=0,"0,00",I38/SUM(I37:I39)*100)</f>
        <v>86.934673366834176</v>
      </c>
    </row>
    <row r="39" spans="1:10" x14ac:dyDescent="0.2">
      <c r="A39" s="219"/>
      <c r="B39" s="222"/>
      <c r="C39" s="128" t="s">
        <v>146</v>
      </c>
      <c r="D39" s="129" t="s">
        <v>129</v>
      </c>
      <c r="E39" s="74">
        <v>2</v>
      </c>
      <c r="F39" s="74">
        <v>33</v>
      </c>
      <c r="G39" s="74">
        <v>0</v>
      </c>
      <c r="H39" s="74">
        <v>2</v>
      </c>
      <c r="I39" s="130">
        <f t="shared" si="0"/>
        <v>39</v>
      </c>
      <c r="J39" s="131">
        <f>IF(I39=0,"0,00",I39/SUM(I37:I39)*100)</f>
        <v>13.06532663316583</v>
      </c>
    </row>
    <row r="40" spans="1:10" x14ac:dyDescent="0.2">
      <c r="A40" s="219"/>
      <c r="B40" s="222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9"/>
      <c r="B41" s="222"/>
      <c r="C41" s="122" t="s">
        <v>130</v>
      </c>
      <c r="D41" s="125" t="s">
        <v>128</v>
      </c>
      <c r="E41" s="126">
        <v>188</v>
      </c>
      <c r="F41" s="126">
        <v>128</v>
      </c>
      <c r="G41" s="126">
        <v>16</v>
      </c>
      <c r="H41" s="126">
        <v>8</v>
      </c>
      <c r="I41" s="126">
        <f t="shared" si="0"/>
        <v>274</v>
      </c>
      <c r="J41" s="127">
        <f>IF(I41=0,"0,00",I41/SUM(I40:I42)*100)</f>
        <v>85.893416927899693</v>
      </c>
    </row>
    <row r="42" spans="1:10" x14ac:dyDescent="0.2">
      <c r="A42" s="219"/>
      <c r="B42" s="222"/>
      <c r="C42" s="128" t="s">
        <v>147</v>
      </c>
      <c r="D42" s="129" t="s">
        <v>129</v>
      </c>
      <c r="E42" s="74">
        <v>4</v>
      </c>
      <c r="F42" s="74">
        <v>38</v>
      </c>
      <c r="G42" s="74">
        <v>0</v>
      </c>
      <c r="H42" s="74">
        <v>2</v>
      </c>
      <c r="I42" s="130">
        <f t="shared" si="0"/>
        <v>45</v>
      </c>
      <c r="J42" s="131">
        <f>IF(I42=0,"0,00",I42/SUM(I40:I42)*100)</f>
        <v>14.106583072100312</v>
      </c>
    </row>
    <row r="43" spans="1:10" x14ac:dyDescent="0.2">
      <c r="A43" s="219"/>
      <c r="B43" s="222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9"/>
      <c r="B44" s="222"/>
      <c r="C44" s="122" t="s">
        <v>131</v>
      </c>
      <c r="D44" s="125" t="s">
        <v>128</v>
      </c>
      <c r="E44" s="126">
        <v>155</v>
      </c>
      <c r="F44" s="126">
        <v>153</v>
      </c>
      <c r="G44" s="126">
        <v>12</v>
      </c>
      <c r="H44" s="126">
        <v>1</v>
      </c>
      <c r="I44" s="126">
        <f t="shared" si="0"/>
        <v>257</v>
      </c>
      <c r="J44" s="127">
        <f>IF(I44=0,"0,00",I44/SUM(I43:I45)*100)</f>
        <v>93.115942028985515</v>
      </c>
    </row>
    <row r="45" spans="1:10" x14ac:dyDescent="0.2">
      <c r="A45" s="220"/>
      <c r="B45" s="223"/>
      <c r="C45" s="133" t="s">
        <v>148</v>
      </c>
      <c r="D45" s="129" t="s">
        <v>129</v>
      </c>
      <c r="E45" s="74">
        <v>2</v>
      </c>
      <c r="F45" s="74">
        <v>18</v>
      </c>
      <c r="G45" s="74">
        <v>0</v>
      </c>
      <c r="H45" s="74">
        <v>0</v>
      </c>
      <c r="I45" s="135">
        <f t="shared" si="0"/>
        <v>19</v>
      </c>
      <c r="J45" s="131">
        <f>IF(I45=0,"0,00",I45/SUM(I43:I45)*100)</f>
        <v>6.8840579710144931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" bestFit="1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7" t="s">
        <v>95</v>
      </c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7" t="s">
        <v>96</v>
      </c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7" t="s">
        <v>97</v>
      </c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98</v>
      </c>
      <c r="B8" s="243"/>
      <c r="C8" s="242" t="s">
        <v>99</v>
      </c>
      <c r="D8" s="242"/>
      <c r="E8" s="242"/>
      <c r="F8" s="242"/>
      <c r="G8" s="242"/>
      <c r="H8" s="242"/>
      <c r="I8" s="92"/>
      <c r="J8" s="92"/>
      <c r="K8" s="92"/>
      <c r="L8" s="243" t="s">
        <v>100</v>
      </c>
      <c r="M8" s="243"/>
      <c r="N8" s="243"/>
      <c r="O8" s="242" t="str">
        <f>'G-1'!D5</f>
        <v>CALLE 45 X CARRERA 27</v>
      </c>
      <c r="P8" s="242"/>
      <c r="Q8" s="242"/>
      <c r="R8" s="242"/>
      <c r="S8" s="242"/>
      <c r="T8" s="92"/>
      <c r="U8" s="92"/>
      <c r="V8" s="243" t="s">
        <v>101</v>
      </c>
      <c r="W8" s="243"/>
      <c r="X8" s="243"/>
      <c r="Y8" s="242">
        <f>'G-1'!L5</f>
        <v>4527</v>
      </c>
      <c r="Z8" s="242"/>
      <c r="AA8" s="242"/>
      <c r="AB8" s="92"/>
      <c r="AC8" s="92"/>
      <c r="AD8" s="92"/>
      <c r="AE8" s="92"/>
      <c r="AF8" s="92"/>
      <c r="AG8" s="92"/>
      <c r="AH8" s="243" t="s">
        <v>102</v>
      </c>
      <c r="AI8" s="243"/>
      <c r="AJ8" s="244">
        <f>'G-1'!S6</f>
        <v>43307</v>
      </c>
      <c r="AK8" s="244"/>
      <c r="AL8" s="244"/>
      <c r="AM8" s="244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6" t="s">
        <v>47</v>
      </c>
      <c r="E10" s="246"/>
      <c r="F10" s="246"/>
      <c r="G10" s="24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6" t="s">
        <v>136</v>
      </c>
      <c r="T10" s="246"/>
      <c r="U10" s="246"/>
      <c r="V10" s="24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6" t="s">
        <v>49</v>
      </c>
      <c r="AI10" s="246"/>
      <c r="AJ10" s="246"/>
      <c r="AK10" s="24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5" t="s">
        <v>104</v>
      </c>
      <c r="U12" s="245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802.5</v>
      </c>
      <c r="AV12" s="97">
        <f t="shared" si="0"/>
        <v>912.5</v>
      </c>
      <c r="AW12" s="97">
        <f t="shared" si="0"/>
        <v>982.5</v>
      </c>
      <c r="AX12" s="97">
        <f t="shared" si="0"/>
        <v>992.5</v>
      </c>
      <c r="AY12" s="97">
        <f t="shared" si="0"/>
        <v>981.5</v>
      </c>
      <c r="AZ12" s="97">
        <f t="shared" si="0"/>
        <v>929</v>
      </c>
      <c r="BA12" s="97">
        <f t="shared" si="0"/>
        <v>947.5</v>
      </c>
      <c r="BB12" s="97"/>
      <c r="BC12" s="97"/>
      <c r="BD12" s="97"/>
      <c r="BE12" s="97">
        <f t="shared" ref="BE12:BQ12" si="1">P14</f>
        <v>1059.5</v>
      </c>
      <c r="BF12" s="97">
        <f t="shared" si="1"/>
        <v>1132.5</v>
      </c>
      <c r="BG12" s="97">
        <f t="shared" si="1"/>
        <v>1193</v>
      </c>
      <c r="BH12" s="97">
        <f t="shared" si="1"/>
        <v>1192</v>
      </c>
      <c r="BI12" s="97">
        <f t="shared" si="1"/>
        <v>1194.5</v>
      </c>
      <c r="BJ12" s="97">
        <f t="shared" si="1"/>
        <v>1112</v>
      </c>
      <c r="BK12" s="97">
        <f t="shared" si="1"/>
        <v>1034</v>
      </c>
      <c r="BL12" s="97">
        <f t="shared" si="1"/>
        <v>1011.5</v>
      </c>
      <c r="BM12" s="97">
        <f t="shared" si="1"/>
        <v>992</v>
      </c>
      <c r="BN12" s="97">
        <f t="shared" si="1"/>
        <v>1001.5</v>
      </c>
      <c r="BO12" s="97">
        <f t="shared" si="1"/>
        <v>1023.5</v>
      </c>
      <c r="BP12" s="97">
        <f t="shared" si="1"/>
        <v>1080</v>
      </c>
      <c r="BQ12" s="97">
        <f t="shared" si="1"/>
        <v>1089.5</v>
      </c>
      <c r="BR12" s="97"/>
      <c r="BS12" s="97"/>
      <c r="BT12" s="97"/>
      <c r="BU12" s="97">
        <f t="shared" ref="BU12:CC12" si="2">AG14</f>
        <v>1158.5</v>
      </c>
      <c r="BV12" s="97">
        <f t="shared" si="2"/>
        <v>1170.5</v>
      </c>
      <c r="BW12" s="97">
        <f t="shared" si="2"/>
        <v>1184.5</v>
      </c>
      <c r="BX12" s="97">
        <f t="shared" si="2"/>
        <v>1336.5</v>
      </c>
      <c r="BY12" s="97">
        <f t="shared" si="2"/>
        <v>1444.5</v>
      </c>
      <c r="BZ12" s="97">
        <f t="shared" si="2"/>
        <v>1546.5</v>
      </c>
      <c r="CA12" s="97">
        <f t="shared" si="2"/>
        <v>1606</v>
      </c>
      <c r="CB12" s="97">
        <f t="shared" si="2"/>
        <v>1619</v>
      </c>
      <c r="CC12" s="97">
        <f t="shared" si="2"/>
        <v>1610</v>
      </c>
    </row>
    <row r="13" spans="1:81" ht="16.5" customHeight="1" x14ac:dyDescent="0.2">
      <c r="A13" s="100" t="s">
        <v>105</v>
      </c>
      <c r="B13" s="149">
        <f>'G-1'!F10</f>
        <v>147</v>
      </c>
      <c r="C13" s="149">
        <f>'G-1'!F11</f>
        <v>176</v>
      </c>
      <c r="D13" s="149">
        <f>'G-1'!F12</f>
        <v>238</v>
      </c>
      <c r="E13" s="149">
        <f>'G-1'!F13</f>
        <v>241.5</v>
      </c>
      <c r="F13" s="149">
        <f>'G-1'!F14</f>
        <v>257</v>
      </c>
      <c r="G13" s="149">
        <f>'G-1'!F15</f>
        <v>246</v>
      </c>
      <c r="H13" s="149">
        <f>'G-1'!F16</f>
        <v>248</v>
      </c>
      <c r="I13" s="149">
        <f>'G-1'!F17</f>
        <v>230.5</v>
      </c>
      <c r="J13" s="149">
        <f>'G-1'!F18</f>
        <v>204.5</v>
      </c>
      <c r="K13" s="149">
        <f>'G-1'!F19</f>
        <v>264.5</v>
      </c>
      <c r="L13" s="150"/>
      <c r="M13" s="149">
        <f>'G-1'!F20</f>
        <v>259.5</v>
      </c>
      <c r="N13" s="149">
        <f>'G-1'!F21</f>
        <v>257.5</v>
      </c>
      <c r="O13" s="149">
        <f>'G-1'!F22</f>
        <v>272.5</v>
      </c>
      <c r="P13" s="149">
        <f>'G-1'!M10</f>
        <v>270</v>
      </c>
      <c r="Q13" s="149">
        <f>'G-1'!M11</f>
        <v>332.5</v>
      </c>
      <c r="R13" s="149">
        <f>'G-1'!M12</f>
        <v>318</v>
      </c>
      <c r="S13" s="149">
        <f>'G-1'!M13</f>
        <v>271.5</v>
      </c>
      <c r="T13" s="149">
        <f>'G-1'!M14</f>
        <v>272.5</v>
      </c>
      <c r="U13" s="149">
        <f>'G-1'!M15</f>
        <v>250</v>
      </c>
      <c r="V13" s="149">
        <f>'G-1'!M16</f>
        <v>240</v>
      </c>
      <c r="W13" s="149">
        <f>'G-1'!M17</f>
        <v>249</v>
      </c>
      <c r="X13" s="149">
        <f>'G-1'!M18</f>
        <v>253</v>
      </c>
      <c r="Y13" s="149">
        <f>'G-1'!M19</f>
        <v>259.5</v>
      </c>
      <c r="Z13" s="149">
        <f>'G-1'!M20</f>
        <v>262</v>
      </c>
      <c r="AA13" s="149">
        <f>'G-1'!M21</f>
        <v>305.5</v>
      </c>
      <c r="AB13" s="149">
        <f>'G-1'!M22</f>
        <v>262.5</v>
      </c>
      <c r="AC13" s="150"/>
      <c r="AD13" s="149">
        <f>'G-1'!T10</f>
        <v>304.5</v>
      </c>
      <c r="AE13" s="149">
        <f>'G-1'!T11</f>
        <v>324.5</v>
      </c>
      <c r="AF13" s="149">
        <f>'G-1'!T12</f>
        <v>247.5</v>
      </c>
      <c r="AG13" s="149">
        <f>'G-1'!T13</f>
        <v>282</v>
      </c>
      <c r="AH13" s="149">
        <f>'G-1'!T14</f>
        <v>316.5</v>
      </c>
      <c r="AI13" s="149">
        <f>'G-1'!T15</f>
        <v>338.5</v>
      </c>
      <c r="AJ13" s="149">
        <f>'G-1'!T16</f>
        <v>399.5</v>
      </c>
      <c r="AK13" s="149">
        <f>'G-1'!T17</f>
        <v>390</v>
      </c>
      <c r="AL13" s="149">
        <f>'G-1'!T18</f>
        <v>418.5</v>
      </c>
      <c r="AM13" s="149">
        <f>'G-1'!T19</f>
        <v>398</v>
      </c>
      <c r="AN13" s="149">
        <f>'G-1'!T20</f>
        <v>412.5</v>
      </c>
      <c r="AO13" s="149">
        <f>'G-1'!T21</f>
        <v>381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802.5</v>
      </c>
      <c r="F14" s="149">
        <f t="shared" ref="F14:K14" si="3">C13+D13+E13+F13</f>
        <v>912.5</v>
      </c>
      <c r="G14" s="149">
        <f t="shared" si="3"/>
        <v>982.5</v>
      </c>
      <c r="H14" s="149">
        <f t="shared" si="3"/>
        <v>992.5</v>
      </c>
      <c r="I14" s="149">
        <f t="shared" si="3"/>
        <v>981.5</v>
      </c>
      <c r="J14" s="149">
        <f t="shared" si="3"/>
        <v>929</v>
      </c>
      <c r="K14" s="149">
        <f t="shared" si="3"/>
        <v>947.5</v>
      </c>
      <c r="L14" s="150"/>
      <c r="M14" s="149"/>
      <c r="N14" s="149"/>
      <c r="O14" s="149"/>
      <c r="P14" s="149">
        <f>M13+N13+O13+P13</f>
        <v>1059.5</v>
      </c>
      <c r="Q14" s="149">
        <f t="shared" ref="Q14:AB14" si="4">N13+O13+P13+Q13</f>
        <v>1132.5</v>
      </c>
      <c r="R14" s="149">
        <f t="shared" si="4"/>
        <v>1193</v>
      </c>
      <c r="S14" s="149">
        <f t="shared" si="4"/>
        <v>1192</v>
      </c>
      <c r="T14" s="149">
        <f t="shared" si="4"/>
        <v>1194.5</v>
      </c>
      <c r="U14" s="149">
        <f t="shared" si="4"/>
        <v>1112</v>
      </c>
      <c r="V14" s="149">
        <f t="shared" si="4"/>
        <v>1034</v>
      </c>
      <c r="W14" s="149">
        <f t="shared" si="4"/>
        <v>1011.5</v>
      </c>
      <c r="X14" s="149">
        <f t="shared" si="4"/>
        <v>992</v>
      </c>
      <c r="Y14" s="149">
        <f t="shared" si="4"/>
        <v>1001.5</v>
      </c>
      <c r="Z14" s="149">
        <f t="shared" si="4"/>
        <v>1023.5</v>
      </c>
      <c r="AA14" s="149">
        <f t="shared" si="4"/>
        <v>1080</v>
      </c>
      <c r="AB14" s="149">
        <f t="shared" si="4"/>
        <v>1089.5</v>
      </c>
      <c r="AC14" s="150"/>
      <c r="AD14" s="149"/>
      <c r="AE14" s="149"/>
      <c r="AF14" s="149"/>
      <c r="AG14" s="149">
        <f>AD13+AE13+AF13+AG13</f>
        <v>1158.5</v>
      </c>
      <c r="AH14" s="149">
        <f t="shared" ref="AH14:AO14" si="5">AE13+AF13+AG13+AH13</f>
        <v>1170.5</v>
      </c>
      <c r="AI14" s="149">
        <f t="shared" si="5"/>
        <v>1184.5</v>
      </c>
      <c r="AJ14" s="149">
        <f t="shared" si="5"/>
        <v>1336.5</v>
      </c>
      <c r="AK14" s="149">
        <f t="shared" si="5"/>
        <v>1444.5</v>
      </c>
      <c r="AL14" s="149">
        <f t="shared" si="5"/>
        <v>1546.5</v>
      </c>
      <c r="AM14" s="149">
        <f t="shared" si="5"/>
        <v>1606</v>
      </c>
      <c r="AN14" s="149">
        <f t="shared" si="5"/>
        <v>1619</v>
      </c>
      <c r="AO14" s="149">
        <f t="shared" si="5"/>
        <v>1610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0.97095435684647302</v>
      </c>
      <c r="H15" s="152"/>
      <c r="I15" s="152" t="s">
        <v>110</v>
      </c>
      <c r="J15" s="153">
        <f>DIRECCIONALIDAD!J12/100</f>
        <v>2.9045643153526968E-2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0.94630281690140849</v>
      </c>
      <c r="V15" s="152"/>
      <c r="W15" s="152"/>
      <c r="X15" s="152"/>
      <c r="Y15" s="152" t="s">
        <v>110</v>
      </c>
      <c r="Z15" s="153">
        <f>DIRECCIONALIDAD!J15/100</f>
        <v>5.3697183098591547E-2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0.96093257718966607</v>
      </c>
      <c r="AL15" s="152"/>
      <c r="AM15" s="152"/>
      <c r="AN15" s="152" t="s">
        <v>110</v>
      </c>
      <c r="AO15" s="155">
        <f>DIRECCIONALIDAD!J18/100</f>
        <v>3.9067422810333964E-2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153</v>
      </c>
      <c r="B16" s="159">
        <f>MAX(B14:K14)</f>
        <v>992.5</v>
      </c>
      <c r="C16" s="152" t="s">
        <v>108</v>
      </c>
      <c r="D16" s="160">
        <f>+B16*D15</f>
        <v>0</v>
      </c>
      <c r="E16" s="152"/>
      <c r="F16" s="152" t="s">
        <v>109</v>
      </c>
      <c r="G16" s="160">
        <f>+B16*G15</f>
        <v>963.67219917012449</v>
      </c>
      <c r="H16" s="152"/>
      <c r="I16" s="152" t="s">
        <v>110</v>
      </c>
      <c r="J16" s="160">
        <f>+B16*J15</f>
        <v>28.827800829875518</v>
      </c>
      <c r="K16" s="154"/>
      <c r="L16" s="148"/>
      <c r="M16" s="159">
        <f>MAX(M14:AB14)</f>
        <v>1194.5</v>
      </c>
      <c r="N16" s="152"/>
      <c r="O16" s="152" t="s">
        <v>108</v>
      </c>
      <c r="P16" s="161">
        <f>+M16*P15</f>
        <v>0</v>
      </c>
      <c r="Q16" s="152"/>
      <c r="R16" s="152"/>
      <c r="S16" s="152"/>
      <c r="T16" s="152" t="s">
        <v>109</v>
      </c>
      <c r="U16" s="161">
        <f>+M16*U15</f>
        <v>1130.3587147887324</v>
      </c>
      <c r="V16" s="152"/>
      <c r="W16" s="152"/>
      <c r="X16" s="152"/>
      <c r="Y16" s="152" t="s">
        <v>110</v>
      </c>
      <c r="Z16" s="161">
        <f>+M16*Z15</f>
        <v>64.141285211267601</v>
      </c>
      <c r="AA16" s="152"/>
      <c r="AB16" s="154"/>
      <c r="AC16" s="148"/>
      <c r="AD16" s="159">
        <f>MAX(AD14:AO14)</f>
        <v>1619</v>
      </c>
      <c r="AE16" s="152" t="s">
        <v>108</v>
      </c>
      <c r="AF16" s="160">
        <f>+AD16*AF15</f>
        <v>0</v>
      </c>
      <c r="AG16" s="152"/>
      <c r="AH16" s="152"/>
      <c r="AI16" s="152"/>
      <c r="AJ16" s="152" t="s">
        <v>109</v>
      </c>
      <c r="AK16" s="160">
        <f>+AD16*AK15</f>
        <v>1555.7498424700693</v>
      </c>
      <c r="AL16" s="152"/>
      <c r="AM16" s="152"/>
      <c r="AN16" s="152" t="s">
        <v>110</v>
      </c>
      <c r="AO16" s="162">
        <f>+AD16*AO15</f>
        <v>63.250157529930689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0" t="s">
        <v>104</v>
      </c>
      <c r="U17" s="240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391</v>
      </c>
      <c r="C18" s="149">
        <f>'G-2'!F11</f>
        <v>438.5</v>
      </c>
      <c r="D18" s="149">
        <f>'G-2'!F12</f>
        <v>452.5</v>
      </c>
      <c r="E18" s="149">
        <f>'G-2'!F13</f>
        <v>404</v>
      </c>
      <c r="F18" s="149">
        <f>'G-2'!F14</f>
        <v>407</v>
      </c>
      <c r="G18" s="149">
        <f>'G-2'!F15</f>
        <v>447.5</v>
      </c>
      <c r="H18" s="149">
        <f>'G-2'!F16</f>
        <v>427</v>
      </c>
      <c r="I18" s="149">
        <f>'G-2'!F17</f>
        <v>482</v>
      </c>
      <c r="J18" s="149">
        <f>'G-2'!F18</f>
        <v>455.5</v>
      </c>
      <c r="K18" s="149">
        <f>'G-2'!F19</f>
        <v>456.5</v>
      </c>
      <c r="L18" s="150"/>
      <c r="M18" s="149">
        <f>'G-2'!F20</f>
        <v>427.5</v>
      </c>
      <c r="N18" s="149">
        <f>'G-2'!F21</f>
        <v>410.5</v>
      </c>
      <c r="O18" s="149">
        <f>'G-2'!F22</f>
        <v>495</v>
      </c>
      <c r="P18" s="149">
        <f>'G-2'!M10</f>
        <v>429</v>
      </c>
      <c r="Q18" s="149">
        <f>'G-2'!M11</f>
        <v>399.5</v>
      </c>
      <c r="R18" s="149">
        <f>'G-2'!M12</f>
        <v>364</v>
      </c>
      <c r="S18" s="149">
        <f>'G-2'!M13</f>
        <v>344</v>
      </c>
      <c r="T18" s="149">
        <f>'G-2'!M14</f>
        <v>347</v>
      </c>
      <c r="U18" s="149">
        <f>'G-2'!M15</f>
        <v>351</v>
      </c>
      <c r="V18" s="149">
        <f>'G-2'!M16</f>
        <v>344.5</v>
      </c>
      <c r="W18" s="149">
        <f>'G-2'!M17</f>
        <v>386.5</v>
      </c>
      <c r="X18" s="149">
        <f>'G-2'!M18</f>
        <v>408</v>
      </c>
      <c r="Y18" s="149">
        <f>'G-2'!M19</f>
        <v>426.5</v>
      </c>
      <c r="Z18" s="149">
        <f>'G-2'!M20</f>
        <v>492.5</v>
      </c>
      <c r="AA18" s="149">
        <f>'G-2'!M21</f>
        <v>438</v>
      </c>
      <c r="AB18" s="149">
        <f>'G-2'!M22</f>
        <v>384</v>
      </c>
      <c r="AC18" s="150"/>
      <c r="AD18" s="149">
        <f>'G-2'!T10</f>
        <v>448.5</v>
      </c>
      <c r="AE18" s="149">
        <f>'G-2'!T11</f>
        <v>481.5</v>
      </c>
      <c r="AF18" s="149">
        <f>'G-2'!T12</f>
        <v>428</v>
      </c>
      <c r="AG18" s="149">
        <f>'G-2'!T13</f>
        <v>435.5</v>
      </c>
      <c r="AH18" s="149">
        <f>'G-2'!T14</f>
        <v>412</v>
      </c>
      <c r="AI18" s="149">
        <f>'G-2'!T15</f>
        <v>472</v>
      </c>
      <c r="AJ18" s="149">
        <f>'G-2'!T16</f>
        <v>465</v>
      </c>
      <c r="AK18" s="149">
        <f>'G-2'!T17</f>
        <v>416</v>
      </c>
      <c r="AL18" s="149">
        <f>'G-2'!T18</f>
        <v>413.5</v>
      </c>
      <c r="AM18" s="149">
        <f>'G-2'!T19</f>
        <v>364.5</v>
      </c>
      <c r="AN18" s="149">
        <f>'G-2'!T20</f>
        <v>350.5</v>
      </c>
      <c r="AO18" s="149">
        <f>'G-2'!T21</f>
        <v>341.5</v>
      </c>
      <c r="AP18" s="101"/>
      <c r="AQ18" s="101"/>
      <c r="AR18" s="101"/>
      <c r="AS18" s="101"/>
      <c r="AT18" s="101"/>
      <c r="AU18" s="101">
        <f t="shared" ref="AU18:BA18" si="6">E19</f>
        <v>1686</v>
      </c>
      <c r="AV18" s="101">
        <f t="shared" si="6"/>
        <v>1702</v>
      </c>
      <c r="AW18" s="101">
        <f t="shared" si="6"/>
        <v>1711</v>
      </c>
      <c r="AX18" s="101">
        <f t="shared" si="6"/>
        <v>1685.5</v>
      </c>
      <c r="AY18" s="101">
        <f t="shared" si="6"/>
        <v>1763.5</v>
      </c>
      <c r="AZ18" s="101">
        <f t="shared" si="6"/>
        <v>1812</v>
      </c>
      <c r="BA18" s="101">
        <f t="shared" si="6"/>
        <v>1821</v>
      </c>
      <c r="BB18" s="101"/>
      <c r="BC18" s="101"/>
      <c r="BD18" s="101"/>
      <c r="BE18" s="101">
        <f t="shared" ref="BE18:BQ18" si="7">P19</f>
        <v>1762</v>
      </c>
      <c r="BF18" s="101">
        <f t="shared" si="7"/>
        <v>1734</v>
      </c>
      <c r="BG18" s="101">
        <f t="shared" si="7"/>
        <v>1687.5</v>
      </c>
      <c r="BH18" s="101">
        <f t="shared" si="7"/>
        <v>1536.5</v>
      </c>
      <c r="BI18" s="101">
        <f t="shared" si="7"/>
        <v>1454.5</v>
      </c>
      <c r="BJ18" s="101">
        <f t="shared" si="7"/>
        <v>1406</v>
      </c>
      <c r="BK18" s="101">
        <f t="shared" si="7"/>
        <v>1386.5</v>
      </c>
      <c r="BL18" s="101">
        <f t="shared" si="7"/>
        <v>1429</v>
      </c>
      <c r="BM18" s="101">
        <f t="shared" si="7"/>
        <v>1490</v>
      </c>
      <c r="BN18" s="101">
        <f t="shared" si="7"/>
        <v>1565.5</v>
      </c>
      <c r="BO18" s="101">
        <f t="shared" si="7"/>
        <v>1713.5</v>
      </c>
      <c r="BP18" s="101">
        <f t="shared" si="7"/>
        <v>1765</v>
      </c>
      <c r="BQ18" s="101">
        <f t="shared" si="7"/>
        <v>1741</v>
      </c>
      <c r="BR18" s="101"/>
      <c r="BS18" s="101"/>
      <c r="BT18" s="101"/>
      <c r="BU18" s="101">
        <f t="shared" ref="BU18:CC18" si="8">AG19</f>
        <v>1793.5</v>
      </c>
      <c r="BV18" s="101">
        <f t="shared" si="8"/>
        <v>1757</v>
      </c>
      <c r="BW18" s="101">
        <f t="shared" si="8"/>
        <v>1747.5</v>
      </c>
      <c r="BX18" s="101">
        <f t="shared" si="8"/>
        <v>1784.5</v>
      </c>
      <c r="BY18" s="101">
        <f t="shared" si="8"/>
        <v>1765</v>
      </c>
      <c r="BZ18" s="101">
        <f t="shared" si="8"/>
        <v>1766.5</v>
      </c>
      <c r="CA18" s="101">
        <f t="shared" si="8"/>
        <v>1659</v>
      </c>
      <c r="CB18" s="101">
        <f t="shared" si="8"/>
        <v>1544.5</v>
      </c>
      <c r="CC18" s="101">
        <f t="shared" si="8"/>
        <v>1470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1686</v>
      </c>
      <c r="F19" s="149">
        <f t="shared" ref="F19:K19" si="9">C18+D18+E18+F18</f>
        <v>1702</v>
      </c>
      <c r="G19" s="149">
        <f t="shared" si="9"/>
        <v>1711</v>
      </c>
      <c r="H19" s="149">
        <f t="shared" si="9"/>
        <v>1685.5</v>
      </c>
      <c r="I19" s="149">
        <f t="shared" si="9"/>
        <v>1763.5</v>
      </c>
      <c r="J19" s="149">
        <f t="shared" si="9"/>
        <v>1812</v>
      </c>
      <c r="K19" s="149">
        <f t="shared" si="9"/>
        <v>1821</v>
      </c>
      <c r="L19" s="150"/>
      <c r="M19" s="149"/>
      <c r="N19" s="149"/>
      <c r="O19" s="149"/>
      <c r="P19" s="149">
        <f>M18+N18+O18+P18</f>
        <v>1762</v>
      </c>
      <c r="Q19" s="149">
        <f t="shared" ref="Q19:AB19" si="10">N18+O18+P18+Q18</f>
        <v>1734</v>
      </c>
      <c r="R19" s="149">
        <f t="shared" si="10"/>
        <v>1687.5</v>
      </c>
      <c r="S19" s="149">
        <f t="shared" si="10"/>
        <v>1536.5</v>
      </c>
      <c r="T19" s="149">
        <f t="shared" si="10"/>
        <v>1454.5</v>
      </c>
      <c r="U19" s="149">
        <f t="shared" si="10"/>
        <v>1406</v>
      </c>
      <c r="V19" s="149">
        <f t="shared" si="10"/>
        <v>1386.5</v>
      </c>
      <c r="W19" s="149">
        <f t="shared" si="10"/>
        <v>1429</v>
      </c>
      <c r="X19" s="149">
        <f t="shared" si="10"/>
        <v>1490</v>
      </c>
      <c r="Y19" s="149">
        <f t="shared" si="10"/>
        <v>1565.5</v>
      </c>
      <c r="Z19" s="149">
        <f t="shared" si="10"/>
        <v>1713.5</v>
      </c>
      <c r="AA19" s="149">
        <f t="shared" si="10"/>
        <v>1765</v>
      </c>
      <c r="AB19" s="149">
        <f t="shared" si="10"/>
        <v>1741</v>
      </c>
      <c r="AC19" s="150"/>
      <c r="AD19" s="149"/>
      <c r="AE19" s="149"/>
      <c r="AF19" s="149"/>
      <c r="AG19" s="149">
        <f>AD18+AE18+AF18+AG18</f>
        <v>1793.5</v>
      </c>
      <c r="AH19" s="149">
        <f t="shared" ref="AH19:AO19" si="11">AE18+AF18+AG18+AH18</f>
        <v>1757</v>
      </c>
      <c r="AI19" s="149">
        <f t="shared" si="11"/>
        <v>1747.5</v>
      </c>
      <c r="AJ19" s="149">
        <f t="shared" si="11"/>
        <v>1784.5</v>
      </c>
      <c r="AK19" s="149">
        <f t="shared" si="11"/>
        <v>1765</v>
      </c>
      <c r="AL19" s="149">
        <f t="shared" si="11"/>
        <v>1766.5</v>
      </c>
      <c r="AM19" s="149">
        <f t="shared" si="11"/>
        <v>1659</v>
      </c>
      <c r="AN19" s="149">
        <f t="shared" si="11"/>
        <v>1544.5</v>
      </c>
      <c r="AO19" s="149">
        <f t="shared" si="11"/>
        <v>1470</v>
      </c>
      <c r="AP19" s="101"/>
      <c r="AQ19" s="101"/>
      <c r="AR19" s="101"/>
      <c r="AS19" s="101"/>
      <c r="AT19" s="101"/>
      <c r="AU19" s="101">
        <f t="shared" ref="AU19:BA19" si="12">E29</f>
        <v>681.5</v>
      </c>
      <c r="AV19" s="101">
        <f t="shared" si="12"/>
        <v>617</v>
      </c>
      <c r="AW19" s="101">
        <f t="shared" si="12"/>
        <v>607.5</v>
      </c>
      <c r="AX19" s="101">
        <f t="shared" si="12"/>
        <v>594</v>
      </c>
      <c r="AY19" s="101">
        <f t="shared" si="12"/>
        <v>585.5</v>
      </c>
      <c r="AZ19" s="101">
        <f t="shared" si="12"/>
        <v>590.5</v>
      </c>
      <c r="BA19" s="101">
        <f t="shared" si="12"/>
        <v>575.5</v>
      </c>
      <c r="BB19" s="101"/>
      <c r="BC19" s="101"/>
      <c r="BD19" s="101"/>
      <c r="BE19" s="101">
        <f t="shared" ref="BE19:BQ19" si="13">P29</f>
        <v>539.5</v>
      </c>
      <c r="BF19" s="101">
        <f t="shared" si="13"/>
        <v>564.5</v>
      </c>
      <c r="BG19" s="101">
        <f t="shared" si="13"/>
        <v>540</v>
      </c>
      <c r="BH19" s="101">
        <f t="shared" si="13"/>
        <v>573.5</v>
      </c>
      <c r="BI19" s="101">
        <f t="shared" si="13"/>
        <v>558</v>
      </c>
      <c r="BJ19" s="101">
        <f t="shared" si="13"/>
        <v>550</v>
      </c>
      <c r="BK19" s="101">
        <f t="shared" si="13"/>
        <v>550</v>
      </c>
      <c r="BL19" s="101">
        <f t="shared" si="13"/>
        <v>507.5</v>
      </c>
      <c r="BM19" s="101">
        <f t="shared" si="13"/>
        <v>513.5</v>
      </c>
      <c r="BN19" s="101">
        <f t="shared" si="13"/>
        <v>543.5</v>
      </c>
      <c r="BO19" s="101">
        <f t="shared" si="13"/>
        <v>575.5</v>
      </c>
      <c r="BP19" s="101">
        <f t="shared" si="13"/>
        <v>634.5</v>
      </c>
      <c r="BQ19" s="101">
        <f t="shared" si="13"/>
        <v>636</v>
      </c>
      <c r="BR19" s="101"/>
      <c r="BS19" s="101"/>
      <c r="BT19" s="101"/>
      <c r="BU19" s="101">
        <f t="shared" ref="BU19:CC19" si="14">AG29</f>
        <v>610.5</v>
      </c>
      <c r="BV19" s="101">
        <f t="shared" si="14"/>
        <v>605</v>
      </c>
      <c r="BW19" s="101">
        <f t="shared" si="14"/>
        <v>598</v>
      </c>
      <c r="BX19" s="101">
        <f t="shared" si="14"/>
        <v>622</v>
      </c>
      <c r="BY19" s="101">
        <f t="shared" si="14"/>
        <v>646</v>
      </c>
      <c r="BZ19" s="101">
        <f t="shared" si="14"/>
        <v>641</v>
      </c>
      <c r="CA19" s="101">
        <f t="shared" si="14"/>
        <v>638</v>
      </c>
      <c r="CB19" s="101">
        <f t="shared" si="14"/>
        <v>605</v>
      </c>
      <c r="CC19" s="101">
        <f t="shared" si="14"/>
        <v>574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0.97901150981719698</v>
      </c>
      <c r="H20" s="152"/>
      <c r="I20" s="152" t="s">
        <v>110</v>
      </c>
      <c r="J20" s="153">
        <f>DIRECCIONALIDAD!J21/100</f>
        <v>2.098849018280298E-2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0.98722627737226276</v>
      </c>
      <c r="V20" s="152"/>
      <c r="W20" s="152"/>
      <c r="X20" s="152"/>
      <c r="Y20" s="152" t="s">
        <v>110</v>
      </c>
      <c r="Z20" s="153">
        <f>DIRECCIONALIDAD!J24/100</f>
        <v>1.2773722627737228E-2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0.98410404624277459</v>
      </c>
      <c r="AL20" s="152"/>
      <c r="AM20" s="152"/>
      <c r="AN20" s="152" t="s">
        <v>110</v>
      </c>
      <c r="AO20" s="155">
        <f>DIRECCIONALIDAD!J27/100</f>
        <v>1.5895953757225433E-2</v>
      </c>
      <c r="AP20" s="92"/>
      <c r="AQ20" s="92"/>
      <c r="AR20" s="92"/>
      <c r="AS20" s="92"/>
      <c r="AT20" s="92"/>
      <c r="AU20" s="92">
        <f t="shared" ref="AU20:BA20" si="15">E24</f>
        <v>383.5</v>
      </c>
      <c r="AV20" s="92">
        <f t="shared" si="15"/>
        <v>384.5</v>
      </c>
      <c r="AW20" s="92">
        <f t="shared" si="15"/>
        <v>355</v>
      </c>
      <c r="AX20" s="92">
        <f t="shared" si="15"/>
        <v>337</v>
      </c>
      <c r="AY20" s="92">
        <f t="shared" si="15"/>
        <v>348</v>
      </c>
      <c r="AZ20" s="92">
        <f t="shared" si="15"/>
        <v>369.5</v>
      </c>
      <c r="BA20" s="92">
        <f t="shared" si="15"/>
        <v>380.5</v>
      </c>
      <c r="BB20" s="92"/>
      <c r="BC20" s="92"/>
      <c r="BD20" s="92"/>
      <c r="BE20" s="92">
        <f t="shared" ref="BE20:BQ20" si="16">P24</f>
        <v>389</v>
      </c>
      <c r="BF20" s="92">
        <f t="shared" si="16"/>
        <v>415.5</v>
      </c>
      <c r="BG20" s="92">
        <f t="shared" si="16"/>
        <v>441</v>
      </c>
      <c r="BH20" s="92">
        <f t="shared" si="16"/>
        <v>451.5</v>
      </c>
      <c r="BI20" s="92">
        <f t="shared" si="16"/>
        <v>421.5</v>
      </c>
      <c r="BJ20" s="92">
        <f t="shared" si="16"/>
        <v>386.5</v>
      </c>
      <c r="BK20" s="92">
        <f t="shared" si="16"/>
        <v>367</v>
      </c>
      <c r="BL20" s="92">
        <f t="shared" si="16"/>
        <v>358</v>
      </c>
      <c r="BM20" s="92">
        <f t="shared" si="16"/>
        <v>354.5</v>
      </c>
      <c r="BN20" s="92">
        <f t="shared" si="16"/>
        <v>366</v>
      </c>
      <c r="BO20" s="92">
        <f t="shared" si="16"/>
        <v>352.5</v>
      </c>
      <c r="BP20" s="92">
        <f t="shared" si="16"/>
        <v>352.5</v>
      </c>
      <c r="BQ20" s="92">
        <f t="shared" si="16"/>
        <v>364</v>
      </c>
      <c r="BR20" s="92"/>
      <c r="BS20" s="92"/>
      <c r="BT20" s="92"/>
      <c r="BU20" s="92">
        <f t="shared" ref="BU20:CC20" si="17">AG24</f>
        <v>377</v>
      </c>
      <c r="BV20" s="92">
        <f t="shared" si="17"/>
        <v>389.5</v>
      </c>
      <c r="BW20" s="92">
        <f t="shared" si="17"/>
        <v>373</v>
      </c>
      <c r="BX20" s="92">
        <f t="shared" si="17"/>
        <v>388</v>
      </c>
      <c r="BY20" s="92">
        <f t="shared" si="17"/>
        <v>403</v>
      </c>
      <c r="BZ20" s="92">
        <f t="shared" si="17"/>
        <v>421.5</v>
      </c>
      <c r="CA20" s="92">
        <f t="shared" si="17"/>
        <v>428.5</v>
      </c>
      <c r="CB20" s="92">
        <f t="shared" si="17"/>
        <v>429.5</v>
      </c>
      <c r="CC20" s="92">
        <f t="shared" si="17"/>
        <v>429</v>
      </c>
    </row>
    <row r="21" spans="1:81" ht="16.5" customHeight="1" x14ac:dyDescent="0.2">
      <c r="A21" s="158" t="s">
        <v>153</v>
      </c>
      <c r="B21" s="159">
        <f>MAX(B19:K19)</f>
        <v>1821</v>
      </c>
      <c r="C21" s="152" t="s">
        <v>108</v>
      </c>
      <c r="D21" s="160">
        <f>+B21*D20</f>
        <v>0</v>
      </c>
      <c r="E21" s="152"/>
      <c r="F21" s="152" t="s">
        <v>109</v>
      </c>
      <c r="G21" s="160">
        <f>+B21*G20</f>
        <v>1782.7799593771158</v>
      </c>
      <c r="H21" s="152"/>
      <c r="I21" s="152" t="s">
        <v>110</v>
      </c>
      <c r="J21" s="160">
        <f>+B21*J20</f>
        <v>38.220040622884227</v>
      </c>
      <c r="K21" s="154"/>
      <c r="L21" s="148"/>
      <c r="M21" s="159">
        <f>MAX(M19:AB19)</f>
        <v>1765</v>
      </c>
      <c r="N21" s="152"/>
      <c r="O21" s="152" t="s">
        <v>108</v>
      </c>
      <c r="P21" s="161">
        <f>+M21*P20</f>
        <v>0</v>
      </c>
      <c r="Q21" s="152"/>
      <c r="R21" s="152"/>
      <c r="S21" s="152"/>
      <c r="T21" s="152" t="s">
        <v>109</v>
      </c>
      <c r="U21" s="161">
        <f>+M21*U20</f>
        <v>1742.4543795620439</v>
      </c>
      <c r="V21" s="152"/>
      <c r="W21" s="152"/>
      <c r="X21" s="152"/>
      <c r="Y21" s="152" t="s">
        <v>110</v>
      </c>
      <c r="Z21" s="161">
        <f>+M21*Z20</f>
        <v>22.545620437956206</v>
      </c>
      <c r="AA21" s="152"/>
      <c r="AB21" s="154"/>
      <c r="AC21" s="148"/>
      <c r="AD21" s="159">
        <f>MAX(AD19:AO19)</f>
        <v>1793.5</v>
      </c>
      <c r="AE21" s="152" t="s">
        <v>108</v>
      </c>
      <c r="AF21" s="160">
        <f>+AD21*AF20</f>
        <v>0</v>
      </c>
      <c r="AG21" s="152"/>
      <c r="AH21" s="152"/>
      <c r="AI21" s="152"/>
      <c r="AJ21" s="152" t="s">
        <v>109</v>
      </c>
      <c r="AK21" s="160">
        <f>+AD21*AK20</f>
        <v>1764.9906069364163</v>
      </c>
      <c r="AL21" s="152"/>
      <c r="AM21" s="152"/>
      <c r="AN21" s="152" t="s">
        <v>110</v>
      </c>
      <c r="AO21" s="162">
        <f>+AD21*AO20</f>
        <v>28.509393063583815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0" t="s">
        <v>104</v>
      </c>
      <c r="U22" s="240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3553.5</v>
      </c>
      <c r="AV22" s="92">
        <f t="shared" si="18"/>
        <v>3616</v>
      </c>
      <c r="AW22" s="92">
        <f t="shared" si="18"/>
        <v>3656</v>
      </c>
      <c r="AX22" s="92">
        <f t="shared" si="18"/>
        <v>3609</v>
      </c>
      <c r="AY22" s="92">
        <f t="shared" si="18"/>
        <v>3678.5</v>
      </c>
      <c r="AZ22" s="92">
        <f t="shared" si="18"/>
        <v>3701</v>
      </c>
      <c r="BA22" s="92">
        <f t="shared" si="18"/>
        <v>3724.5</v>
      </c>
      <c r="BB22" s="92"/>
      <c r="BC22" s="92"/>
      <c r="BD22" s="92"/>
      <c r="BE22" s="92">
        <f t="shared" ref="BE22:BQ22" si="19">P34</f>
        <v>3750</v>
      </c>
      <c r="BF22" s="92">
        <f t="shared" si="19"/>
        <v>3846.5</v>
      </c>
      <c r="BG22" s="92">
        <f t="shared" si="19"/>
        <v>3861.5</v>
      </c>
      <c r="BH22" s="92">
        <f t="shared" si="19"/>
        <v>3753.5</v>
      </c>
      <c r="BI22" s="92">
        <f t="shared" si="19"/>
        <v>3628.5</v>
      </c>
      <c r="BJ22" s="92">
        <f t="shared" si="19"/>
        <v>3454.5</v>
      </c>
      <c r="BK22" s="92">
        <f t="shared" si="19"/>
        <v>3337.5</v>
      </c>
      <c r="BL22" s="92">
        <f t="shared" si="19"/>
        <v>3306</v>
      </c>
      <c r="BM22" s="92">
        <f t="shared" si="19"/>
        <v>3350</v>
      </c>
      <c r="BN22" s="92">
        <f t="shared" si="19"/>
        <v>3476.5</v>
      </c>
      <c r="BO22" s="92">
        <f t="shared" si="19"/>
        <v>3665</v>
      </c>
      <c r="BP22" s="92">
        <f t="shared" si="19"/>
        <v>3832</v>
      </c>
      <c r="BQ22" s="92">
        <f t="shared" si="19"/>
        <v>3830.5</v>
      </c>
      <c r="BR22" s="92"/>
      <c r="BS22" s="92"/>
      <c r="BT22" s="92"/>
      <c r="BU22" s="92">
        <f t="shared" ref="BU22:CC22" si="20">AG34</f>
        <v>3939.5</v>
      </c>
      <c r="BV22" s="92">
        <f t="shared" si="20"/>
        <v>3922</v>
      </c>
      <c r="BW22" s="92">
        <f t="shared" si="20"/>
        <v>3903</v>
      </c>
      <c r="BX22" s="92">
        <f t="shared" si="20"/>
        <v>4131</v>
      </c>
      <c r="BY22" s="92">
        <f t="shared" si="20"/>
        <v>4258.5</v>
      </c>
      <c r="BZ22" s="92">
        <f t="shared" si="20"/>
        <v>4375.5</v>
      </c>
      <c r="CA22" s="92">
        <f t="shared" si="20"/>
        <v>4331.5</v>
      </c>
      <c r="CB22" s="92">
        <f t="shared" si="20"/>
        <v>4198</v>
      </c>
      <c r="CC22" s="92">
        <f t="shared" si="20"/>
        <v>4083</v>
      </c>
    </row>
    <row r="23" spans="1:81" ht="16.5" customHeight="1" x14ac:dyDescent="0.2">
      <c r="A23" s="100" t="s">
        <v>105</v>
      </c>
      <c r="B23" s="149">
        <f>'G-3'!F10</f>
        <v>85</v>
      </c>
      <c r="C23" s="149">
        <f>'G-3'!F11</f>
        <v>98.5</v>
      </c>
      <c r="D23" s="149">
        <f>'G-3'!F12</f>
        <v>101.5</v>
      </c>
      <c r="E23" s="149">
        <f>'G-3'!F13</f>
        <v>98.5</v>
      </c>
      <c r="F23" s="149">
        <f>'G-3'!F14</f>
        <v>86</v>
      </c>
      <c r="G23" s="149">
        <f>'G-3'!F15</f>
        <v>69</v>
      </c>
      <c r="H23" s="149">
        <f>'G-3'!F16</f>
        <v>83.5</v>
      </c>
      <c r="I23" s="149">
        <f>'G-3'!F17</f>
        <v>109.5</v>
      </c>
      <c r="J23" s="149">
        <f>'G-3'!F18</f>
        <v>107.5</v>
      </c>
      <c r="K23" s="149">
        <f>'G-3'!F19</f>
        <v>80</v>
      </c>
      <c r="L23" s="150"/>
      <c r="M23" s="149">
        <f>'G-3'!F20</f>
        <v>87</v>
      </c>
      <c r="N23" s="149">
        <f>'G-3'!F21</f>
        <v>90.5</v>
      </c>
      <c r="O23" s="149">
        <f>'G-3'!F22</f>
        <v>94.5</v>
      </c>
      <c r="P23" s="149">
        <f>'G-3'!M10</f>
        <v>117</v>
      </c>
      <c r="Q23" s="149">
        <f>'G-3'!M11</f>
        <v>113.5</v>
      </c>
      <c r="R23" s="149">
        <f>'G-3'!M12</f>
        <v>116</v>
      </c>
      <c r="S23" s="149">
        <f>'G-3'!M13</f>
        <v>105</v>
      </c>
      <c r="T23" s="149">
        <f>'G-3'!M14</f>
        <v>87</v>
      </c>
      <c r="U23" s="149">
        <f>'G-3'!M15</f>
        <v>78.5</v>
      </c>
      <c r="V23" s="149">
        <f>'G-3'!M16</f>
        <v>96.5</v>
      </c>
      <c r="W23" s="149">
        <f>'G-3'!M17</f>
        <v>96</v>
      </c>
      <c r="X23" s="149">
        <f>'G-3'!M18</f>
        <v>83.5</v>
      </c>
      <c r="Y23" s="149">
        <f>'G-3'!M19</f>
        <v>90</v>
      </c>
      <c r="Z23" s="149">
        <f>'G-3'!M20</f>
        <v>83</v>
      </c>
      <c r="AA23" s="149">
        <f>'G-3'!M21</f>
        <v>96</v>
      </c>
      <c r="AB23" s="149">
        <f>'G-3'!M22</f>
        <v>95</v>
      </c>
      <c r="AC23" s="150"/>
      <c r="AD23" s="149">
        <f>'G-3'!T10</f>
        <v>86.5</v>
      </c>
      <c r="AE23" s="149">
        <f>'G-3'!T11</f>
        <v>116</v>
      </c>
      <c r="AF23" s="149">
        <f>'G-3'!T12</f>
        <v>86.5</v>
      </c>
      <c r="AG23" s="149">
        <f>'G-3'!T13</f>
        <v>88</v>
      </c>
      <c r="AH23" s="149">
        <f>'G-3'!T14</f>
        <v>99</v>
      </c>
      <c r="AI23" s="149">
        <f>'G-3'!T15</f>
        <v>99.5</v>
      </c>
      <c r="AJ23" s="149">
        <f>'G-3'!T16</f>
        <v>101.5</v>
      </c>
      <c r="AK23" s="149">
        <f>'G-3'!T17</f>
        <v>103</v>
      </c>
      <c r="AL23" s="149">
        <f>'G-3'!T18</f>
        <v>117.5</v>
      </c>
      <c r="AM23" s="149">
        <f>'G-3'!T19</f>
        <v>106.5</v>
      </c>
      <c r="AN23" s="149">
        <f>'G-3'!T20</f>
        <v>102.5</v>
      </c>
      <c r="AO23" s="149">
        <f>'G-3'!T21</f>
        <v>102.5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383.5</v>
      </c>
      <c r="F24" s="149">
        <f t="shared" ref="F24:K24" si="21">C23+D23+E23+F23</f>
        <v>384.5</v>
      </c>
      <c r="G24" s="149">
        <f t="shared" si="21"/>
        <v>355</v>
      </c>
      <c r="H24" s="149">
        <f t="shared" si="21"/>
        <v>337</v>
      </c>
      <c r="I24" s="149">
        <f t="shared" si="21"/>
        <v>348</v>
      </c>
      <c r="J24" s="149">
        <f t="shared" si="21"/>
        <v>369.5</v>
      </c>
      <c r="K24" s="149">
        <f t="shared" si="21"/>
        <v>380.5</v>
      </c>
      <c r="L24" s="150"/>
      <c r="M24" s="149"/>
      <c r="N24" s="149"/>
      <c r="O24" s="149"/>
      <c r="P24" s="149">
        <f>M23+N23+O23+P23</f>
        <v>389</v>
      </c>
      <c r="Q24" s="149">
        <f t="shared" ref="Q24:AB24" si="22">N23+O23+P23+Q23</f>
        <v>415.5</v>
      </c>
      <c r="R24" s="149">
        <f t="shared" si="22"/>
        <v>441</v>
      </c>
      <c r="S24" s="149">
        <f t="shared" si="22"/>
        <v>451.5</v>
      </c>
      <c r="T24" s="149">
        <f t="shared" si="22"/>
        <v>421.5</v>
      </c>
      <c r="U24" s="149">
        <f t="shared" si="22"/>
        <v>386.5</v>
      </c>
      <c r="V24" s="149">
        <f t="shared" si="22"/>
        <v>367</v>
      </c>
      <c r="W24" s="149">
        <f t="shared" si="22"/>
        <v>358</v>
      </c>
      <c r="X24" s="149">
        <f t="shared" si="22"/>
        <v>354.5</v>
      </c>
      <c r="Y24" s="149">
        <f t="shared" si="22"/>
        <v>366</v>
      </c>
      <c r="Z24" s="149">
        <f t="shared" si="22"/>
        <v>352.5</v>
      </c>
      <c r="AA24" s="149">
        <f t="shared" si="22"/>
        <v>352.5</v>
      </c>
      <c r="AB24" s="149">
        <f t="shared" si="22"/>
        <v>364</v>
      </c>
      <c r="AC24" s="150"/>
      <c r="AD24" s="149"/>
      <c r="AE24" s="149"/>
      <c r="AF24" s="149"/>
      <c r="AG24" s="149">
        <f>AD23+AE23+AF23+AG23</f>
        <v>377</v>
      </c>
      <c r="AH24" s="149">
        <f t="shared" ref="AH24:AO24" si="23">AE23+AF23+AG23+AH23</f>
        <v>389.5</v>
      </c>
      <c r="AI24" s="149">
        <f t="shared" si="23"/>
        <v>373</v>
      </c>
      <c r="AJ24" s="149">
        <f t="shared" si="23"/>
        <v>388</v>
      </c>
      <c r="AK24" s="149">
        <f t="shared" si="23"/>
        <v>403</v>
      </c>
      <c r="AL24" s="149">
        <f t="shared" si="23"/>
        <v>421.5</v>
      </c>
      <c r="AM24" s="149">
        <f t="shared" si="23"/>
        <v>428.5</v>
      </c>
      <c r="AN24" s="149">
        <f t="shared" si="23"/>
        <v>429.5</v>
      </c>
      <c r="AO24" s="149">
        <f t="shared" si="23"/>
        <v>429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0.91585760517799353</v>
      </c>
      <c r="H25" s="152"/>
      <c r="I25" s="152" t="s">
        <v>110</v>
      </c>
      <c r="J25" s="153">
        <f>DIRECCIONALIDAD!J30/100</f>
        <v>8.4142394822006472E-2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0.86290322580645162</v>
      </c>
      <c r="V25" s="152"/>
      <c r="W25" s="152"/>
      <c r="X25" s="152"/>
      <c r="Y25" s="152" t="s">
        <v>110</v>
      </c>
      <c r="Z25" s="153">
        <f>DIRECCIONALIDAD!J33/100</f>
        <v>0.13709677419354838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0.8365853658536585</v>
      </c>
      <c r="AL25" s="152"/>
      <c r="AM25" s="152"/>
      <c r="AN25" s="152" t="s">
        <v>110</v>
      </c>
      <c r="AO25" s="155">
        <f>DIRECCIONALIDAD!J36/100</f>
        <v>0.1634146341463415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153</v>
      </c>
      <c r="B26" s="159">
        <f>MAX(B24:K24)</f>
        <v>384.5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352.14724919093851</v>
      </c>
      <c r="H26" s="152"/>
      <c r="I26" s="152" t="s">
        <v>110</v>
      </c>
      <c r="J26" s="160">
        <f>+B26*J25</f>
        <v>32.35275080906149</v>
      </c>
      <c r="K26" s="154"/>
      <c r="L26" s="148"/>
      <c r="M26" s="159">
        <f>MAX(M24:AB24)</f>
        <v>451.5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389.60080645161293</v>
      </c>
      <c r="V26" s="152"/>
      <c r="W26" s="152"/>
      <c r="X26" s="152"/>
      <c r="Y26" s="152" t="s">
        <v>110</v>
      </c>
      <c r="Z26" s="161">
        <f>+M26*Z25</f>
        <v>61.899193548387089</v>
      </c>
      <c r="AA26" s="152"/>
      <c r="AB26" s="154"/>
      <c r="AC26" s="148"/>
      <c r="AD26" s="159">
        <f>MAX(AD24:AO24)</f>
        <v>429.5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359.31341463414634</v>
      </c>
      <c r="AL26" s="152"/>
      <c r="AM26" s="152"/>
      <c r="AN26" s="152" t="s">
        <v>110</v>
      </c>
      <c r="AO26" s="162">
        <f>+AD26*AO25</f>
        <v>70.186585365853674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0" t="s">
        <v>104</v>
      </c>
      <c r="U27" s="240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199</v>
      </c>
      <c r="C28" s="149">
        <f>'G-4'!F11</f>
        <v>141</v>
      </c>
      <c r="D28" s="149">
        <f>'G-4'!F12</f>
        <v>170.5</v>
      </c>
      <c r="E28" s="149">
        <f>'G-4'!F13</f>
        <v>171</v>
      </c>
      <c r="F28" s="149">
        <f>'G-4'!F14</f>
        <v>134.5</v>
      </c>
      <c r="G28" s="149">
        <f>'G-4'!F15</f>
        <v>131.5</v>
      </c>
      <c r="H28" s="149">
        <f>'G-4'!F16</f>
        <v>157</v>
      </c>
      <c r="I28" s="149">
        <f>'G-4'!F17</f>
        <v>162.5</v>
      </c>
      <c r="J28" s="149">
        <f>'G-4'!F18</f>
        <v>139.5</v>
      </c>
      <c r="K28" s="149">
        <f>'G-4'!F19</f>
        <v>116.5</v>
      </c>
      <c r="L28" s="150"/>
      <c r="M28" s="149">
        <f>'G-4'!F20</f>
        <v>114.5</v>
      </c>
      <c r="N28" s="149">
        <f>'G-4'!F21</f>
        <v>153</v>
      </c>
      <c r="O28" s="149">
        <f>'G-4'!F22</f>
        <v>121</v>
      </c>
      <c r="P28" s="149">
        <f>'G-4'!M10</f>
        <v>151</v>
      </c>
      <c r="Q28" s="149">
        <f>'G-4'!M11</f>
        <v>139.5</v>
      </c>
      <c r="R28" s="149">
        <f>'G-4'!M12</f>
        <v>128.5</v>
      </c>
      <c r="S28" s="149">
        <f>'G-4'!M13</f>
        <v>154.5</v>
      </c>
      <c r="T28" s="149">
        <f>'G-4'!M14</f>
        <v>135.5</v>
      </c>
      <c r="U28" s="149">
        <f>'G-4'!M15</f>
        <v>131.5</v>
      </c>
      <c r="V28" s="149">
        <f>'G-4'!M16</f>
        <v>128.5</v>
      </c>
      <c r="W28" s="149">
        <f>'G-4'!M17</f>
        <v>112</v>
      </c>
      <c r="X28" s="149">
        <f>'G-4'!M18</f>
        <v>141.5</v>
      </c>
      <c r="Y28" s="149">
        <f>'G-4'!M19</f>
        <v>161.5</v>
      </c>
      <c r="Z28" s="149">
        <f>'G-4'!M20</f>
        <v>160.5</v>
      </c>
      <c r="AA28" s="149">
        <f>'G-4'!M21</f>
        <v>171</v>
      </c>
      <c r="AB28" s="149">
        <f>'G-4'!M22</f>
        <v>143</v>
      </c>
      <c r="AC28" s="150"/>
      <c r="AD28" s="149">
        <f>'G-4'!T10</f>
        <v>151</v>
      </c>
      <c r="AE28" s="149">
        <f>'G-4'!T11</f>
        <v>167.5</v>
      </c>
      <c r="AF28" s="149">
        <f>'G-4'!T12</f>
        <v>152</v>
      </c>
      <c r="AG28" s="149">
        <f>'G-4'!T13</f>
        <v>140</v>
      </c>
      <c r="AH28" s="149">
        <f>'G-4'!T14</f>
        <v>145.5</v>
      </c>
      <c r="AI28" s="149">
        <f>'G-4'!T15</f>
        <v>160.5</v>
      </c>
      <c r="AJ28" s="149">
        <f>'G-4'!T16</f>
        <v>176</v>
      </c>
      <c r="AK28" s="149">
        <f>'G-4'!T17</f>
        <v>164</v>
      </c>
      <c r="AL28" s="149">
        <f>'G-4'!T18</f>
        <v>140.5</v>
      </c>
      <c r="AM28" s="149">
        <f>'G-4'!T19</f>
        <v>157.5</v>
      </c>
      <c r="AN28" s="149">
        <f>'G-4'!T20</f>
        <v>143</v>
      </c>
      <c r="AO28" s="149">
        <f>'G-4'!T21</f>
        <v>133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681.5</v>
      </c>
      <c r="F29" s="149">
        <f t="shared" ref="F29:K29" si="24">C28+D28+E28+F28</f>
        <v>617</v>
      </c>
      <c r="G29" s="149">
        <f t="shared" si="24"/>
        <v>607.5</v>
      </c>
      <c r="H29" s="149">
        <f t="shared" si="24"/>
        <v>594</v>
      </c>
      <c r="I29" s="149">
        <f t="shared" si="24"/>
        <v>585.5</v>
      </c>
      <c r="J29" s="149">
        <f t="shared" si="24"/>
        <v>590.5</v>
      </c>
      <c r="K29" s="149">
        <f t="shared" si="24"/>
        <v>575.5</v>
      </c>
      <c r="L29" s="150"/>
      <c r="M29" s="149"/>
      <c r="N29" s="149"/>
      <c r="O29" s="149"/>
      <c r="P29" s="149">
        <f>M28+N28+O28+P28</f>
        <v>539.5</v>
      </c>
      <c r="Q29" s="149">
        <f t="shared" ref="Q29:AB29" si="25">N28+O28+P28+Q28</f>
        <v>564.5</v>
      </c>
      <c r="R29" s="149">
        <f t="shared" si="25"/>
        <v>540</v>
      </c>
      <c r="S29" s="149">
        <f t="shared" si="25"/>
        <v>573.5</v>
      </c>
      <c r="T29" s="149">
        <f t="shared" si="25"/>
        <v>558</v>
      </c>
      <c r="U29" s="149">
        <f t="shared" si="25"/>
        <v>550</v>
      </c>
      <c r="V29" s="149">
        <f t="shared" si="25"/>
        <v>550</v>
      </c>
      <c r="W29" s="149">
        <f t="shared" si="25"/>
        <v>507.5</v>
      </c>
      <c r="X29" s="149">
        <f t="shared" si="25"/>
        <v>513.5</v>
      </c>
      <c r="Y29" s="149">
        <f t="shared" si="25"/>
        <v>543.5</v>
      </c>
      <c r="Z29" s="149">
        <f t="shared" si="25"/>
        <v>575.5</v>
      </c>
      <c r="AA29" s="149">
        <f t="shared" si="25"/>
        <v>634.5</v>
      </c>
      <c r="AB29" s="149">
        <f t="shared" si="25"/>
        <v>636</v>
      </c>
      <c r="AC29" s="150"/>
      <c r="AD29" s="149"/>
      <c r="AE29" s="149"/>
      <c r="AF29" s="149"/>
      <c r="AG29" s="149">
        <f>AD28+AE28+AF28+AG28</f>
        <v>610.5</v>
      </c>
      <c r="AH29" s="149">
        <f t="shared" ref="AH29:AO29" si="26">AE28+AF28+AG28+AH28</f>
        <v>605</v>
      </c>
      <c r="AI29" s="149">
        <f t="shared" si="26"/>
        <v>598</v>
      </c>
      <c r="AJ29" s="149">
        <f t="shared" si="26"/>
        <v>622</v>
      </c>
      <c r="AK29" s="149">
        <f t="shared" si="26"/>
        <v>646</v>
      </c>
      <c r="AL29" s="149">
        <f t="shared" si="26"/>
        <v>641</v>
      </c>
      <c r="AM29" s="149">
        <f t="shared" si="26"/>
        <v>638</v>
      </c>
      <c r="AN29" s="149">
        <f t="shared" si="26"/>
        <v>605</v>
      </c>
      <c r="AO29" s="149">
        <f t="shared" si="26"/>
        <v>574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0.86934673366834181</v>
      </c>
      <c r="H30" s="152"/>
      <c r="I30" s="152" t="s">
        <v>110</v>
      </c>
      <c r="J30" s="153">
        <f>DIRECCIONALIDAD!J39/100</f>
        <v>0.1306532663316583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0.85893416927899691</v>
      </c>
      <c r="V30" s="152"/>
      <c r="W30" s="152"/>
      <c r="X30" s="152"/>
      <c r="Y30" s="152" t="s">
        <v>110</v>
      </c>
      <c r="Z30" s="153">
        <f>DIRECCIONALIDAD!J42/100</f>
        <v>0.14106583072100312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0.9311594202898551</v>
      </c>
      <c r="AL30" s="152"/>
      <c r="AM30" s="152"/>
      <c r="AN30" s="152" t="s">
        <v>110</v>
      </c>
      <c r="AO30" s="155">
        <f>DIRECCIONALIDAD!J45/100</f>
        <v>6.8840579710144928E-2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153</v>
      </c>
      <c r="B31" s="159">
        <f>MAX(B29:K29)</f>
        <v>681.5</v>
      </c>
      <c r="C31" s="152" t="s">
        <v>108</v>
      </c>
      <c r="D31" s="160">
        <f>+B31*D30</f>
        <v>0</v>
      </c>
      <c r="E31" s="152"/>
      <c r="F31" s="152" t="s">
        <v>109</v>
      </c>
      <c r="G31" s="160">
        <f>+B31*G30</f>
        <v>592.4597989949749</v>
      </c>
      <c r="H31" s="152"/>
      <c r="I31" s="152" t="s">
        <v>110</v>
      </c>
      <c r="J31" s="160">
        <f>+B31*J30</f>
        <v>89.040201005025139</v>
      </c>
      <c r="K31" s="154"/>
      <c r="L31" s="148"/>
      <c r="M31" s="159">
        <f>MAX(M29:AB29)</f>
        <v>636</v>
      </c>
      <c r="N31" s="152"/>
      <c r="O31" s="152" t="s">
        <v>108</v>
      </c>
      <c r="P31" s="161">
        <f>+M31*P30</f>
        <v>0</v>
      </c>
      <c r="Q31" s="152"/>
      <c r="R31" s="152"/>
      <c r="S31" s="152"/>
      <c r="T31" s="152" t="s">
        <v>109</v>
      </c>
      <c r="U31" s="161">
        <f>+M31*U30</f>
        <v>546.28213166144201</v>
      </c>
      <c r="V31" s="152"/>
      <c r="W31" s="152"/>
      <c r="X31" s="152"/>
      <c r="Y31" s="152" t="s">
        <v>110</v>
      </c>
      <c r="Z31" s="161">
        <f>+M31*Z30</f>
        <v>89.717868338557992</v>
      </c>
      <c r="AA31" s="152"/>
      <c r="AB31" s="154"/>
      <c r="AC31" s="148"/>
      <c r="AD31" s="159">
        <f>MAX(AD29:AO29)</f>
        <v>646</v>
      </c>
      <c r="AE31" s="152" t="s">
        <v>108</v>
      </c>
      <c r="AF31" s="160">
        <f>+AD31*AF30</f>
        <v>0</v>
      </c>
      <c r="AG31" s="152"/>
      <c r="AH31" s="152"/>
      <c r="AI31" s="152"/>
      <c r="AJ31" s="152" t="s">
        <v>109</v>
      </c>
      <c r="AK31" s="160">
        <f>+AD31*AK30</f>
        <v>601.52898550724638</v>
      </c>
      <c r="AL31" s="152"/>
      <c r="AM31" s="152"/>
      <c r="AN31" s="152" t="s">
        <v>110</v>
      </c>
      <c r="AO31" s="162">
        <f>+AD31*AO30</f>
        <v>44.471014492753625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0" t="s">
        <v>104</v>
      </c>
      <c r="U32" s="240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822</v>
      </c>
      <c r="C33" s="149">
        <f t="shared" ref="C33:K33" si="27">C13+C18+C23+C28</f>
        <v>854</v>
      </c>
      <c r="D33" s="149">
        <f t="shared" si="27"/>
        <v>962.5</v>
      </c>
      <c r="E33" s="149">
        <f t="shared" si="27"/>
        <v>915</v>
      </c>
      <c r="F33" s="149">
        <f t="shared" si="27"/>
        <v>884.5</v>
      </c>
      <c r="G33" s="149">
        <f t="shared" si="27"/>
        <v>894</v>
      </c>
      <c r="H33" s="149">
        <f t="shared" si="27"/>
        <v>915.5</v>
      </c>
      <c r="I33" s="149">
        <f t="shared" si="27"/>
        <v>984.5</v>
      </c>
      <c r="J33" s="149">
        <f t="shared" si="27"/>
        <v>907</v>
      </c>
      <c r="K33" s="149">
        <f t="shared" si="27"/>
        <v>917.5</v>
      </c>
      <c r="L33" s="150"/>
      <c r="M33" s="149">
        <f>M13+M18+M23+M28</f>
        <v>888.5</v>
      </c>
      <c r="N33" s="149">
        <f t="shared" ref="N33:AB33" si="28">N13+N18+N23+N28</f>
        <v>911.5</v>
      </c>
      <c r="O33" s="149">
        <f t="shared" si="28"/>
        <v>983</v>
      </c>
      <c r="P33" s="149">
        <f t="shared" si="28"/>
        <v>967</v>
      </c>
      <c r="Q33" s="149">
        <f t="shared" si="28"/>
        <v>985</v>
      </c>
      <c r="R33" s="149">
        <f t="shared" si="28"/>
        <v>926.5</v>
      </c>
      <c r="S33" s="149">
        <f t="shared" si="28"/>
        <v>875</v>
      </c>
      <c r="T33" s="149">
        <f t="shared" si="28"/>
        <v>842</v>
      </c>
      <c r="U33" s="149">
        <f t="shared" si="28"/>
        <v>811</v>
      </c>
      <c r="V33" s="149">
        <f t="shared" si="28"/>
        <v>809.5</v>
      </c>
      <c r="W33" s="149">
        <f t="shared" si="28"/>
        <v>843.5</v>
      </c>
      <c r="X33" s="149">
        <f t="shared" si="28"/>
        <v>886</v>
      </c>
      <c r="Y33" s="149">
        <f t="shared" si="28"/>
        <v>937.5</v>
      </c>
      <c r="Z33" s="149">
        <f t="shared" si="28"/>
        <v>998</v>
      </c>
      <c r="AA33" s="149">
        <f t="shared" si="28"/>
        <v>1010.5</v>
      </c>
      <c r="AB33" s="149">
        <f t="shared" si="28"/>
        <v>884.5</v>
      </c>
      <c r="AC33" s="150"/>
      <c r="AD33" s="149">
        <f>AD13+AD18+AD23+AD28</f>
        <v>990.5</v>
      </c>
      <c r="AE33" s="149">
        <f t="shared" ref="AE33:AO33" si="29">AE13+AE18+AE23+AE28</f>
        <v>1089.5</v>
      </c>
      <c r="AF33" s="149">
        <f t="shared" si="29"/>
        <v>914</v>
      </c>
      <c r="AG33" s="149">
        <f t="shared" si="29"/>
        <v>945.5</v>
      </c>
      <c r="AH33" s="149">
        <f t="shared" si="29"/>
        <v>973</v>
      </c>
      <c r="AI33" s="149">
        <f t="shared" si="29"/>
        <v>1070.5</v>
      </c>
      <c r="AJ33" s="149">
        <f t="shared" si="29"/>
        <v>1142</v>
      </c>
      <c r="AK33" s="149">
        <f t="shared" si="29"/>
        <v>1073</v>
      </c>
      <c r="AL33" s="149">
        <f t="shared" si="29"/>
        <v>1090</v>
      </c>
      <c r="AM33" s="149">
        <f t="shared" si="29"/>
        <v>1026.5</v>
      </c>
      <c r="AN33" s="149">
        <f t="shared" si="29"/>
        <v>1008.5</v>
      </c>
      <c r="AO33" s="149">
        <f t="shared" si="29"/>
        <v>958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3553.5</v>
      </c>
      <c r="F34" s="149">
        <f t="shared" ref="F34:K34" si="30">C33+D33+E33+F33</f>
        <v>3616</v>
      </c>
      <c r="G34" s="149">
        <f t="shared" si="30"/>
        <v>3656</v>
      </c>
      <c r="H34" s="149">
        <f t="shared" si="30"/>
        <v>3609</v>
      </c>
      <c r="I34" s="149">
        <f t="shared" si="30"/>
        <v>3678.5</v>
      </c>
      <c r="J34" s="149">
        <f t="shared" si="30"/>
        <v>3701</v>
      </c>
      <c r="K34" s="149">
        <f t="shared" si="30"/>
        <v>3724.5</v>
      </c>
      <c r="L34" s="150"/>
      <c r="M34" s="149"/>
      <c r="N34" s="149"/>
      <c r="O34" s="149"/>
      <c r="P34" s="149">
        <f>M33+N33+O33+P33</f>
        <v>3750</v>
      </c>
      <c r="Q34" s="149">
        <f t="shared" ref="Q34:AB34" si="31">N33+O33+P33+Q33</f>
        <v>3846.5</v>
      </c>
      <c r="R34" s="149">
        <f t="shared" si="31"/>
        <v>3861.5</v>
      </c>
      <c r="S34" s="149">
        <f t="shared" si="31"/>
        <v>3753.5</v>
      </c>
      <c r="T34" s="149">
        <f t="shared" si="31"/>
        <v>3628.5</v>
      </c>
      <c r="U34" s="149">
        <f t="shared" si="31"/>
        <v>3454.5</v>
      </c>
      <c r="V34" s="149">
        <f t="shared" si="31"/>
        <v>3337.5</v>
      </c>
      <c r="W34" s="149">
        <f t="shared" si="31"/>
        <v>3306</v>
      </c>
      <c r="X34" s="149">
        <f t="shared" si="31"/>
        <v>3350</v>
      </c>
      <c r="Y34" s="149">
        <f t="shared" si="31"/>
        <v>3476.5</v>
      </c>
      <c r="Z34" s="149">
        <f t="shared" si="31"/>
        <v>3665</v>
      </c>
      <c r="AA34" s="149">
        <f t="shared" si="31"/>
        <v>3832</v>
      </c>
      <c r="AB34" s="149">
        <f t="shared" si="31"/>
        <v>3830.5</v>
      </c>
      <c r="AC34" s="150"/>
      <c r="AD34" s="149"/>
      <c r="AE34" s="149"/>
      <c r="AF34" s="149"/>
      <c r="AG34" s="149">
        <f>AD33+AE33+AF33+AG33</f>
        <v>3939.5</v>
      </c>
      <c r="AH34" s="149">
        <f t="shared" ref="AH34:AO34" si="32">AE33+AF33+AG33+AH33</f>
        <v>3922</v>
      </c>
      <c r="AI34" s="149">
        <f t="shared" si="32"/>
        <v>3903</v>
      </c>
      <c r="AJ34" s="149">
        <f t="shared" si="32"/>
        <v>4131</v>
      </c>
      <c r="AK34" s="149">
        <f t="shared" si="32"/>
        <v>4258.5</v>
      </c>
      <c r="AL34" s="149">
        <f t="shared" si="32"/>
        <v>4375.5</v>
      </c>
      <c r="AM34" s="149">
        <f t="shared" si="32"/>
        <v>4331.5</v>
      </c>
      <c r="AN34" s="149">
        <f t="shared" si="32"/>
        <v>4198</v>
      </c>
      <c r="AO34" s="149">
        <f t="shared" si="32"/>
        <v>4083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1"/>
      <c r="R36" s="241"/>
      <c r="S36" s="241"/>
      <c r="T36" s="241"/>
      <c r="U36" s="241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2016-08-09T19:53:15Z</cp:lastPrinted>
  <dcterms:created xsi:type="dcterms:W3CDTF">1998-04-02T13:38:56Z</dcterms:created>
  <dcterms:modified xsi:type="dcterms:W3CDTF">2018-08-09T22:12:55Z</dcterms:modified>
</cp:coreProperties>
</file>