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39\2018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I29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I32" i="4689"/>
  <c r="I31" i="4689"/>
  <c r="J31" i="4689" s="1"/>
  <c r="I30" i="4689"/>
  <c r="J30" i="4689" s="1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3" i="4689" l="1"/>
  <c r="Z23" i="4688" s="1"/>
  <c r="J32" i="4689"/>
  <c r="J16" i="4689"/>
  <c r="J14" i="4689"/>
  <c r="J13" i="4689"/>
  <c r="J10" i="4689"/>
  <c r="D15" i="4688" s="1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AL30" i="4688"/>
  <c r="BZ20" i="4688" s="1"/>
  <c r="AM30" i="4688"/>
  <c r="CA20" i="4688" s="1"/>
  <c r="AI30" i="4688"/>
  <c r="BW20" i="4688" s="1"/>
  <c r="U23" i="4678"/>
  <c r="R30" i="4688"/>
  <c r="BG20" i="4688" s="1"/>
  <c r="W30" i="4688"/>
  <c r="BL20" i="4688" s="1"/>
  <c r="I30" i="4688"/>
  <c r="AY20" i="4688" s="1"/>
  <c r="H30" i="4688"/>
  <c r="AX20" i="4688" s="1"/>
  <c r="AO30" i="4688"/>
  <c r="CC20" i="4688" s="1"/>
  <c r="AJ30" i="4688"/>
  <c r="B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<sst xmlns="http://schemas.openxmlformats.org/spreadsheetml/2006/main" count="651" uniqueCount="153">
  <si>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</si>
  <si>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</si>
  <si>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</si>
  <si>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</si>
  <si>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</si>
  <si>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</si>
  <si>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</si>
  <si>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</si>
  <si>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</si>
  <si>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</si>
  <si>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</si>
  <si>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</si>
  <si>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</si>
  <si>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</si>
  <si>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</si>
  <si>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</si>
  <si>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</si>
  <si>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</si>
  <si>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</si>
  <si>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</si>
  <si>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</si>
  <si>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</si>
  <si>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</si>
  <si>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</si>
  <si>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</si>
  <si>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</si>
  <si>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</si>
  <si>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</si>
  <si>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</si>
  <si>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</si>
  <si>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</si>
  <si>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</si>
  <si>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</si>
  <si>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</si>
  <si>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</si>
  <si>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</si>
  <si>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</si>
  <si>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</si>
  <si>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</si>
  <si>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</si>
  <si>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</si>
  <si>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</si>
  <si>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</si>
  <si>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</si>
  <si>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</si>
  <si>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</si>
  <si>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</si>
  <si>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</si>
  <si>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</si>
  <si>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</si>
  <si>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</si>
  <si>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</si>
  <si>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</si>
  <si>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</si>
  <si>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</si>
  <si>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</si>
  <si>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</si>
  <si>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</si>
  <si>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</si>
  <si>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</si>
  <si>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</si>
  <si>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</si>
  <si>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</si>
  <si>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</si>
  <si>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</si>
  <si>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</si>
  <si>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</si>
  <si>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</si>
  <si>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</si>
  <si>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</si>
  <si>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</si>
  <si>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</si>
  <si>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</si>
  <si>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</si>
  <si>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</si>
  <si>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</si>
  <si>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</si>
  <si>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</si>
  <si>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</si>
  <si>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</si>
  <si>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</si>
  <si>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</si>
  <si>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</si>
  <si>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</si>
  <si>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</si>
  <si>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</si>
  <si>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</si>
  <si>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</si>
  <si>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</si>
  <si>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</si>
  <si>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</si>
  <si>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</si>
  <si>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</si>
  <si>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</si>
  <si>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</si>
  <si>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</si>
  <si>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</si>
  <si>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</si>
  <si>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</si>
  <si>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</si>
  <si>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</si>
  <si>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</si>
  <si>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</si>
  <si>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</si>
  <si>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</si>
  <si>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</si>
  <si>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</si>
  <si>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</si>
  <si>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</si>
  <si>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</si>
  <si>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</si>
  <si>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</si>
  <si>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</si>
  <si>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</si>
  <si>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</si>
  <si>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</si>
  <si>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</si>
  <si>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</si>
  <si>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</si>
  <si>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</si>
  <si>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</si>
  <si>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</si>
  <si>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</si>
  <si>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</si>
  <si>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</si>
  <si>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</si>
  <si>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</si>
  <si>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</si>
  <si>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</si>
  <si>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</si>
  <si>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</si>
  <si>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</si>
  <si>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</si>
  <si>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</si>
  <si>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</si>
  <si>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</si>
  <si>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</si>
  <si>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</si>
  <si>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</si>
  <si>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</si>
  <si>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</si>
  <si>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</si>
  <si>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</si>
  <si>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</si>
  <si>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</si>
  <si>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</si>
  <si>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</si>
  <si>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</si>
  <si>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</si>
  <si>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96 X CARRERA 46</t>
  </si>
  <si>
    <t>IVAN FONSECA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</si>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</sst>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201</c:v>
                </c:pt>
                <c:pt idx="1">
                  <c:v>204.5</c:v>
                </c:pt>
                <c:pt idx="2">
                  <c:v>204.5</c:v>
                </c:pt>
                <c:pt idx="3">
                  <c:v>217</c:v>
                </c:pt>
                <c:pt idx="4">
                  <c:v>180.5</c:v>
                </c:pt>
                <c:pt idx="5">
                  <c:v>171</c:v>
                </c:pt>
                <c:pt idx="6">
                  <c:v>187</c:v>
                </c:pt>
                <c:pt idx="7">
                  <c:v>188.5</c:v>
                </c:pt>
                <c:pt idx="8">
                  <c:v>209.5</c:v>
                </c:pt>
                <c:pt idx="9">
                  <c:v>214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46024"/>
        <c:axId val="169739760"/>
      </c:barChart>
      <c:catAx>
        <c:axId val="168646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3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39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46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677.5</c:v>
                </c:pt>
                <c:pt idx="1">
                  <c:v>752</c:v>
                </c:pt>
                <c:pt idx="2">
                  <c:v>757.5</c:v>
                </c:pt>
                <c:pt idx="3">
                  <c:v>742</c:v>
                </c:pt>
                <c:pt idx="4">
                  <c:v>628</c:v>
                </c:pt>
                <c:pt idx="5">
                  <c:v>672.5</c:v>
                </c:pt>
                <c:pt idx="6">
                  <c:v>699.5</c:v>
                </c:pt>
                <c:pt idx="7">
                  <c:v>640.5</c:v>
                </c:pt>
                <c:pt idx="8">
                  <c:v>699.5</c:v>
                </c:pt>
                <c:pt idx="9">
                  <c:v>693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49048"/>
        <c:axId val="168648656"/>
      </c:barChart>
      <c:catAx>
        <c:axId val="168649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4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4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49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790</c:v>
                </c:pt>
                <c:pt idx="1">
                  <c:v>784.5</c:v>
                </c:pt>
                <c:pt idx="2">
                  <c:v>792.5</c:v>
                </c:pt>
                <c:pt idx="3">
                  <c:v>808.5</c:v>
                </c:pt>
                <c:pt idx="4">
                  <c:v>809</c:v>
                </c:pt>
                <c:pt idx="5">
                  <c:v>819.5</c:v>
                </c:pt>
                <c:pt idx="6">
                  <c:v>815</c:v>
                </c:pt>
                <c:pt idx="7">
                  <c:v>847</c:v>
                </c:pt>
                <c:pt idx="8">
                  <c:v>839.5</c:v>
                </c:pt>
                <c:pt idx="9">
                  <c:v>943.5</c:v>
                </c:pt>
                <c:pt idx="10">
                  <c:v>881</c:v>
                </c:pt>
                <c:pt idx="11">
                  <c:v>804.5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11840"/>
        <c:axId val="171512232"/>
      </c:barChart>
      <c:catAx>
        <c:axId val="17151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2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12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578.5</c:v>
                </c:pt>
                <c:pt idx="1">
                  <c:v>603.5</c:v>
                </c:pt>
                <c:pt idx="2">
                  <c:v>695</c:v>
                </c:pt>
                <c:pt idx="3">
                  <c:v>688</c:v>
                </c:pt>
                <c:pt idx="4">
                  <c:v>809</c:v>
                </c:pt>
                <c:pt idx="5">
                  <c:v>759.5</c:v>
                </c:pt>
                <c:pt idx="6">
                  <c:v>727.5</c:v>
                </c:pt>
                <c:pt idx="7">
                  <c:v>674</c:v>
                </c:pt>
                <c:pt idx="8">
                  <c:v>691.5</c:v>
                </c:pt>
                <c:pt idx="9">
                  <c:v>675.5</c:v>
                </c:pt>
                <c:pt idx="10">
                  <c:v>705.5</c:v>
                </c:pt>
                <c:pt idx="11">
                  <c:v>755</c:v>
                </c:pt>
                <c:pt idx="12">
                  <c:v>707.5</c:v>
                </c:pt>
                <c:pt idx="13">
                  <c:v>679.5</c:v>
                </c:pt>
                <c:pt idx="14">
                  <c:v>769</c:v>
                </c:pt>
                <c:pt idx="15">
                  <c:v>820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13016"/>
        <c:axId val="171513408"/>
      </c:barChart>
      <c:catAx>
        <c:axId val="171513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13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3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827</c:v>
                </c:pt>
                <c:pt idx="4">
                  <c:v>806.5</c:v>
                </c:pt>
                <c:pt idx="5">
                  <c:v>773</c:v>
                </c:pt>
                <c:pt idx="6">
                  <c:v>755.5</c:v>
                </c:pt>
                <c:pt idx="7">
                  <c:v>727</c:v>
                </c:pt>
                <c:pt idx="8">
                  <c:v>756</c:v>
                </c:pt>
                <c:pt idx="9">
                  <c:v>799</c:v>
                </c:pt>
                <c:pt idx="13">
                  <c:v>801</c:v>
                </c:pt>
                <c:pt idx="14">
                  <c:v>872.5</c:v>
                </c:pt>
                <c:pt idx="15">
                  <c:v>935</c:v>
                </c:pt>
                <c:pt idx="16">
                  <c:v>945.5</c:v>
                </c:pt>
                <c:pt idx="17">
                  <c:v>944.5</c:v>
                </c:pt>
                <c:pt idx="18">
                  <c:v>908</c:v>
                </c:pt>
                <c:pt idx="19">
                  <c:v>849</c:v>
                </c:pt>
                <c:pt idx="20">
                  <c:v>799</c:v>
                </c:pt>
                <c:pt idx="21">
                  <c:v>777</c:v>
                </c:pt>
                <c:pt idx="22">
                  <c:v>755</c:v>
                </c:pt>
                <c:pt idx="23">
                  <c:v>734.5</c:v>
                </c:pt>
                <c:pt idx="24">
                  <c:v>775</c:v>
                </c:pt>
                <c:pt idx="25">
                  <c:v>815</c:v>
                </c:pt>
                <c:pt idx="29">
                  <c:v>1007.5</c:v>
                </c:pt>
                <c:pt idx="30">
                  <c:v>1047</c:v>
                </c:pt>
                <c:pt idx="31">
                  <c:v>1086.5</c:v>
                </c:pt>
                <c:pt idx="32">
                  <c:v>1071</c:v>
                </c:pt>
                <c:pt idx="33">
                  <c:v>1095.5</c:v>
                </c:pt>
                <c:pt idx="34">
                  <c:v>1061.5</c:v>
                </c:pt>
                <c:pt idx="35">
                  <c:v>1103.5</c:v>
                </c:pt>
                <c:pt idx="36">
                  <c:v>1111.5</c:v>
                </c:pt>
                <c:pt idx="37">
                  <c:v>1067.5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1399</c:v>
                </c:pt>
                <c:pt idx="4">
                  <c:v>1381.5</c:v>
                </c:pt>
                <c:pt idx="5">
                  <c:v>1300.5</c:v>
                </c:pt>
                <c:pt idx="6">
                  <c:v>1237.5</c:v>
                </c:pt>
                <c:pt idx="7">
                  <c:v>1127</c:v>
                </c:pt>
                <c:pt idx="8">
                  <c:v>1095.5</c:v>
                </c:pt>
                <c:pt idx="9">
                  <c:v>1040</c:v>
                </c:pt>
                <c:pt idx="13">
                  <c:v>870</c:v>
                </c:pt>
                <c:pt idx="14">
                  <c:v>927</c:v>
                </c:pt>
                <c:pt idx="15">
                  <c:v>932.5</c:v>
                </c:pt>
                <c:pt idx="16">
                  <c:v>942.5</c:v>
                </c:pt>
                <c:pt idx="17">
                  <c:v>924.5</c:v>
                </c:pt>
                <c:pt idx="18">
                  <c:v>889.5</c:v>
                </c:pt>
                <c:pt idx="19">
                  <c:v>894</c:v>
                </c:pt>
                <c:pt idx="20">
                  <c:v>950</c:v>
                </c:pt>
                <c:pt idx="21">
                  <c:v>1047.5</c:v>
                </c:pt>
                <c:pt idx="22">
                  <c:v>1093.5</c:v>
                </c:pt>
                <c:pt idx="23">
                  <c:v>1123.5</c:v>
                </c:pt>
                <c:pt idx="24">
                  <c:v>1121</c:v>
                </c:pt>
                <c:pt idx="25">
                  <c:v>1118</c:v>
                </c:pt>
                <c:pt idx="29">
                  <c:v>1176</c:v>
                </c:pt>
                <c:pt idx="30">
                  <c:v>1140.5</c:v>
                </c:pt>
                <c:pt idx="31">
                  <c:v>1115.5</c:v>
                </c:pt>
                <c:pt idx="32">
                  <c:v>1127</c:v>
                </c:pt>
                <c:pt idx="33">
                  <c:v>1091.5</c:v>
                </c:pt>
                <c:pt idx="34">
                  <c:v>1107.5</c:v>
                </c:pt>
                <c:pt idx="35">
                  <c:v>1091</c:v>
                </c:pt>
                <c:pt idx="36">
                  <c:v>1067</c:v>
                </c:pt>
                <c:pt idx="37">
                  <c:v>1049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703</c:v>
                </c:pt>
                <c:pt idx="4">
                  <c:v>691.5</c:v>
                </c:pt>
                <c:pt idx="5">
                  <c:v>726.5</c:v>
                </c:pt>
                <c:pt idx="6">
                  <c:v>749</c:v>
                </c:pt>
                <c:pt idx="7">
                  <c:v>786.5</c:v>
                </c:pt>
                <c:pt idx="8">
                  <c:v>860.5</c:v>
                </c:pt>
                <c:pt idx="9">
                  <c:v>893.5</c:v>
                </c:pt>
                <c:pt idx="13">
                  <c:v>894</c:v>
                </c:pt>
                <c:pt idx="14">
                  <c:v>996</c:v>
                </c:pt>
                <c:pt idx="15">
                  <c:v>1084</c:v>
                </c:pt>
                <c:pt idx="16">
                  <c:v>1096</c:v>
                </c:pt>
                <c:pt idx="17">
                  <c:v>1101</c:v>
                </c:pt>
                <c:pt idx="18">
                  <c:v>1055</c:v>
                </c:pt>
                <c:pt idx="19">
                  <c:v>1025.5</c:v>
                </c:pt>
                <c:pt idx="20">
                  <c:v>997.5</c:v>
                </c:pt>
                <c:pt idx="21">
                  <c:v>1003</c:v>
                </c:pt>
                <c:pt idx="22">
                  <c:v>995</c:v>
                </c:pt>
                <c:pt idx="23">
                  <c:v>989.5</c:v>
                </c:pt>
                <c:pt idx="24">
                  <c:v>1015</c:v>
                </c:pt>
                <c:pt idx="25">
                  <c:v>1043</c:v>
                </c:pt>
                <c:pt idx="29">
                  <c:v>992</c:v>
                </c:pt>
                <c:pt idx="30">
                  <c:v>1007</c:v>
                </c:pt>
                <c:pt idx="31">
                  <c:v>1027.5</c:v>
                </c:pt>
                <c:pt idx="32">
                  <c:v>1054</c:v>
                </c:pt>
                <c:pt idx="33">
                  <c:v>1103.5</c:v>
                </c:pt>
                <c:pt idx="34">
                  <c:v>1152</c:v>
                </c:pt>
                <c:pt idx="35">
                  <c:v>1250.5</c:v>
                </c:pt>
                <c:pt idx="36">
                  <c:v>1332.5</c:v>
                </c:pt>
                <c:pt idx="37">
                  <c:v>1352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2929</c:v>
                </c:pt>
                <c:pt idx="4">
                  <c:v>2879.5</c:v>
                </c:pt>
                <c:pt idx="5">
                  <c:v>2800</c:v>
                </c:pt>
                <c:pt idx="6">
                  <c:v>2742</c:v>
                </c:pt>
                <c:pt idx="7">
                  <c:v>2640.5</c:v>
                </c:pt>
                <c:pt idx="8">
                  <c:v>2712</c:v>
                </c:pt>
                <c:pt idx="9">
                  <c:v>2732.5</c:v>
                </c:pt>
                <c:pt idx="13">
                  <c:v>2565</c:v>
                </c:pt>
                <c:pt idx="14">
                  <c:v>2795.5</c:v>
                </c:pt>
                <c:pt idx="15">
                  <c:v>2951.5</c:v>
                </c:pt>
                <c:pt idx="16">
                  <c:v>2984</c:v>
                </c:pt>
                <c:pt idx="17">
                  <c:v>2970</c:v>
                </c:pt>
                <c:pt idx="18">
                  <c:v>2852.5</c:v>
                </c:pt>
                <c:pt idx="19">
                  <c:v>2768.5</c:v>
                </c:pt>
                <c:pt idx="20">
                  <c:v>2746.5</c:v>
                </c:pt>
                <c:pt idx="21">
                  <c:v>2827.5</c:v>
                </c:pt>
                <c:pt idx="22">
                  <c:v>2843.5</c:v>
                </c:pt>
                <c:pt idx="23">
                  <c:v>2847.5</c:v>
                </c:pt>
                <c:pt idx="24">
                  <c:v>2911</c:v>
                </c:pt>
                <c:pt idx="25">
                  <c:v>2976</c:v>
                </c:pt>
                <c:pt idx="29">
                  <c:v>3175.5</c:v>
                </c:pt>
                <c:pt idx="30">
                  <c:v>3194.5</c:v>
                </c:pt>
                <c:pt idx="31">
                  <c:v>3229.5</c:v>
                </c:pt>
                <c:pt idx="32">
                  <c:v>3252</c:v>
                </c:pt>
                <c:pt idx="33">
                  <c:v>3290.5</c:v>
                </c:pt>
                <c:pt idx="34">
                  <c:v>3321</c:v>
                </c:pt>
                <c:pt idx="35">
                  <c:v>3445</c:v>
                </c:pt>
                <c:pt idx="36">
                  <c:v>3511</c:v>
                </c:pt>
                <c:pt idx="37">
                  <c:v>3468.5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514192"/>
        <c:axId val="171514584"/>
      </c:lineChart>
      <c:catAx>
        <c:axId val="1715141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514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145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514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179.5</c:v>
                </c:pt>
                <c:pt idx="1">
                  <c:v>181</c:v>
                </c:pt>
                <c:pt idx="2">
                  <c:v>224</c:v>
                </c:pt>
                <c:pt idx="3">
                  <c:v>216.5</c:v>
                </c:pt>
                <c:pt idx="4">
                  <c:v>251</c:v>
                </c:pt>
                <c:pt idx="5">
                  <c:v>243.5</c:v>
                </c:pt>
                <c:pt idx="6">
                  <c:v>234.5</c:v>
                </c:pt>
                <c:pt idx="7">
                  <c:v>215.5</c:v>
                </c:pt>
                <c:pt idx="8">
                  <c:v>214.5</c:v>
                </c:pt>
                <c:pt idx="9">
                  <c:v>184.5</c:v>
                </c:pt>
                <c:pt idx="10">
                  <c:v>184.5</c:v>
                </c:pt>
                <c:pt idx="11">
                  <c:v>193.5</c:v>
                </c:pt>
                <c:pt idx="12">
                  <c:v>192.5</c:v>
                </c:pt>
                <c:pt idx="13">
                  <c:v>164</c:v>
                </c:pt>
                <c:pt idx="14">
                  <c:v>225</c:v>
                </c:pt>
                <c:pt idx="15">
                  <c:v>233.5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30048"/>
        <c:axId val="169838624"/>
      </c:barChart>
      <c:catAx>
        <c:axId val="16983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3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3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3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228</c:v>
                </c:pt>
                <c:pt idx="1">
                  <c:v>216.5</c:v>
                </c:pt>
                <c:pt idx="2">
                  <c:v>290.5</c:v>
                </c:pt>
                <c:pt idx="3">
                  <c:v>272.5</c:v>
                </c:pt>
                <c:pt idx="4">
                  <c:v>267.5</c:v>
                </c:pt>
                <c:pt idx="5">
                  <c:v>256</c:v>
                </c:pt>
                <c:pt idx="6">
                  <c:v>275</c:v>
                </c:pt>
                <c:pt idx="7">
                  <c:v>297</c:v>
                </c:pt>
                <c:pt idx="8">
                  <c:v>233.5</c:v>
                </c:pt>
                <c:pt idx="9">
                  <c:v>298</c:v>
                </c:pt>
                <c:pt idx="10">
                  <c:v>283</c:v>
                </c:pt>
                <c:pt idx="11">
                  <c:v>253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24904"/>
        <c:axId val="169933480"/>
      </c:barChart>
      <c:catAx>
        <c:axId val="169924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33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33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24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313</c:v>
                </c:pt>
                <c:pt idx="1">
                  <c:v>376.5</c:v>
                </c:pt>
                <c:pt idx="2">
                  <c:v>357.5</c:v>
                </c:pt>
                <c:pt idx="3">
                  <c:v>352</c:v>
                </c:pt>
                <c:pt idx="4">
                  <c:v>295.5</c:v>
                </c:pt>
                <c:pt idx="5">
                  <c:v>295.5</c:v>
                </c:pt>
                <c:pt idx="6">
                  <c:v>294.5</c:v>
                </c:pt>
                <c:pt idx="7">
                  <c:v>241.5</c:v>
                </c:pt>
                <c:pt idx="8">
                  <c:v>264</c:v>
                </c:pt>
                <c:pt idx="9">
                  <c:v>240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11984"/>
        <c:axId val="170121584"/>
      </c:barChart>
      <c:catAx>
        <c:axId val="17011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2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21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1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304.5</c:v>
                </c:pt>
                <c:pt idx="1">
                  <c:v>315.5</c:v>
                </c:pt>
                <c:pt idx="2">
                  <c:v>269</c:v>
                </c:pt>
                <c:pt idx="3">
                  <c:v>287</c:v>
                </c:pt>
                <c:pt idx="4">
                  <c:v>269</c:v>
                </c:pt>
                <c:pt idx="5">
                  <c:v>290.5</c:v>
                </c:pt>
                <c:pt idx="6">
                  <c:v>280.5</c:v>
                </c:pt>
                <c:pt idx="7">
                  <c:v>251.5</c:v>
                </c:pt>
                <c:pt idx="8">
                  <c:v>285</c:v>
                </c:pt>
                <c:pt idx="9">
                  <c:v>274</c:v>
                </c:pt>
                <c:pt idx="10">
                  <c:v>256.5</c:v>
                </c:pt>
                <c:pt idx="11">
                  <c:v>233.5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44888"/>
        <c:axId val="170557560"/>
      </c:barChart>
      <c:catAx>
        <c:axId val="170544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57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57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4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204</c:v>
                </c:pt>
                <c:pt idx="1">
                  <c:v>230.5</c:v>
                </c:pt>
                <c:pt idx="2">
                  <c:v>207.5</c:v>
                </c:pt>
                <c:pt idx="3">
                  <c:v>228</c:v>
                </c:pt>
                <c:pt idx="4">
                  <c:v>261</c:v>
                </c:pt>
                <c:pt idx="5">
                  <c:v>236</c:v>
                </c:pt>
                <c:pt idx="6">
                  <c:v>217.5</c:v>
                </c:pt>
                <c:pt idx="7">
                  <c:v>210</c:v>
                </c:pt>
                <c:pt idx="8">
                  <c:v>226</c:v>
                </c:pt>
                <c:pt idx="9">
                  <c:v>240.5</c:v>
                </c:pt>
                <c:pt idx="10">
                  <c:v>273.5</c:v>
                </c:pt>
                <c:pt idx="11">
                  <c:v>307.5</c:v>
                </c:pt>
                <c:pt idx="12">
                  <c:v>272</c:v>
                </c:pt>
                <c:pt idx="13">
                  <c:v>270.5</c:v>
                </c:pt>
                <c:pt idx="14">
                  <c:v>271</c:v>
                </c:pt>
                <c:pt idx="15">
                  <c:v>304.5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51008"/>
        <c:axId val="170557968"/>
      </c:barChart>
      <c:catAx>
        <c:axId val="16865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5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5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5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163.5</c:v>
                </c:pt>
                <c:pt idx="1">
                  <c:v>171</c:v>
                </c:pt>
                <c:pt idx="2">
                  <c:v>195.5</c:v>
                </c:pt>
                <c:pt idx="3">
                  <c:v>173</c:v>
                </c:pt>
                <c:pt idx="4">
                  <c:v>152</c:v>
                </c:pt>
                <c:pt idx="5">
                  <c:v>206</c:v>
                </c:pt>
                <c:pt idx="6">
                  <c:v>218</c:v>
                </c:pt>
                <c:pt idx="7">
                  <c:v>210.5</c:v>
                </c:pt>
                <c:pt idx="8">
                  <c:v>226</c:v>
                </c:pt>
                <c:pt idx="9">
                  <c:v>239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58752"/>
        <c:axId val="170559144"/>
      </c:barChart>
      <c:catAx>
        <c:axId val="17055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59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59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5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257.5</c:v>
                </c:pt>
                <c:pt idx="1">
                  <c:v>252.5</c:v>
                </c:pt>
                <c:pt idx="2">
                  <c:v>233</c:v>
                </c:pt>
                <c:pt idx="3">
                  <c:v>249</c:v>
                </c:pt>
                <c:pt idx="4">
                  <c:v>272.5</c:v>
                </c:pt>
                <c:pt idx="5">
                  <c:v>273</c:v>
                </c:pt>
                <c:pt idx="6">
                  <c:v>259.5</c:v>
                </c:pt>
                <c:pt idx="7">
                  <c:v>298.5</c:v>
                </c:pt>
                <c:pt idx="8">
                  <c:v>321</c:v>
                </c:pt>
                <c:pt idx="9">
                  <c:v>371.5</c:v>
                </c:pt>
                <c:pt idx="10">
                  <c:v>341.5</c:v>
                </c:pt>
                <c:pt idx="11">
                  <c:v>318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60320"/>
        <c:axId val="170560712"/>
      </c:barChart>
      <c:catAx>
        <c:axId val="17056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0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60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195</c:v>
                </c:pt>
                <c:pt idx="1">
                  <c:v>192</c:v>
                </c:pt>
                <c:pt idx="2">
                  <c:v>263.5</c:v>
                </c:pt>
                <c:pt idx="3">
                  <c:v>243.5</c:v>
                </c:pt>
                <c:pt idx="4">
                  <c:v>297</c:v>
                </c:pt>
                <c:pt idx="5">
                  <c:v>280</c:v>
                </c:pt>
                <c:pt idx="6">
                  <c:v>275.5</c:v>
                </c:pt>
                <c:pt idx="7">
                  <c:v>248.5</c:v>
                </c:pt>
                <c:pt idx="8">
                  <c:v>251</c:v>
                </c:pt>
                <c:pt idx="9">
                  <c:v>250.5</c:v>
                </c:pt>
                <c:pt idx="10">
                  <c:v>247.5</c:v>
                </c:pt>
                <c:pt idx="11">
                  <c:v>254</c:v>
                </c:pt>
                <c:pt idx="12">
                  <c:v>243</c:v>
                </c:pt>
                <c:pt idx="13">
                  <c:v>245</c:v>
                </c:pt>
                <c:pt idx="14">
                  <c:v>273</c:v>
                </c:pt>
                <c:pt idx="15">
                  <c:v>282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50616"/>
        <c:axId val="168649832"/>
      </c:barChart>
      <c:catAx>
        <c:axId val="168650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49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49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50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N13" sqref="N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149</v>
      </c>
      <c r="E5" s="172"/>
      <c r="F5" s="172"/>
      <c r="G5" s="172"/>
      <c r="H5" s="172"/>
      <c r="I5" s="162" t="s">
        <v>53</v>
      </c>
      <c r="J5" s="162"/>
      <c r="K5" s="162"/>
      <c r="L5" s="173">
        <v>1339</v>
      </c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151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43116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19</v>
      </c>
      <c r="C10" s="46">
        <v>157</v>
      </c>
      <c r="D10" s="46">
        <v>16</v>
      </c>
      <c r="E10" s="46">
        <v>1</v>
      </c>
      <c r="F10" s="6">
        <f t="shared" ref="F10:F22" si="0">B10*0.5+C10*1+D10*2+E10*2.5</f>
        <v>201</v>
      </c>
      <c r="G10" s="2"/>
      <c r="H10" s="19" t="s">
        <v>4</v>
      </c>
      <c r="I10" s="46">
        <v>40</v>
      </c>
      <c r="J10" s="46">
        <v>172</v>
      </c>
      <c r="K10" s="46">
        <v>11</v>
      </c>
      <c r="L10" s="46">
        <v>1</v>
      </c>
      <c r="M10" s="6">
        <f t="shared" ref="M10:M22" si="1">I10*0.5+J10*1+K10*2+L10*2.5</f>
        <v>216.5</v>
      </c>
      <c r="N10" s="9">
        <f>F20+F21+F22+M10</f>
        <v>801</v>
      </c>
      <c r="O10" s="19" t="s">
        <v>43</v>
      </c>
      <c r="P10" s="46">
        <v>25</v>
      </c>
      <c r="Q10" s="46">
        <v>191</v>
      </c>
      <c r="R10" s="46">
        <v>11</v>
      </c>
      <c r="S10" s="46">
        <v>1</v>
      </c>
      <c r="T10" s="6">
        <f t="shared" ref="T10:T21" si="2">P10*0.5+Q10*1+R10*2+S10*2.5</f>
        <v>228</v>
      </c>
      <c r="U10" s="10"/>
      <c r="AB10" s="1"/>
    </row>
    <row r="11" spans="1:28" ht="24" customHeight="1" x14ac:dyDescent="0.2">
      <c r="A11" s="18" t="s">
        <v>14</v>
      </c>
      <c r="B11" s="46">
        <v>17</v>
      </c>
      <c r="C11" s="46">
        <v>168</v>
      </c>
      <c r="D11" s="46">
        <v>14</v>
      </c>
      <c r="E11" s="46">
        <v>0</v>
      </c>
      <c r="F11" s="6">
        <f t="shared" si="0"/>
        <v>204.5</v>
      </c>
      <c r="G11" s="2"/>
      <c r="H11" s="19" t="s">
        <v>5</v>
      </c>
      <c r="I11" s="46">
        <v>33</v>
      </c>
      <c r="J11" s="46">
        <v>208</v>
      </c>
      <c r="K11" s="46">
        <v>12</v>
      </c>
      <c r="L11" s="46">
        <v>1</v>
      </c>
      <c r="M11" s="6">
        <f t="shared" si="1"/>
        <v>251</v>
      </c>
      <c r="N11" s="9">
        <f>F21+F22+M10+M11</f>
        <v>872.5</v>
      </c>
      <c r="O11" s="19" t="s">
        <v>44</v>
      </c>
      <c r="P11" s="46">
        <v>22</v>
      </c>
      <c r="Q11" s="46">
        <v>175</v>
      </c>
      <c r="R11" s="46">
        <v>14</v>
      </c>
      <c r="S11" s="46">
        <v>1</v>
      </c>
      <c r="T11" s="6">
        <f t="shared" si="2"/>
        <v>216.5</v>
      </c>
      <c r="U11" s="2"/>
      <c r="AB11" s="1"/>
    </row>
    <row r="12" spans="1:28" ht="24" customHeight="1" x14ac:dyDescent="0.2">
      <c r="A12" s="18" t="s">
        <v>17</v>
      </c>
      <c r="B12" s="46">
        <v>23</v>
      </c>
      <c r="C12" s="46">
        <v>165</v>
      </c>
      <c r="D12" s="46">
        <v>14</v>
      </c>
      <c r="E12" s="46">
        <v>0</v>
      </c>
      <c r="F12" s="6">
        <f t="shared" si="0"/>
        <v>204.5</v>
      </c>
      <c r="G12" s="2"/>
      <c r="H12" s="19" t="s">
        <v>6</v>
      </c>
      <c r="I12" s="46">
        <v>37</v>
      </c>
      <c r="J12" s="46">
        <v>206</v>
      </c>
      <c r="K12" s="46">
        <v>7</v>
      </c>
      <c r="L12" s="46">
        <v>2</v>
      </c>
      <c r="M12" s="6">
        <f t="shared" si="1"/>
        <v>243.5</v>
      </c>
      <c r="N12" s="2">
        <f>F22+M10+M11+M12</f>
        <v>935</v>
      </c>
      <c r="O12" s="19" t="s">
        <v>32</v>
      </c>
      <c r="P12" s="46">
        <v>33</v>
      </c>
      <c r="Q12" s="46">
        <v>242</v>
      </c>
      <c r="R12" s="46">
        <v>16</v>
      </c>
      <c r="S12" s="46">
        <v>0</v>
      </c>
      <c r="T12" s="6">
        <f t="shared" si="2"/>
        <v>290.5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181</v>
      </c>
      <c r="D13" s="46">
        <v>13</v>
      </c>
      <c r="E13" s="46">
        <v>2</v>
      </c>
      <c r="F13" s="6">
        <f t="shared" si="0"/>
        <v>217</v>
      </c>
      <c r="G13" s="2">
        <f t="shared" ref="G13:G19" si="3">F10+F11+F12+F13</f>
        <v>827</v>
      </c>
      <c r="H13" s="19" t="s">
        <v>7</v>
      </c>
      <c r="I13" s="46">
        <v>28</v>
      </c>
      <c r="J13" s="46">
        <v>196</v>
      </c>
      <c r="K13" s="46">
        <v>11</v>
      </c>
      <c r="L13" s="46">
        <v>1</v>
      </c>
      <c r="M13" s="6">
        <f t="shared" si="1"/>
        <v>234.5</v>
      </c>
      <c r="N13" s="2">
        <f t="shared" ref="N13:N18" si="4">M10+M11+M12+M13</f>
        <v>945.5</v>
      </c>
      <c r="O13" s="19" t="s">
        <v>33</v>
      </c>
      <c r="P13" s="46">
        <v>30</v>
      </c>
      <c r="Q13" s="46">
        <v>220</v>
      </c>
      <c r="R13" s="46">
        <v>15</v>
      </c>
      <c r="S13" s="46">
        <v>3</v>
      </c>
      <c r="T13" s="6">
        <f t="shared" si="2"/>
        <v>272.5</v>
      </c>
      <c r="U13" s="2">
        <f t="shared" ref="U13:U21" si="5">T10+T11+T12+T13</f>
        <v>1007.5</v>
      </c>
      <c r="AB13" s="81">
        <v>241</v>
      </c>
    </row>
    <row r="14" spans="1:28" ht="24" customHeight="1" x14ac:dyDescent="0.2">
      <c r="A14" s="18" t="s">
        <v>21</v>
      </c>
      <c r="B14" s="46">
        <v>21</v>
      </c>
      <c r="C14" s="46">
        <v>130</v>
      </c>
      <c r="D14" s="46">
        <v>20</v>
      </c>
      <c r="E14" s="46">
        <v>0</v>
      </c>
      <c r="F14" s="6">
        <f t="shared" si="0"/>
        <v>180.5</v>
      </c>
      <c r="G14" s="2">
        <f t="shared" si="3"/>
        <v>806.5</v>
      </c>
      <c r="H14" s="19" t="s">
        <v>9</v>
      </c>
      <c r="I14" s="46">
        <v>17</v>
      </c>
      <c r="J14" s="46">
        <v>189</v>
      </c>
      <c r="K14" s="46">
        <v>9</v>
      </c>
      <c r="L14" s="46">
        <v>0</v>
      </c>
      <c r="M14" s="6">
        <f t="shared" si="1"/>
        <v>215.5</v>
      </c>
      <c r="N14" s="2">
        <f t="shared" si="4"/>
        <v>944.5</v>
      </c>
      <c r="O14" s="19" t="s">
        <v>29</v>
      </c>
      <c r="P14" s="45">
        <v>27</v>
      </c>
      <c r="Q14" s="45">
        <v>225</v>
      </c>
      <c r="R14" s="45">
        <v>12</v>
      </c>
      <c r="S14" s="45">
        <v>2</v>
      </c>
      <c r="T14" s="6">
        <f t="shared" si="2"/>
        <v>267.5</v>
      </c>
      <c r="U14" s="2">
        <f t="shared" si="5"/>
        <v>1047</v>
      </c>
      <c r="AB14" s="81">
        <v>250</v>
      </c>
    </row>
    <row r="15" spans="1:28" ht="24" customHeight="1" x14ac:dyDescent="0.2">
      <c r="A15" s="18" t="s">
        <v>23</v>
      </c>
      <c r="B15" s="46">
        <v>18</v>
      </c>
      <c r="C15" s="46">
        <v>134</v>
      </c>
      <c r="D15" s="46">
        <v>9</v>
      </c>
      <c r="E15" s="46">
        <v>4</v>
      </c>
      <c r="F15" s="6">
        <f t="shared" si="0"/>
        <v>171</v>
      </c>
      <c r="G15" s="2">
        <f t="shared" si="3"/>
        <v>773</v>
      </c>
      <c r="H15" s="19" t="s">
        <v>12</v>
      </c>
      <c r="I15" s="46">
        <v>18</v>
      </c>
      <c r="J15" s="46">
        <v>187</v>
      </c>
      <c r="K15" s="46">
        <v>8</v>
      </c>
      <c r="L15" s="46">
        <v>1</v>
      </c>
      <c r="M15" s="6">
        <f t="shared" si="1"/>
        <v>214.5</v>
      </c>
      <c r="N15" s="2">
        <f t="shared" si="4"/>
        <v>908</v>
      </c>
      <c r="O15" s="18" t="s">
        <v>30</v>
      </c>
      <c r="P15" s="46">
        <v>29</v>
      </c>
      <c r="Q15" s="46">
        <v>217</v>
      </c>
      <c r="R15" s="45">
        <v>11</v>
      </c>
      <c r="S15" s="46">
        <v>1</v>
      </c>
      <c r="T15" s="6">
        <f t="shared" si="2"/>
        <v>256</v>
      </c>
      <c r="U15" s="2">
        <f t="shared" si="5"/>
        <v>1086.5</v>
      </c>
      <c r="AB15" s="81">
        <v>262</v>
      </c>
    </row>
    <row r="16" spans="1:28" ht="24" customHeight="1" x14ac:dyDescent="0.2">
      <c r="A16" s="18" t="s">
        <v>39</v>
      </c>
      <c r="B16" s="46">
        <v>19</v>
      </c>
      <c r="C16" s="46">
        <v>157</v>
      </c>
      <c r="D16" s="46">
        <v>9</v>
      </c>
      <c r="E16" s="46">
        <v>1</v>
      </c>
      <c r="F16" s="6">
        <f t="shared" si="0"/>
        <v>187</v>
      </c>
      <c r="G16" s="2">
        <f t="shared" si="3"/>
        <v>755.5</v>
      </c>
      <c r="H16" s="19" t="s">
        <v>15</v>
      </c>
      <c r="I16" s="46">
        <v>16</v>
      </c>
      <c r="J16" s="46">
        <v>154</v>
      </c>
      <c r="K16" s="46">
        <v>10</v>
      </c>
      <c r="L16" s="46">
        <v>1</v>
      </c>
      <c r="M16" s="6">
        <f t="shared" si="1"/>
        <v>184.5</v>
      </c>
      <c r="N16" s="2">
        <f t="shared" si="4"/>
        <v>849</v>
      </c>
      <c r="O16" s="19" t="s">
        <v>8</v>
      </c>
      <c r="P16" s="46">
        <v>37</v>
      </c>
      <c r="Q16" s="46">
        <v>231</v>
      </c>
      <c r="R16" s="46">
        <v>9</v>
      </c>
      <c r="S16" s="46">
        <v>3</v>
      </c>
      <c r="T16" s="6">
        <f t="shared" si="2"/>
        <v>275</v>
      </c>
      <c r="U16" s="2">
        <f t="shared" si="5"/>
        <v>1071</v>
      </c>
      <c r="AB16" s="81">
        <v>270.5</v>
      </c>
    </row>
    <row r="17" spans="1:28" ht="24" customHeight="1" x14ac:dyDescent="0.2">
      <c r="A17" s="18" t="s">
        <v>40</v>
      </c>
      <c r="B17" s="46">
        <v>16</v>
      </c>
      <c r="C17" s="46">
        <v>145</v>
      </c>
      <c r="D17" s="46">
        <v>14</v>
      </c>
      <c r="E17" s="46">
        <v>3</v>
      </c>
      <c r="F17" s="6">
        <f t="shared" si="0"/>
        <v>188.5</v>
      </c>
      <c r="G17" s="2">
        <f t="shared" si="3"/>
        <v>727</v>
      </c>
      <c r="H17" s="19" t="s">
        <v>18</v>
      </c>
      <c r="I17" s="46">
        <v>24</v>
      </c>
      <c r="J17" s="46">
        <v>131</v>
      </c>
      <c r="K17" s="46">
        <v>17</v>
      </c>
      <c r="L17" s="46">
        <v>3</v>
      </c>
      <c r="M17" s="6">
        <f t="shared" si="1"/>
        <v>184.5</v>
      </c>
      <c r="N17" s="2">
        <f t="shared" si="4"/>
        <v>799</v>
      </c>
      <c r="O17" s="19" t="s">
        <v>10</v>
      </c>
      <c r="P17" s="46">
        <v>29</v>
      </c>
      <c r="Q17" s="46">
        <v>234</v>
      </c>
      <c r="R17" s="46">
        <v>23</v>
      </c>
      <c r="S17" s="46">
        <v>1</v>
      </c>
      <c r="T17" s="6">
        <f t="shared" si="2"/>
        <v>297</v>
      </c>
      <c r="U17" s="2">
        <f t="shared" si="5"/>
        <v>1095.5</v>
      </c>
      <c r="AB17" s="81">
        <v>289.5</v>
      </c>
    </row>
    <row r="18" spans="1:28" ht="24" customHeight="1" x14ac:dyDescent="0.2">
      <c r="A18" s="18" t="s">
        <v>41</v>
      </c>
      <c r="B18" s="46">
        <v>15</v>
      </c>
      <c r="C18" s="46">
        <v>170</v>
      </c>
      <c r="D18" s="46">
        <v>11</v>
      </c>
      <c r="E18" s="46">
        <v>4</v>
      </c>
      <c r="F18" s="6">
        <f t="shared" si="0"/>
        <v>209.5</v>
      </c>
      <c r="G18" s="2">
        <f t="shared" si="3"/>
        <v>756</v>
      </c>
      <c r="H18" s="19" t="s">
        <v>20</v>
      </c>
      <c r="I18" s="46">
        <v>17</v>
      </c>
      <c r="J18" s="46">
        <v>144</v>
      </c>
      <c r="K18" s="46">
        <v>18</v>
      </c>
      <c r="L18" s="46">
        <v>2</v>
      </c>
      <c r="M18" s="6">
        <f t="shared" si="1"/>
        <v>193.5</v>
      </c>
      <c r="N18" s="2">
        <f t="shared" si="4"/>
        <v>777</v>
      </c>
      <c r="O18" s="19" t="s">
        <v>13</v>
      </c>
      <c r="P18" s="46">
        <v>42</v>
      </c>
      <c r="Q18" s="46">
        <v>186</v>
      </c>
      <c r="R18" s="46">
        <v>12</v>
      </c>
      <c r="S18" s="46">
        <v>1</v>
      </c>
      <c r="T18" s="6">
        <f t="shared" si="2"/>
        <v>233.5</v>
      </c>
      <c r="U18" s="2">
        <f t="shared" si="5"/>
        <v>1061.5</v>
      </c>
      <c r="AB18" s="81">
        <v>291</v>
      </c>
    </row>
    <row r="19" spans="1:28" ht="24" customHeight="1" thickBot="1" x14ac:dyDescent="0.25">
      <c r="A19" s="21" t="s">
        <v>42</v>
      </c>
      <c r="B19" s="47">
        <v>20</v>
      </c>
      <c r="C19" s="47">
        <v>167</v>
      </c>
      <c r="D19" s="47">
        <v>16</v>
      </c>
      <c r="E19" s="47">
        <v>2</v>
      </c>
      <c r="F19" s="7">
        <f t="shared" si="0"/>
        <v>214</v>
      </c>
      <c r="G19" s="3">
        <f t="shared" si="3"/>
        <v>799</v>
      </c>
      <c r="H19" s="20" t="s">
        <v>22</v>
      </c>
      <c r="I19" s="45">
        <v>19</v>
      </c>
      <c r="J19" s="45">
        <v>138</v>
      </c>
      <c r="K19" s="45">
        <v>15</v>
      </c>
      <c r="L19" s="45">
        <v>6</v>
      </c>
      <c r="M19" s="6">
        <f t="shared" si="1"/>
        <v>192.5</v>
      </c>
      <c r="N19" s="2">
        <f>M16+M17+M18+M19</f>
        <v>755</v>
      </c>
      <c r="O19" s="19" t="s">
        <v>16</v>
      </c>
      <c r="P19" s="46">
        <v>40</v>
      </c>
      <c r="Q19" s="46">
        <v>264</v>
      </c>
      <c r="R19" s="46">
        <v>7</v>
      </c>
      <c r="S19" s="46">
        <v>0</v>
      </c>
      <c r="T19" s="6">
        <f t="shared" si="2"/>
        <v>298</v>
      </c>
      <c r="U19" s="2">
        <f t="shared" si="5"/>
        <v>1103.5</v>
      </c>
      <c r="AB19" s="81">
        <v>294</v>
      </c>
    </row>
    <row r="20" spans="1:28" ht="24" customHeight="1" x14ac:dyDescent="0.2">
      <c r="A20" s="19" t="s">
        <v>27</v>
      </c>
      <c r="B20" s="45">
        <v>19</v>
      </c>
      <c r="C20" s="45">
        <v>138</v>
      </c>
      <c r="D20" s="45">
        <v>16</v>
      </c>
      <c r="E20" s="45">
        <v>0</v>
      </c>
      <c r="F20" s="8">
        <f t="shared" si="0"/>
        <v>179.5</v>
      </c>
      <c r="G20" s="35"/>
      <c r="H20" s="19" t="s">
        <v>24</v>
      </c>
      <c r="I20" s="46">
        <v>13</v>
      </c>
      <c r="J20" s="46">
        <v>135</v>
      </c>
      <c r="K20" s="46">
        <v>10</v>
      </c>
      <c r="L20" s="46">
        <v>1</v>
      </c>
      <c r="M20" s="8">
        <f t="shared" si="1"/>
        <v>164</v>
      </c>
      <c r="N20" s="2">
        <f>M17+M18+M19+M20</f>
        <v>734.5</v>
      </c>
      <c r="O20" s="19" t="s">
        <v>45</v>
      </c>
      <c r="P20" s="45">
        <v>33</v>
      </c>
      <c r="Q20" s="45">
        <v>244</v>
      </c>
      <c r="R20" s="46">
        <v>10</v>
      </c>
      <c r="S20" s="45">
        <v>1</v>
      </c>
      <c r="T20" s="8">
        <f t="shared" si="2"/>
        <v>283</v>
      </c>
      <c r="U20" s="2">
        <f t="shared" si="5"/>
        <v>1111.5</v>
      </c>
      <c r="AB20" s="81">
        <v>299</v>
      </c>
    </row>
    <row r="21" spans="1:28" ht="24" customHeight="1" thickBot="1" x14ac:dyDescent="0.25">
      <c r="A21" s="19" t="s">
        <v>28</v>
      </c>
      <c r="B21" s="46">
        <v>21</v>
      </c>
      <c r="C21" s="46">
        <v>148</v>
      </c>
      <c r="D21" s="46">
        <v>10</v>
      </c>
      <c r="E21" s="46">
        <v>1</v>
      </c>
      <c r="F21" s="6">
        <f t="shared" si="0"/>
        <v>181</v>
      </c>
      <c r="G21" s="36"/>
      <c r="H21" s="20" t="s">
        <v>25</v>
      </c>
      <c r="I21" s="46">
        <v>16</v>
      </c>
      <c r="J21" s="46">
        <v>183</v>
      </c>
      <c r="K21" s="46">
        <v>17</v>
      </c>
      <c r="L21" s="46">
        <v>0</v>
      </c>
      <c r="M21" s="6">
        <f t="shared" si="1"/>
        <v>225</v>
      </c>
      <c r="N21" s="2">
        <f>M18+M19+M20+M21</f>
        <v>775</v>
      </c>
      <c r="O21" s="21" t="s">
        <v>46</v>
      </c>
      <c r="P21" s="47">
        <v>28</v>
      </c>
      <c r="Q21" s="47">
        <v>221</v>
      </c>
      <c r="R21" s="47">
        <v>9</v>
      </c>
      <c r="S21" s="47">
        <v>0</v>
      </c>
      <c r="T21" s="7">
        <f t="shared" si="2"/>
        <v>253</v>
      </c>
      <c r="U21" s="3">
        <f t="shared" si="5"/>
        <v>1067.5</v>
      </c>
      <c r="AB21" s="81">
        <v>299.5</v>
      </c>
    </row>
    <row r="22" spans="1:28" ht="24" customHeight="1" thickBot="1" x14ac:dyDescent="0.25">
      <c r="A22" s="19" t="s">
        <v>1</v>
      </c>
      <c r="B22" s="46">
        <v>23</v>
      </c>
      <c r="C22" s="46">
        <v>180</v>
      </c>
      <c r="D22" s="46">
        <v>15</v>
      </c>
      <c r="E22" s="46">
        <v>1</v>
      </c>
      <c r="F22" s="6">
        <f t="shared" si="0"/>
        <v>224</v>
      </c>
      <c r="G22" s="2"/>
      <c r="H22" s="21" t="s">
        <v>26</v>
      </c>
      <c r="I22" s="47">
        <v>22</v>
      </c>
      <c r="J22" s="47">
        <v>191</v>
      </c>
      <c r="K22" s="47">
        <v>12</v>
      </c>
      <c r="L22" s="47">
        <v>3</v>
      </c>
      <c r="M22" s="6">
        <f t="shared" si="1"/>
        <v>233.5</v>
      </c>
      <c r="N22" s="3">
        <f>M19+M20+M21+M22</f>
        <v>815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827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945.5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1111.5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64</v>
      </c>
      <c r="G24" s="88"/>
      <c r="H24" s="180"/>
      <c r="I24" s="181"/>
      <c r="J24" s="82" t="s">
        <v>72</v>
      </c>
      <c r="K24" s="86"/>
      <c r="L24" s="86"/>
      <c r="M24" s="87" t="s">
        <v>75</v>
      </c>
      <c r="N24" s="88"/>
      <c r="O24" s="180"/>
      <c r="P24" s="181"/>
      <c r="Q24" s="82" t="s">
        <v>72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CALLE 96 X CARRERA 46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1339</v>
      </c>
      <c r="M5" s="173"/>
      <c r="N5" s="173"/>
      <c r="O5" s="50"/>
      <c r="P5" s="194" t="s">
        <v>57</v>
      </c>
      <c r="Q5" s="194"/>
      <c r="R5" s="194"/>
      <c r="S5" s="173" t="s">
        <v>134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150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'G-1'!S6:U6</f>
        <v>43116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71</v>
      </c>
      <c r="C10" s="61">
        <v>249</v>
      </c>
      <c r="D10" s="61">
        <v>13</v>
      </c>
      <c r="E10" s="61">
        <v>1</v>
      </c>
      <c r="F10" s="62">
        <f t="shared" ref="F10:F22" si="0">B10*0.5+C10*1+D10*2+E10*2.5</f>
        <v>313</v>
      </c>
      <c r="G10" s="63"/>
      <c r="H10" s="64" t="s">
        <v>4</v>
      </c>
      <c r="I10" s="46">
        <v>21</v>
      </c>
      <c r="J10" s="46">
        <v>184</v>
      </c>
      <c r="K10" s="46">
        <v>8</v>
      </c>
      <c r="L10" s="46">
        <v>7</v>
      </c>
      <c r="M10" s="62">
        <f t="shared" ref="M10:M22" si="1">I10*0.5+J10*1+K10*2+L10*2.5</f>
        <v>228</v>
      </c>
      <c r="N10" s="65">
        <f>F20+F21+F22+M10</f>
        <v>870</v>
      </c>
      <c r="O10" s="64" t="s">
        <v>43</v>
      </c>
      <c r="P10" s="46">
        <v>21</v>
      </c>
      <c r="Q10" s="46">
        <v>270</v>
      </c>
      <c r="R10" s="46">
        <v>7</v>
      </c>
      <c r="S10" s="46">
        <v>4</v>
      </c>
      <c r="T10" s="62">
        <f t="shared" ref="T10:T21" si="2">P10*0.5+Q10*1+R10*2+S10*2.5</f>
        <v>304.5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77</v>
      </c>
      <c r="C11" s="61">
        <v>294</v>
      </c>
      <c r="D11" s="61">
        <v>17</v>
      </c>
      <c r="E11" s="61">
        <v>4</v>
      </c>
      <c r="F11" s="62">
        <f t="shared" si="0"/>
        <v>376.5</v>
      </c>
      <c r="G11" s="63"/>
      <c r="H11" s="64" t="s">
        <v>5</v>
      </c>
      <c r="I11" s="46">
        <v>31</v>
      </c>
      <c r="J11" s="46">
        <v>207</v>
      </c>
      <c r="K11" s="46">
        <v>13</v>
      </c>
      <c r="L11" s="46">
        <v>5</v>
      </c>
      <c r="M11" s="62">
        <f t="shared" si="1"/>
        <v>261</v>
      </c>
      <c r="N11" s="65">
        <f>F21+F22+M10+M11</f>
        <v>927</v>
      </c>
      <c r="O11" s="64" t="s">
        <v>44</v>
      </c>
      <c r="P11" s="46">
        <v>35</v>
      </c>
      <c r="Q11" s="46">
        <v>262</v>
      </c>
      <c r="R11" s="46">
        <v>8</v>
      </c>
      <c r="S11" s="46">
        <v>8</v>
      </c>
      <c r="T11" s="62">
        <f t="shared" si="2"/>
        <v>315.5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69</v>
      </c>
      <c r="C12" s="61">
        <v>289</v>
      </c>
      <c r="D12" s="61">
        <v>12</v>
      </c>
      <c r="E12" s="61">
        <v>4</v>
      </c>
      <c r="F12" s="62">
        <f t="shared" si="0"/>
        <v>357.5</v>
      </c>
      <c r="G12" s="63"/>
      <c r="H12" s="64" t="s">
        <v>6</v>
      </c>
      <c r="I12" s="46">
        <v>34</v>
      </c>
      <c r="J12" s="46">
        <v>188</v>
      </c>
      <c r="K12" s="46">
        <v>8</v>
      </c>
      <c r="L12" s="46">
        <v>6</v>
      </c>
      <c r="M12" s="62">
        <f t="shared" si="1"/>
        <v>236</v>
      </c>
      <c r="N12" s="63">
        <f>F22+M10+M11+M12</f>
        <v>932.5</v>
      </c>
      <c r="O12" s="64" t="s">
        <v>32</v>
      </c>
      <c r="P12" s="46">
        <v>31</v>
      </c>
      <c r="Q12" s="46">
        <v>225</v>
      </c>
      <c r="R12" s="46">
        <v>8</v>
      </c>
      <c r="S12" s="46">
        <v>5</v>
      </c>
      <c r="T12" s="62">
        <f t="shared" si="2"/>
        <v>269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54</v>
      </c>
      <c r="C13" s="61">
        <v>277</v>
      </c>
      <c r="D13" s="61">
        <v>14</v>
      </c>
      <c r="E13" s="61">
        <v>8</v>
      </c>
      <c r="F13" s="62">
        <f t="shared" si="0"/>
        <v>352</v>
      </c>
      <c r="G13" s="63">
        <f t="shared" ref="G13:G19" si="3">F10+F11+F12+F13</f>
        <v>1399</v>
      </c>
      <c r="H13" s="64" t="s">
        <v>7</v>
      </c>
      <c r="I13" s="46">
        <v>39</v>
      </c>
      <c r="J13" s="46">
        <v>171</v>
      </c>
      <c r="K13" s="46">
        <v>11</v>
      </c>
      <c r="L13" s="46">
        <v>2</v>
      </c>
      <c r="M13" s="62">
        <f t="shared" si="1"/>
        <v>217.5</v>
      </c>
      <c r="N13" s="63">
        <f t="shared" ref="N13:N18" si="4">M10+M11+M12+M13</f>
        <v>942.5</v>
      </c>
      <c r="O13" s="64" t="s">
        <v>33</v>
      </c>
      <c r="P13" s="46">
        <v>34</v>
      </c>
      <c r="Q13" s="46">
        <v>234</v>
      </c>
      <c r="R13" s="46">
        <v>8</v>
      </c>
      <c r="S13" s="46">
        <v>8</v>
      </c>
      <c r="T13" s="62">
        <f t="shared" si="2"/>
        <v>287</v>
      </c>
      <c r="U13" s="63">
        <f t="shared" ref="U13:U21" si="5">T10+T11+T12+T13</f>
        <v>1176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35</v>
      </c>
      <c r="C14" s="61">
        <v>241</v>
      </c>
      <c r="D14" s="61">
        <v>11</v>
      </c>
      <c r="E14" s="61">
        <v>6</v>
      </c>
      <c r="F14" s="62">
        <f t="shared" si="0"/>
        <v>295.5</v>
      </c>
      <c r="G14" s="63">
        <f t="shared" si="3"/>
        <v>1381.5</v>
      </c>
      <c r="H14" s="64" t="s">
        <v>9</v>
      </c>
      <c r="I14" s="46">
        <v>30</v>
      </c>
      <c r="J14" s="46">
        <v>177</v>
      </c>
      <c r="K14" s="46">
        <v>9</v>
      </c>
      <c r="L14" s="46">
        <v>0</v>
      </c>
      <c r="M14" s="62">
        <f t="shared" si="1"/>
        <v>210</v>
      </c>
      <c r="N14" s="63">
        <f t="shared" si="4"/>
        <v>924.5</v>
      </c>
      <c r="O14" s="64" t="s">
        <v>29</v>
      </c>
      <c r="P14" s="45">
        <v>31</v>
      </c>
      <c r="Q14" s="45">
        <v>225</v>
      </c>
      <c r="R14" s="45">
        <v>8</v>
      </c>
      <c r="S14" s="45">
        <v>5</v>
      </c>
      <c r="T14" s="62">
        <f t="shared" si="2"/>
        <v>269</v>
      </c>
      <c r="U14" s="63">
        <f t="shared" si="5"/>
        <v>1140.5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36</v>
      </c>
      <c r="C15" s="61">
        <v>238</v>
      </c>
      <c r="D15" s="61">
        <v>11</v>
      </c>
      <c r="E15" s="61">
        <v>7</v>
      </c>
      <c r="F15" s="62">
        <f t="shared" si="0"/>
        <v>295.5</v>
      </c>
      <c r="G15" s="63">
        <f t="shared" si="3"/>
        <v>1300.5</v>
      </c>
      <c r="H15" s="64" t="s">
        <v>12</v>
      </c>
      <c r="I15" s="46">
        <v>32</v>
      </c>
      <c r="J15" s="46">
        <v>181</v>
      </c>
      <c r="K15" s="46">
        <v>12</v>
      </c>
      <c r="L15" s="46">
        <v>2</v>
      </c>
      <c r="M15" s="62">
        <f t="shared" si="1"/>
        <v>226</v>
      </c>
      <c r="N15" s="63">
        <f t="shared" si="4"/>
        <v>889.5</v>
      </c>
      <c r="O15" s="60" t="s">
        <v>30</v>
      </c>
      <c r="P15" s="46">
        <v>39</v>
      </c>
      <c r="Q15" s="46">
        <v>252</v>
      </c>
      <c r="R15" s="46">
        <v>7</v>
      </c>
      <c r="S15" s="46">
        <v>2</v>
      </c>
      <c r="T15" s="62">
        <f t="shared" si="2"/>
        <v>290.5</v>
      </c>
      <c r="U15" s="63">
        <f t="shared" si="5"/>
        <v>1115.5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38</v>
      </c>
      <c r="C16" s="61">
        <v>240</v>
      </c>
      <c r="D16" s="61">
        <v>9</v>
      </c>
      <c r="E16" s="61">
        <v>7</v>
      </c>
      <c r="F16" s="62">
        <f t="shared" si="0"/>
        <v>294.5</v>
      </c>
      <c r="G16" s="63">
        <f t="shared" si="3"/>
        <v>1237.5</v>
      </c>
      <c r="H16" s="64" t="s">
        <v>15</v>
      </c>
      <c r="I16" s="46">
        <v>34</v>
      </c>
      <c r="J16" s="45">
        <v>195</v>
      </c>
      <c r="K16" s="46">
        <v>13</v>
      </c>
      <c r="L16" s="45">
        <v>1</v>
      </c>
      <c r="M16" s="62">
        <f t="shared" si="1"/>
        <v>240.5</v>
      </c>
      <c r="N16" s="63">
        <f t="shared" si="4"/>
        <v>894</v>
      </c>
      <c r="O16" s="64" t="s">
        <v>8</v>
      </c>
      <c r="P16" s="46">
        <v>33</v>
      </c>
      <c r="Q16" s="46">
        <v>241</v>
      </c>
      <c r="R16" s="46">
        <v>9</v>
      </c>
      <c r="S16" s="46">
        <v>2</v>
      </c>
      <c r="T16" s="62">
        <f t="shared" si="2"/>
        <v>280.5</v>
      </c>
      <c r="U16" s="63">
        <f t="shared" si="5"/>
        <v>1127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46</v>
      </c>
      <c r="C17" s="61">
        <v>195</v>
      </c>
      <c r="D17" s="61">
        <v>8</v>
      </c>
      <c r="E17" s="61">
        <v>3</v>
      </c>
      <c r="F17" s="62">
        <f t="shared" si="0"/>
        <v>241.5</v>
      </c>
      <c r="G17" s="63">
        <f t="shared" si="3"/>
        <v>1127</v>
      </c>
      <c r="H17" s="64" t="s">
        <v>18</v>
      </c>
      <c r="I17" s="46">
        <v>59</v>
      </c>
      <c r="J17" s="46">
        <v>219</v>
      </c>
      <c r="K17" s="46">
        <v>10</v>
      </c>
      <c r="L17" s="46">
        <v>2</v>
      </c>
      <c r="M17" s="62">
        <f t="shared" si="1"/>
        <v>273.5</v>
      </c>
      <c r="N17" s="63">
        <f t="shared" si="4"/>
        <v>950</v>
      </c>
      <c r="O17" s="64" t="s">
        <v>10</v>
      </c>
      <c r="P17" s="46">
        <v>35</v>
      </c>
      <c r="Q17" s="46">
        <v>216</v>
      </c>
      <c r="R17" s="46">
        <v>9</v>
      </c>
      <c r="S17" s="46">
        <v>0</v>
      </c>
      <c r="T17" s="62">
        <f t="shared" si="2"/>
        <v>251.5</v>
      </c>
      <c r="U17" s="63">
        <f t="shared" si="5"/>
        <v>1091.5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38</v>
      </c>
      <c r="C18" s="61">
        <v>194</v>
      </c>
      <c r="D18" s="61">
        <v>8</v>
      </c>
      <c r="E18" s="61">
        <v>14</v>
      </c>
      <c r="F18" s="62">
        <f t="shared" si="0"/>
        <v>264</v>
      </c>
      <c r="G18" s="63">
        <f t="shared" si="3"/>
        <v>1095.5</v>
      </c>
      <c r="H18" s="64" t="s">
        <v>20</v>
      </c>
      <c r="I18" s="46">
        <v>64</v>
      </c>
      <c r="J18" s="46">
        <v>229</v>
      </c>
      <c r="K18" s="46">
        <v>12</v>
      </c>
      <c r="L18" s="46">
        <v>9</v>
      </c>
      <c r="M18" s="62">
        <f t="shared" si="1"/>
        <v>307.5</v>
      </c>
      <c r="N18" s="63">
        <f t="shared" si="4"/>
        <v>1047.5</v>
      </c>
      <c r="O18" s="64" t="s">
        <v>13</v>
      </c>
      <c r="P18" s="46">
        <v>25</v>
      </c>
      <c r="Q18" s="46">
        <v>259</v>
      </c>
      <c r="R18" s="46">
        <v>3</v>
      </c>
      <c r="S18" s="46">
        <v>3</v>
      </c>
      <c r="T18" s="62">
        <f t="shared" si="2"/>
        <v>285</v>
      </c>
      <c r="U18" s="63">
        <f t="shared" si="5"/>
        <v>1107.5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33</v>
      </c>
      <c r="C19" s="69">
        <v>194</v>
      </c>
      <c r="D19" s="69">
        <v>6</v>
      </c>
      <c r="E19" s="69">
        <v>7</v>
      </c>
      <c r="F19" s="70">
        <f t="shared" si="0"/>
        <v>240</v>
      </c>
      <c r="G19" s="71">
        <f t="shared" si="3"/>
        <v>1040</v>
      </c>
      <c r="H19" s="72" t="s">
        <v>22</v>
      </c>
      <c r="I19" s="45">
        <v>52</v>
      </c>
      <c r="J19" s="45">
        <v>215</v>
      </c>
      <c r="K19" s="45">
        <v>8</v>
      </c>
      <c r="L19" s="45">
        <v>6</v>
      </c>
      <c r="M19" s="62">
        <f t="shared" si="1"/>
        <v>272</v>
      </c>
      <c r="N19" s="63">
        <f>M16+M17+M18+M19</f>
        <v>1093.5</v>
      </c>
      <c r="O19" s="64" t="s">
        <v>16</v>
      </c>
      <c r="P19" s="46">
        <v>23</v>
      </c>
      <c r="Q19" s="46">
        <v>244</v>
      </c>
      <c r="R19" s="46">
        <v>8</v>
      </c>
      <c r="S19" s="46">
        <v>1</v>
      </c>
      <c r="T19" s="62">
        <f t="shared" si="2"/>
        <v>274</v>
      </c>
      <c r="U19" s="63">
        <f t="shared" si="5"/>
        <v>1091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24</v>
      </c>
      <c r="C20" s="67">
        <v>164</v>
      </c>
      <c r="D20" s="67">
        <v>9</v>
      </c>
      <c r="E20" s="67">
        <v>4</v>
      </c>
      <c r="F20" s="73">
        <f t="shared" si="0"/>
        <v>204</v>
      </c>
      <c r="G20" s="74"/>
      <c r="H20" s="64" t="s">
        <v>24</v>
      </c>
      <c r="I20" s="46">
        <v>31</v>
      </c>
      <c r="J20" s="46">
        <v>210</v>
      </c>
      <c r="K20" s="46">
        <v>10</v>
      </c>
      <c r="L20" s="46">
        <v>10</v>
      </c>
      <c r="M20" s="73">
        <f t="shared" si="1"/>
        <v>270.5</v>
      </c>
      <c r="N20" s="63">
        <f>M17+M18+M19+M20</f>
        <v>1123.5</v>
      </c>
      <c r="O20" s="64" t="s">
        <v>45</v>
      </c>
      <c r="P20" s="45">
        <v>21</v>
      </c>
      <c r="Q20" s="45">
        <v>234</v>
      </c>
      <c r="R20" s="45">
        <v>6</v>
      </c>
      <c r="S20" s="45">
        <v>0</v>
      </c>
      <c r="T20" s="73">
        <f t="shared" si="2"/>
        <v>256.5</v>
      </c>
      <c r="U20" s="63">
        <f t="shared" si="5"/>
        <v>1067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31</v>
      </c>
      <c r="C21" s="61">
        <v>173</v>
      </c>
      <c r="D21" s="61">
        <v>11</v>
      </c>
      <c r="E21" s="61">
        <v>8</v>
      </c>
      <c r="F21" s="62">
        <f t="shared" si="0"/>
        <v>230.5</v>
      </c>
      <c r="G21" s="75"/>
      <c r="H21" s="72" t="s">
        <v>25</v>
      </c>
      <c r="I21" s="46">
        <v>39</v>
      </c>
      <c r="J21" s="46">
        <v>221</v>
      </c>
      <c r="K21" s="46">
        <v>9</v>
      </c>
      <c r="L21" s="46">
        <v>5</v>
      </c>
      <c r="M21" s="62">
        <f t="shared" si="1"/>
        <v>271</v>
      </c>
      <c r="N21" s="63">
        <f>M18+M19+M20+M21</f>
        <v>1121</v>
      </c>
      <c r="O21" s="68" t="s">
        <v>46</v>
      </c>
      <c r="P21" s="47">
        <v>17</v>
      </c>
      <c r="Q21" s="47">
        <v>217</v>
      </c>
      <c r="R21" s="47">
        <v>4</v>
      </c>
      <c r="S21" s="47">
        <v>0</v>
      </c>
      <c r="T21" s="70">
        <f t="shared" si="2"/>
        <v>233.5</v>
      </c>
      <c r="U21" s="71">
        <f t="shared" si="5"/>
        <v>1049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19</v>
      </c>
      <c r="C22" s="61">
        <v>168</v>
      </c>
      <c r="D22" s="61">
        <v>5</v>
      </c>
      <c r="E22" s="61">
        <v>8</v>
      </c>
      <c r="F22" s="62">
        <f t="shared" si="0"/>
        <v>207.5</v>
      </c>
      <c r="G22" s="63"/>
      <c r="H22" s="68" t="s">
        <v>26</v>
      </c>
      <c r="I22" s="47">
        <v>44</v>
      </c>
      <c r="J22" s="47">
        <v>246</v>
      </c>
      <c r="K22" s="47">
        <v>12</v>
      </c>
      <c r="L22" s="47">
        <v>5</v>
      </c>
      <c r="M22" s="62">
        <f t="shared" si="1"/>
        <v>304.5</v>
      </c>
      <c r="N22" s="71">
        <f>M19+M20+M21+M22</f>
        <v>1118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1399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1123.5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1176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64</v>
      </c>
      <c r="G24" s="88"/>
      <c r="H24" s="206"/>
      <c r="I24" s="207"/>
      <c r="J24" s="83" t="s">
        <v>72</v>
      </c>
      <c r="K24" s="86"/>
      <c r="L24" s="86"/>
      <c r="M24" s="87" t="s">
        <v>91</v>
      </c>
      <c r="N24" s="88"/>
      <c r="O24" s="206"/>
      <c r="P24" s="207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96 X CARRERA 46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1339</v>
      </c>
      <c r="M5" s="173"/>
      <c r="N5" s="173"/>
      <c r="O5" s="12"/>
      <c r="P5" s="162" t="s">
        <v>57</v>
      </c>
      <c r="Q5" s="162"/>
      <c r="R5" s="162"/>
      <c r="S5" s="171" t="s">
        <v>93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152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f>'G-1'!S6:U6</f>
        <v>43116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11</v>
      </c>
      <c r="C10" s="46">
        <v>139</v>
      </c>
      <c r="D10" s="46">
        <v>7</v>
      </c>
      <c r="E10" s="46">
        <v>2</v>
      </c>
      <c r="F10" s="62">
        <f>B10*0.5+C10*1+D10*2+E10*2.5</f>
        <v>163.5</v>
      </c>
      <c r="G10" s="2"/>
      <c r="H10" s="19" t="s">
        <v>4</v>
      </c>
      <c r="I10" s="46">
        <v>28</v>
      </c>
      <c r="J10" s="46">
        <v>200</v>
      </c>
      <c r="K10" s="46">
        <v>6</v>
      </c>
      <c r="L10" s="46">
        <v>7</v>
      </c>
      <c r="M10" s="6">
        <f>I10*0.5+J10*1+K10*2+L10*2.5</f>
        <v>243.5</v>
      </c>
      <c r="N10" s="9">
        <f>F20+F21+F22+M10</f>
        <v>894</v>
      </c>
      <c r="O10" s="19" t="s">
        <v>43</v>
      </c>
      <c r="P10" s="46">
        <v>35</v>
      </c>
      <c r="Q10" s="46">
        <v>212</v>
      </c>
      <c r="R10" s="46">
        <v>9</v>
      </c>
      <c r="S10" s="46">
        <v>4</v>
      </c>
      <c r="T10" s="6">
        <f>P10*0.5+Q10*1+R10*2+S10*2.5</f>
        <v>257.5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15</v>
      </c>
      <c r="C11" s="46">
        <v>147</v>
      </c>
      <c r="D11" s="46">
        <v>7</v>
      </c>
      <c r="E11" s="46">
        <v>1</v>
      </c>
      <c r="F11" s="6">
        <f t="shared" ref="F11:F22" si="0">B11*0.5+C11*1+D11*2+E11*2.5</f>
        <v>171</v>
      </c>
      <c r="G11" s="2"/>
      <c r="H11" s="19" t="s">
        <v>5</v>
      </c>
      <c r="I11" s="46">
        <v>30</v>
      </c>
      <c r="J11" s="46">
        <v>258</v>
      </c>
      <c r="K11" s="46">
        <v>7</v>
      </c>
      <c r="L11" s="46">
        <v>4</v>
      </c>
      <c r="M11" s="6">
        <f t="shared" ref="M11:M22" si="1">I11*0.5+J11*1+K11*2+L11*2.5</f>
        <v>297</v>
      </c>
      <c r="N11" s="9">
        <f>F21+F22+M10+M11</f>
        <v>996</v>
      </c>
      <c r="O11" s="19" t="s">
        <v>44</v>
      </c>
      <c r="P11" s="46">
        <v>39</v>
      </c>
      <c r="Q11" s="46">
        <v>201</v>
      </c>
      <c r="R11" s="46">
        <v>11</v>
      </c>
      <c r="S11" s="46">
        <v>4</v>
      </c>
      <c r="T11" s="6">
        <f t="shared" ref="T11:T21" si="2">P11*0.5+Q11*1+R11*2+S11*2.5</f>
        <v>252.5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20</v>
      </c>
      <c r="C12" s="46">
        <v>160</v>
      </c>
      <c r="D12" s="46">
        <v>9</v>
      </c>
      <c r="E12" s="46">
        <v>3</v>
      </c>
      <c r="F12" s="6">
        <f t="shared" si="0"/>
        <v>195.5</v>
      </c>
      <c r="G12" s="2"/>
      <c r="H12" s="19" t="s">
        <v>6</v>
      </c>
      <c r="I12" s="46">
        <v>40</v>
      </c>
      <c r="J12" s="46">
        <v>234</v>
      </c>
      <c r="K12" s="46">
        <v>8</v>
      </c>
      <c r="L12" s="46">
        <v>4</v>
      </c>
      <c r="M12" s="6">
        <f t="shared" si="1"/>
        <v>280</v>
      </c>
      <c r="N12" s="2">
        <f>F22+M10+M11+M12</f>
        <v>1084</v>
      </c>
      <c r="O12" s="19" t="s">
        <v>32</v>
      </c>
      <c r="P12" s="46">
        <v>38</v>
      </c>
      <c r="Q12" s="46">
        <v>190</v>
      </c>
      <c r="R12" s="46">
        <v>7</v>
      </c>
      <c r="S12" s="46">
        <v>4</v>
      </c>
      <c r="T12" s="6">
        <f t="shared" si="2"/>
        <v>233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28</v>
      </c>
      <c r="C13" s="46">
        <v>146</v>
      </c>
      <c r="D13" s="46">
        <v>4</v>
      </c>
      <c r="E13" s="46">
        <v>2</v>
      </c>
      <c r="F13" s="6">
        <f t="shared" si="0"/>
        <v>173</v>
      </c>
      <c r="G13" s="2">
        <f>F10+F11+F12+F13</f>
        <v>703</v>
      </c>
      <c r="H13" s="19" t="s">
        <v>7</v>
      </c>
      <c r="I13" s="46">
        <v>35</v>
      </c>
      <c r="J13" s="46">
        <v>222</v>
      </c>
      <c r="K13" s="46">
        <v>8</v>
      </c>
      <c r="L13" s="46">
        <v>8</v>
      </c>
      <c r="M13" s="6">
        <f t="shared" si="1"/>
        <v>275.5</v>
      </c>
      <c r="N13" s="2">
        <f t="shared" ref="N13:N18" si="3">M10+M11+M12+M13</f>
        <v>1096</v>
      </c>
      <c r="O13" s="19" t="s">
        <v>33</v>
      </c>
      <c r="P13" s="46">
        <v>38</v>
      </c>
      <c r="Q13" s="46">
        <v>213</v>
      </c>
      <c r="R13" s="46">
        <v>6</v>
      </c>
      <c r="S13" s="46">
        <v>2</v>
      </c>
      <c r="T13" s="6">
        <f t="shared" si="2"/>
        <v>249</v>
      </c>
      <c r="U13" s="2">
        <f t="shared" ref="U13:U21" si="4">T10+T11+T12+T13</f>
        <v>992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24</v>
      </c>
      <c r="C14" s="46">
        <v>116</v>
      </c>
      <c r="D14" s="46">
        <v>7</v>
      </c>
      <c r="E14" s="46">
        <v>4</v>
      </c>
      <c r="F14" s="6">
        <f t="shared" si="0"/>
        <v>152</v>
      </c>
      <c r="G14" s="2">
        <f t="shared" ref="G14:G19" si="5">F11+F12+F13+F14</f>
        <v>691.5</v>
      </c>
      <c r="H14" s="19" t="s">
        <v>9</v>
      </c>
      <c r="I14" s="46">
        <v>28</v>
      </c>
      <c r="J14" s="46">
        <v>215</v>
      </c>
      <c r="K14" s="46">
        <v>6</v>
      </c>
      <c r="L14" s="46">
        <v>3</v>
      </c>
      <c r="M14" s="6">
        <f t="shared" si="1"/>
        <v>248.5</v>
      </c>
      <c r="N14" s="2">
        <f t="shared" si="3"/>
        <v>1101</v>
      </c>
      <c r="O14" s="19" t="s">
        <v>29</v>
      </c>
      <c r="P14" s="45">
        <v>54</v>
      </c>
      <c r="Q14" s="45">
        <v>226</v>
      </c>
      <c r="R14" s="45">
        <v>6</v>
      </c>
      <c r="S14" s="45">
        <v>3</v>
      </c>
      <c r="T14" s="6">
        <f t="shared" si="2"/>
        <v>272.5</v>
      </c>
      <c r="U14" s="2">
        <f t="shared" si="4"/>
        <v>1007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25</v>
      </c>
      <c r="C15" s="46">
        <v>167</v>
      </c>
      <c r="D15" s="46">
        <v>7</v>
      </c>
      <c r="E15" s="46">
        <v>5</v>
      </c>
      <c r="F15" s="6">
        <f t="shared" si="0"/>
        <v>206</v>
      </c>
      <c r="G15" s="2">
        <f t="shared" si="5"/>
        <v>726.5</v>
      </c>
      <c r="H15" s="19" t="s">
        <v>12</v>
      </c>
      <c r="I15" s="46">
        <v>25</v>
      </c>
      <c r="J15" s="46">
        <v>222</v>
      </c>
      <c r="K15" s="46">
        <v>2</v>
      </c>
      <c r="L15" s="46">
        <v>5</v>
      </c>
      <c r="M15" s="6">
        <f t="shared" si="1"/>
        <v>251</v>
      </c>
      <c r="N15" s="2">
        <f t="shared" si="3"/>
        <v>1055</v>
      </c>
      <c r="O15" s="18" t="s">
        <v>30</v>
      </c>
      <c r="P15" s="46">
        <v>49</v>
      </c>
      <c r="Q15" s="46">
        <v>227</v>
      </c>
      <c r="R15" s="46">
        <v>7</v>
      </c>
      <c r="S15" s="46">
        <v>3</v>
      </c>
      <c r="T15" s="6">
        <f t="shared" si="2"/>
        <v>273</v>
      </c>
      <c r="U15" s="2">
        <f t="shared" si="4"/>
        <v>1027.5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28</v>
      </c>
      <c r="C16" s="46">
        <v>182</v>
      </c>
      <c r="D16" s="46">
        <v>6</v>
      </c>
      <c r="E16" s="46">
        <v>4</v>
      </c>
      <c r="F16" s="6">
        <f t="shared" si="0"/>
        <v>218</v>
      </c>
      <c r="G16" s="2">
        <f t="shared" si="5"/>
        <v>749</v>
      </c>
      <c r="H16" s="19" t="s">
        <v>15</v>
      </c>
      <c r="I16" s="46">
        <v>29</v>
      </c>
      <c r="J16" s="46">
        <v>215</v>
      </c>
      <c r="K16" s="46">
        <v>3</v>
      </c>
      <c r="L16" s="45">
        <v>6</v>
      </c>
      <c r="M16" s="6">
        <f t="shared" si="1"/>
        <v>250.5</v>
      </c>
      <c r="N16" s="2">
        <f t="shared" si="3"/>
        <v>1025.5</v>
      </c>
      <c r="O16" s="19" t="s">
        <v>8</v>
      </c>
      <c r="P16" s="46">
        <v>52</v>
      </c>
      <c r="Q16" s="46">
        <v>210</v>
      </c>
      <c r="R16" s="46">
        <v>8</v>
      </c>
      <c r="S16" s="46">
        <v>3</v>
      </c>
      <c r="T16" s="6">
        <f t="shared" si="2"/>
        <v>259.5</v>
      </c>
      <c r="U16" s="2">
        <f t="shared" si="4"/>
        <v>1054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25</v>
      </c>
      <c r="C17" s="46">
        <v>181</v>
      </c>
      <c r="D17" s="46">
        <v>6</v>
      </c>
      <c r="E17" s="46">
        <v>2</v>
      </c>
      <c r="F17" s="6">
        <f t="shared" si="0"/>
        <v>210.5</v>
      </c>
      <c r="G17" s="2">
        <f t="shared" si="5"/>
        <v>786.5</v>
      </c>
      <c r="H17" s="19" t="s">
        <v>18</v>
      </c>
      <c r="I17" s="46">
        <v>20</v>
      </c>
      <c r="J17" s="46">
        <v>211</v>
      </c>
      <c r="K17" s="46">
        <v>7</v>
      </c>
      <c r="L17" s="46">
        <v>5</v>
      </c>
      <c r="M17" s="6">
        <f t="shared" si="1"/>
        <v>247.5</v>
      </c>
      <c r="N17" s="2">
        <f t="shared" si="3"/>
        <v>997.5</v>
      </c>
      <c r="O17" s="19" t="s">
        <v>10</v>
      </c>
      <c r="P17" s="46">
        <v>58</v>
      </c>
      <c r="Q17" s="46">
        <v>243</v>
      </c>
      <c r="R17" s="46">
        <v>7</v>
      </c>
      <c r="S17" s="46">
        <v>5</v>
      </c>
      <c r="T17" s="6">
        <f t="shared" si="2"/>
        <v>298.5</v>
      </c>
      <c r="U17" s="2">
        <f t="shared" si="4"/>
        <v>1103.5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25</v>
      </c>
      <c r="C18" s="46">
        <v>184</v>
      </c>
      <c r="D18" s="46">
        <v>6</v>
      </c>
      <c r="E18" s="46">
        <v>7</v>
      </c>
      <c r="F18" s="6">
        <f t="shared" si="0"/>
        <v>226</v>
      </c>
      <c r="G18" s="2">
        <f t="shared" si="5"/>
        <v>860.5</v>
      </c>
      <c r="H18" s="19" t="s">
        <v>20</v>
      </c>
      <c r="I18" s="46">
        <v>25</v>
      </c>
      <c r="J18" s="46">
        <v>220</v>
      </c>
      <c r="K18" s="46">
        <v>7</v>
      </c>
      <c r="L18" s="46">
        <v>3</v>
      </c>
      <c r="M18" s="6">
        <f t="shared" si="1"/>
        <v>254</v>
      </c>
      <c r="N18" s="2">
        <f t="shared" si="3"/>
        <v>1003</v>
      </c>
      <c r="O18" s="19" t="s">
        <v>13</v>
      </c>
      <c r="P18" s="46">
        <v>66</v>
      </c>
      <c r="Q18" s="46">
        <v>271</v>
      </c>
      <c r="R18" s="46">
        <v>6</v>
      </c>
      <c r="S18" s="46">
        <v>2</v>
      </c>
      <c r="T18" s="6">
        <f t="shared" si="2"/>
        <v>321</v>
      </c>
      <c r="U18" s="2">
        <f t="shared" si="4"/>
        <v>1152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28</v>
      </c>
      <c r="C19" s="47">
        <v>183</v>
      </c>
      <c r="D19" s="47">
        <v>11</v>
      </c>
      <c r="E19" s="47">
        <v>8</v>
      </c>
      <c r="F19" s="7">
        <f t="shared" si="0"/>
        <v>239</v>
      </c>
      <c r="G19" s="3">
        <f t="shared" si="5"/>
        <v>893.5</v>
      </c>
      <c r="H19" s="20" t="s">
        <v>22</v>
      </c>
      <c r="I19" s="45">
        <v>25</v>
      </c>
      <c r="J19" s="45">
        <v>205</v>
      </c>
      <c r="K19" s="45">
        <v>9</v>
      </c>
      <c r="L19" s="45">
        <v>3</v>
      </c>
      <c r="M19" s="6">
        <f t="shared" si="1"/>
        <v>243</v>
      </c>
      <c r="N19" s="2">
        <f>M16+M17+M18+M19</f>
        <v>995</v>
      </c>
      <c r="O19" s="19" t="s">
        <v>16</v>
      </c>
      <c r="P19" s="46">
        <v>67</v>
      </c>
      <c r="Q19" s="46">
        <v>318</v>
      </c>
      <c r="R19" s="46">
        <v>5</v>
      </c>
      <c r="S19" s="46">
        <v>4</v>
      </c>
      <c r="T19" s="6">
        <f t="shared" si="2"/>
        <v>371.5</v>
      </c>
      <c r="U19" s="2">
        <f t="shared" si="4"/>
        <v>1250.5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28</v>
      </c>
      <c r="C20" s="45">
        <v>159</v>
      </c>
      <c r="D20" s="45">
        <v>6</v>
      </c>
      <c r="E20" s="45">
        <v>4</v>
      </c>
      <c r="F20" s="8">
        <f t="shared" si="0"/>
        <v>195</v>
      </c>
      <c r="G20" s="35"/>
      <c r="H20" s="19" t="s">
        <v>24</v>
      </c>
      <c r="I20" s="46">
        <v>24</v>
      </c>
      <c r="J20" s="46">
        <v>214</v>
      </c>
      <c r="K20" s="46">
        <v>7</v>
      </c>
      <c r="L20" s="46">
        <v>2</v>
      </c>
      <c r="M20" s="8">
        <f t="shared" si="1"/>
        <v>245</v>
      </c>
      <c r="N20" s="2">
        <f>M17+M18+M19+M20</f>
        <v>989.5</v>
      </c>
      <c r="O20" s="19" t="s">
        <v>45</v>
      </c>
      <c r="P20" s="45">
        <v>63</v>
      </c>
      <c r="Q20" s="45">
        <v>291</v>
      </c>
      <c r="R20" s="45">
        <v>7</v>
      </c>
      <c r="S20" s="45">
        <v>2</v>
      </c>
      <c r="T20" s="8">
        <f t="shared" si="2"/>
        <v>341.5</v>
      </c>
      <c r="U20" s="2">
        <f t="shared" si="4"/>
        <v>1332.5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30</v>
      </c>
      <c r="C21" s="46">
        <v>152</v>
      </c>
      <c r="D21" s="46">
        <v>5</v>
      </c>
      <c r="E21" s="46">
        <v>6</v>
      </c>
      <c r="F21" s="6">
        <f t="shared" si="0"/>
        <v>192</v>
      </c>
      <c r="G21" s="36"/>
      <c r="H21" s="20" t="s">
        <v>25</v>
      </c>
      <c r="I21" s="46">
        <v>35</v>
      </c>
      <c r="J21" s="46">
        <v>227</v>
      </c>
      <c r="K21" s="46">
        <v>8</v>
      </c>
      <c r="L21" s="46">
        <v>5</v>
      </c>
      <c r="M21" s="6">
        <f t="shared" si="1"/>
        <v>273</v>
      </c>
      <c r="N21" s="2">
        <f>M18+M19+M20+M21</f>
        <v>1015</v>
      </c>
      <c r="O21" s="21" t="s">
        <v>46</v>
      </c>
      <c r="P21" s="47">
        <v>58</v>
      </c>
      <c r="Q21" s="47">
        <v>274</v>
      </c>
      <c r="R21" s="47">
        <v>5</v>
      </c>
      <c r="S21" s="47">
        <v>2</v>
      </c>
      <c r="T21" s="7">
        <f t="shared" si="2"/>
        <v>318</v>
      </c>
      <c r="U21" s="3">
        <f t="shared" si="4"/>
        <v>1352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43</v>
      </c>
      <c r="C22" s="46">
        <v>204</v>
      </c>
      <c r="D22" s="46">
        <v>9</v>
      </c>
      <c r="E22" s="46">
        <v>8</v>
      </c>
      <c r="F22" s="6">
        <f t="shared" si="0"/>
        <v>263.5</v>
      </c>
      <c r="G22" s="2"/>
      <c r="H22" s="21" t="s">
        <v>26</v>
      </c>
      <c r="I22" s="47">
        <v>25</v>
      </c>
      <c r="J22" s="47">
        <v>248</v>
      </c>
      <c r="K22" s="47">
        <v>7</v>
      </c>
      <c r="L22" s="47">
        <v>3</v>
      </c>
      <c r="M22" s="6">
        <f t="shared" si="1"/>
        <v>282</v>
      </c>
      <c r="N22" s="3">
        <f>M19+M20+M21+M22</f>
        <v>1043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893.5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1101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1352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88</v>
      </c>
      <c r="G24" s="88"/>
      <c r="H24" s="180"/>
      <c r="I24" s="181"/>
      <c r="J24" s="82" t="s">
        <v>72</v>
      </c>
      <c r="K24" s="86"/>
      <c r="L24" s="86"/>
      <c r="M24" s="87" t="s">
        <v>66</v>
      </c>
      <c r="N24" s="88"/>
      <c r="O24" s="180"/>
      <c r="P24" s="181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96 X CARRERA 46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1339</v>
      </c>
      <c r="M6" s="173"/>
      <c r="N6" s="173"/>
      <c r="O6" s="12"/>
      <c r="P6" s="162" t="s">
        <v>58</v>
      </c>
      <c r="Q6" s="162"/>
      <c r="R6" s="162"/>
      <c r="S6" s="213">
        <f>'G-1'!S6:U6</f>
        <v>43116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'G-1'!B10+'G-3'!B10+'G-4'!B10</f>
        <v>101</v>
      </c>
      <c r="C10" s="46">
        <f>'G-1'!C10+'G-3'!C10+'G-4'!C10</f>
        <v>545</v>
      </c>
      <c r="D10" s="46">
        <f>'G-1'!D10+'G-3'!D10+'G-4'!D10</f>
        <v>36</v>
      </c>
      <c r="E10" s="46">
        <f>'G-1'!E10+'G-3'!E10+'G-4'!E10</f>
        <v>4</v>
      </c>
      <c r="F10" s="6">
        <f t="shared" ref="F10:F22" si="0">B10*0.5+C10*1+D10*2+E10*2.5</f>
        <v>677.5</v>
      </c>
      <c r="G10" s="2"/>
      <c r="H10" s="19" t="s">
        <v>4</v>
      </c>
      <c r="I10" s="46">
        <f>'G-1'!I10+'G-3'!I10+'G-4'!I10</f>
        <v>89</v>
      </c>
      <c r="J10" s="46">
        <f>'G-1'!J10+'G-3'!J10+'G-4'!J10</f>
        <v>556</v>
      </c>
      <c r="K10" s="46">
        <f>'G-1'!K10+'G-3'!K10+'G-4'!K10</f>
        <v>25</v>
      </c>
      <c r="L10" s="46">
        <f>'G-1'!L10+'G-3'!L10+'G-4'!L10</f>
        <v>15</v>
      </c>
      <c r="M10" s="6">
        <f t="shared" ref="M10:M22" si="1">I10*0.5+J10*1+K10*2+L10*2.5</f>
        <v>688</v>
      </c>
      <c r="N10" s="9">
        <f>F20+F21+F22+M10</f>
        <v>2565</v>
      </c>
      <c r="O10" s="19" t="s">
        <v>43</v>
      </c>
      <c r="P10" s="46">
        <f>'G-1'!P10+'G-3'!P10+'G-4'!P10</f>
        <v>81</v>
      </c>
      <c r="Q10" s="46">
        <f>'G-1'!Q10+'G-3'!Q10+'G-4'!Q10</f>
        <v>673</v>
      </c>
      <c r="R10" s="46">
        <f>'G-1'!R10+'G-3'!R10+'G-4'!R10</f>
        <v>27</v>
      </c>
      <c r="S10" s="46">
        <f>'G-1'!S10+'G-3'!S10+'G-4'!S10</f>
        <v>9</v>
      </c>
      <c r="T10" s="6">
        <f t="shared" ref="T10:T21" si="2">P10*0.5+Q10*1+R10*2+S10*2.5</f>
        <v>790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109</v>
      </c>
      <c r="C11" s="46">
        <f>'G-1'!C11+'G-3'!C11+'G-4'!C11</f>
        <v>609</v>
      </c>
      <c r="D11" s="46">
        <f>'G-1'!D11+'G-3'!D11+'G-4'!D11</f>
        <v>38</v>
      </c>
      <c r="E11" s="46">
        <f>'G-1'!E11+'G-3'!E11+'G-4'!E11</f>
        <v>5</v>
      </c>
      <c r="F11" s="6">
        <f t="shared" si="0"/>
        <v>752</v>
      </c>
      <c r="G11" s="2"/>
      <c r="H11" s="19" t="s">
        <v>5</v>
      </c>
      <c r="I11" s="46">
        <f>'G-1'!I11+'G-3'!I11+'G-4'!I11</f>
        <v>94</v>
      </c>
      <c r="J11" s="46">
        <f>'G-1'!J11+'G-3'!J11+'G-4'!J11</f>
        <v>673</v>
      </c>
      <c r="K11" s="46">
        <f>'G-1'!K11+'G-3'!K11+'G-4'!K11</f>
        <v>32</v>
      </c>
      <c r="L11" s="46">
        <f>'G-1'!L11+'G-3'!L11+'G-4'!L11</f>
        <v>10</v>
      </c>
      <c r="M11" s="6">
        <f t="shared" si="1"/>
        <v>809</v>
      </c>
      <c r="N11" s="9">
        <f>F21+F22+M10+M11</f>
        <v>2795.5</v>
      </c>
      <c r="O11" s="19" t="s">
        <v>44</v>
      </c>
      <c r="P11" s="46">
        <f>'G-1'!P11+'G-3'!P11+'G-4'!P11</f>
        <v>96</v>
      </c>
      <c r="Q11" s="46">
        <f>'G-1'!Q11+'G-3'!Q11+'G-4'!Q11</f>
        <v>638</v>
      </c>
      <c r="R11" s="46">
        <f>'G-1'!R11+'G-3'!R11+'G-4'!R11</f>
        <v>33</v>
      </c>
      <c r="S11" s="46">
        <f>'G-1'!S11+'G-3'!S11+'G-4'!S11</f>
        <v>13</v>
      </c>
      <c r="T11" s="6">
        <f t="shared" si="2"/>
        <v>784.5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112</v>
      </c>
      <c r="C12" s="46">
        <f>'G-1'!C12+'G-3'!C12+'G-4'!C12</f>
        <v>614</v>
      </c>
      <c r="D12" s="46">
        <f>'G-1'!D12+'G-3'!D12+'G-4'!D12</f>
        <v>35</v>
      </c>
      <c r="E12" s="46">
        <f>'G-1'!E12+'G-3'!E12+'G-4'!E12</f>
        <v>7</v>
      </c>
      <c r="F12" s="6">
        <f t="shared" si="0"/>
        <v>757.5</v>
      </c>
      <c r="G12" s="2"/>
      <c r="H12" s="19" t="s">
        <v>6</v>
      </c>
      <c r="I12" s="46">
        <f>'G-1'!I12+'G-3'!I12+'G-4'!I12</f>
        <v>111</v>
      </c>
      <c r="J12" s="46">
        <f>'G-1'!J12+'G-3'!J12+'G-4'!J12</f>
        <v>628</v>
      </c>
      <c r="K12" s="46">
        <f>'G-1'!K12+'G-3'!K12+'G-4'!K12</f>
        <v>23</v>
      </c>
      <c r="L12" s="46">
        <f>'G-1'!L12+'G-3'!L12+'G-4'!L12</f>
        <v>12</v>
      </c>
      <c r="M12" s="6">
        <f t="shared" si="1"/>
        <v>759.5</v>
      </c>
      <c r="N12" s="2">
        <f>F22+M10+M11+M12</f>
        <v>2951.5</v>
      </c>
      <c r="O12" s="19" t="s">
        <v>32</v>
      </c>
      <c r="P12" s="46">
        <f>'G-1'!P12+'G-3'!P12+'G-4'!P12</f>
        <v>102</v>
      </c>
      <c r="Q12" s="46">
        <f>'G-1'!Q12+'G-3'!Q12+'G-4'!Q12</f>
        <v>657</v>
      </c>
      <c r="R12" s="46">
        <f>'G-1'!R12+'G-3'!R12+'G-4'!R12</f>
        <v>31</v>
      </c>
      <c r="S12" s="46">
        <f>'G-1'!S12+'G-3'!S12+'G-4'!S12</f>
        <v>9</v>
      </c>
      <c r="T12" s="6">
        <f t="shared" si="2"/>
        <v>792.5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92</v>
      </c>
      <c r="C13" s="46">
        <f>'G-1'!C13+'G-3'!C13+'G-4'!C13</f>
        <v>604</v>
      </c>
      <c r="D13" s="46">
        <f>'G-1'!D13+'G-3'!D13+'G-4'!D13</f>
        <v>31</v>
      </c>
      <c r="E13" s="46">
        <f>'G-1'!E13+'G-3'!E13+'G-4'!E13</f>
        <v>12</v>
      </c>
      <c r="F13" s="6">
        <f t="shared" si="0"/>
        <v>742</v>
      </c>
      <c r="G13" s="2">
        <f t="shared" ref="G13:G19" si="3">F10+F11+F12+F13</f>
        <v>2929</v>
      </c>
      <c r="H13" s="19" t="s">
        <v>7</v>
      </c>
      <c r="I13" s="46">
        <f>'G-1'!I13+'G-3'!I13+'G-4'!I13</f>
        <v>102</v>
      </c>
      <c r="J13" s="46">
        <f>'G-1'!J13+'G-3'!J13+'G-4'!J13</f>
        <v>589</v>
      </c>
      <c r="K13" s="46">
        <f>'G-1'!K13+'G-3'!K13+'G-4'!K13</f>
        <v>30</v>
      </c>
      <c r="L13" s="46">
        <f>'G-1'!L13+'G-3'!L13+'G-4'!L13</f>
        <v>11</v>
      </c>
      <c r="M13" s="6">
        <f t="shared" si="1"/>
        <v>727.5</v>
      </c>
      <c r="N13" s="2">
        <f t="shared" ref="N13:N18" si="4">M10+M11+M12+M13</f>
        <v>2984</v>
      </c>
      <c r="O13" s="19" t="s">
        <v>33</v>
      </c>
      <c r="P13" s="46">
        <f>'G-1'!P13+'G-3'!P13+'G-4'!P13</f>
        <v>102</v>
      </c>
      <c r="Q13" s="46">
        <f>'G-1'!Q13+'G-3'!Q13+'G-4'!Q13</f>
        <v>667</v>
      </c>
      <c r="R13" s="46">
        <f>'G-1'!R13+'G-3'!R13+'G-4'!R13</f>
        <v>29</v>
      </c>
      <c r="S13" s="46">
        <f>'G-1'!S13+'G-3'!S13+'G-4'!S13</f>
        <v>13</v>
      </c>
      <c r="T13" s="6">
        <f t="shared" si="2"/>
        <v>808.5</v>
      </c>
      <c r="U13" s="2">
        <f t="shared" ref="U13:U21" si="5">T10+T11+T12+T13</f>
        <v>3175.5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80</v>
      </c>
      <c r="C14" s="46">
        <f>'G-1'!C14+'G-3'!C14+'G-4'!C14</f>
        <v>487</v>
      </c>
      <c r="D14" s="46">
        <f>'G-1'!D14+'G-3'!D14+'G-4'!D14</f>
        <v>38</v>
      </c>
      <c r="E14" s="46">
        <f>'G-1'!E14+'G-3'!E14+'G-4'!E14</f>
        <v>10</v>
      </c>
      <c r="F14" s="6">
        <f t="shared" si="0"/>
        <v>628</v>
      </c>
      <c r="G14" s="2">
        <f t="shared" si="3"/>
        <v>2879.5</v>
      </c>
      <c r="H14" s="19" t="s">
        <v>9</v>
      </c>
      <c r="I14" s="46">
        <f>'G-1'!I14+'G-3'!I14+'G-4'!I14</f>
        <v>75</v>
      </c>
      <c r="J14" s="46">
        <f>'G-1'!J14+'G-3'!J14+'G-4'!J14</f>
        <v>581</v>
      </c>
      <c r="K14" s="46">
        <f>'G-1'!K14+'G-3'!K14+'G-4'!K14</f>
        <v>24</v>
      </c>
      <c r="L14" s="46">
        <f>'G-1'!L14+'G-3'!L14+'G-4'!L14</f>
        <v>3</v>
      </c>
      <c r="M14" s="6">
        <f t="shared" si="1"/>
        <v>674</v>
      </c>
      <c r="N14" s="2">
        <f t="shared" si="4"/>
        <v>2970</v>
      </c>
      <c r="O14" s="19" t="s">
        <v>29</v>
      </c>
      <c r="P14" s="46">
        <f>'G-1'!P14+'G-3'!P14+'G-4'!P14</f>
        <v>112</v>
      </c>
      <c r="Q14" s="46">
        <f>'G-1'!Q14+'G-3'!Q14+'G-4'!Q14</f>
        <v>676</v>
      </c>
      <c r="R14" s="46">
        <f>'G-1'!R14+'G-3'!R14+'G-4'!R14</f>
        <v>26</v>
      </c>
      <c r="S14" s="46">
        <f>'G-1'!S14+'G-3'!S14+'G-4'!S14</f>
        <v>10</v>
      </c>
      <c r="T14" s="6">
        <f t="shared" si="2"/>
        <v>809</v>
      </c>
      <c r="U14" s="2">
        <f t="shared" si="5"/>
        <v>3194.5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79</v>
      </c>
      <c r="C15" s="46">
        <f>'G-1'!C15+'G-3'!C15+'G-4'!C15</f>
        <v>539</v>
      </c>
      <c r="D15" s="46">
        <f>'G-1'!D15+'G-3'!D15+'G-4'!D15</f>
        <v>27</v>
      </c>
      <c r="E15" s="46">
        <f>'G-1'!E15+'G-3'!E15+'G-4'!E15</f>
        <v>16</v>
      </c>
      <c r="F15" s="6">
        <f t="shared" si="0"/>
        <v>672.5</v>
      </c>
      <c r="G15" s="2">
        <f t="shared" si="3"/>
        <v>2800</v>
      </c>
      <c r="H15" s="19" t="s">
        <v>12</v>
      </c>
      <c r="I15" s="46">
        <f>'G-1'!I15+'G-3'!I15+'G-4'!I15</f>
        <v>75</v>
      </c>
      <c r="J15" s="46">
        <f>'G-1'!J15+'G-3'!J15+'G-4'!J15</f>
        <v>590</v>
      </c>
      <c r="K15" s="46">
        <f>'G-1'!K15+'G-3'!K15+'G-4'!K15</f>
        <v>22</v>
      </c>
      <c r="L15" s="46">
        <f>'G-1'!L15+'G-3'!L15+'G-4'!L15</f>
        <v>8</v>
      </c>
      <c r="M15" s="6">
        <f t="shared" si="1"/>
        <v>691.5</v>
      </c>
      <c r="N15" s="2">
        <f t="shared" si="4"/>
        <v>2852.5</v>
      </c>
      <c r="O15" s="18" t="s">
        <v>30</v>
      </c>
      <c r="P15" s="46">
        <f>'G-1'!P15+'G-3'!P15+'G-4'!P15</f>
        <v>117</v>
      </c>
      <c r="Q15" s="46">
        <f>'G-1'!Q15+'G-3'!Q15+'G-4'!Q15</f>
        <v>696</v>
      </c>
      <c r="R15" s="46">
        <f>'G-1'!R15+'G-3'!R15+'G-4'!R15</f>
        <v>25</v>
      </c>
      <c r="S15" s="46">
        <f>'G-1'!S15+'G-3'!S15+'G-4'!S15</f>
        <v>6</v>
      </c>
      <c r="T15" s="6">
        <f t="shared" si="2"/>
        <v>819.5</v>
      </c>
      <c r="U15" s="2">
        <f t="shared" si="5"/>
        <v>3229.5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85</v>
      </c>
      <c r="C16" s="46">
        <f>'G-1'!C16+'G-3'!C16+'G-4'!C16</f>
        <v>579</v>
      </c>
      <c r="D16" s="46">
        <f>'G-1'!D16+'G-3'!D16+'G-4'!D16</f>
        <v>24</v>
      </c>
      <c r="E16" s="46">
        <f>'G-1'!E16+'G-3'!E16+'G-4'!E16</f>
        <v>12</v>
      </c>
      <c r="F16" s="6">
        <f t="shared" si="0"/>
        <v>699.5</v>
      </c>
      <c r="G16" s="2">
        <f t="shared" si="3"/>
        <v>2742</v>
      </c>
      <c r="H16" s="19" t="s">
        <v>15</v>
      </c>
      <c r="I16" s="46">
        <f>'G-1'!I16+'G-3'!I16+'G-4'!I16</f>
        <v>79</v>
      </c>
      <c r="J16" s="46">
        <f>'G-1'!J16+'G-3'!J16+'G-4'!J16</f>
        <v>564</v>
      </c>
      <c r="K16" s="46">
        <f>'G-1'!K16+'G-3'!K16+'G-4'!K16</f>
        <v>26</v>
      </c>
      <c r="L16" s="46">
        <f>'G-1'!L16+'G-3'!L16+'G-4'!L16</f>
        <v>8</v>
      </c>
      <c r="M16" s="6">
        <f t="shared" si="1"/>
        <v>675.5</v>
      </c>
      <c r="N16" s="2">
        <f t="shared" si="4"/>
        <v>2768.5</v>
      </c>
      <c r="O16" s="19" t="s">
        <v>8</v>
      </c>
      <c r="P16" s="46">
        <f>'G-1'!P16+'G-3'!P16+'G-4'!P16</f>
        <v>122</v>
      </c>
      <c r="Q16" s="46">
        <f>'G-1'!Q16+'G-3'!Q16+'G-4'!Q16</f>
        <v>682</v>
      </c>
      <c r="R16" s="46">
        <f>'G-1'!R16+'G-3'!R16+'G-4'!R16</f>
        <v>26</v>
      </c>
      <c r="S16" s="46">
        <f>'G-1'!S16+'G-3'!S16+'G-4'!S16</f>
        <v>8</v>
      </c>
      <c r="T16" s="6">
        <f t="shared" si="2"/>
        <v>815</v>
      </c>
      <c r="U16" s="2">
        <f t="shared" si="5"/>
        <v>3252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87</v>
      </c>
      <c r="C17" s="46">
        <f>'G-1'!C17+'G-3'!C17+'G-4'!C17</f>
        <v>521</v>
      </c>
      <c r="D17" s="46">
        <f>'G-1'!D17+'G-3'!D17+'G-4'!D17</f>
        <v>28</v>
      </c>
      <c r="E17" s="46">
        <f>'G-1'!E17+'G-3'!E17+'G-4'!E17</f>
        <v>8</v>
      </c>
      <c r="F17" s="6">
        <f t="shared" si="0"/>
        <v>640.5</v>
      </c>
      <c r="G17" s="2">
        <f t="shared" si="3"/>
        <v>2640.5</v>
      </c>
      <c r="H17" s="19" t="s">
        <v>18</v>
      </c>
      <c r="I17" s="46">
        <f>'G-1'!I17+'G-3'!I17+'G-4'!I17</f>
        <v>103</v>
      </c>
      <c r="J17" s="46">
        <f>'G-1'!J17+'G-3'!J17+'G-4'!J17</f>
        <v>561</v>
      </c>
      <c r="K17" s="46">
        <f>'G-1'!K17+'G-3'!K17+'G-4'!K17</f>
        <v>34</v>
      </c>
      <c r="L17" s="46">
        <f>'G-1'!L17+'G-3'!L17+'G-4'!L17</f>
        <v>10</v>
      </c>
      <c r="M17" s="6">
        <f t="shared" si="1"/>
        <v>705.5</v>
      </c>
      <c r="N17" s="2">
        <f t="shared" si="4"/>
        <v>2746.5</v>
      </c>
      <c r="O17" s="19" t="s">
        <v>10</v>
      </c>
      <c r="P17" s="46">
        <f>'G-1'!P17+'G-3'!P17+'G-4'!P17</f>
        <v>122</v>
      </c>
      <c r="Q17" s="46">
        <f>'G-1'!Q17+'G-3'!Q17+'G-4'!Q17</f>
        <v>693</v>
      </c>
      <c r="R17" s="46">
        <f>'G-1'!R17+'G-3'!R17+'G-4'!R17</f>
        <v>39</v>
      </c>
      <c r="S17" s="46">
        <f>'G-1'!S17+'G-3'!S17+'G-4'!S17</f>
        <v>6</v>
      </c>
      <c r="T17" s="6">
        <f t="shared" si="2"/>
        <v>847</v>
      </c>
      <c r="U17" s="2">
        <f t="shared" si="5"/>
        <v>3290.5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78</v>
      </c>
      <c r="C18" s="46">
        <f>'G-1'!C18+'G-3'!C18+'G-4'!C18</f>
        <v>548</v>
      </c>
      <c r="D18" s="46">
        <f>'G-1'!D18+'G-3'!D18+'G-4'!D18</f>
        <v>25</v>
      </c>
      <c r="E18" s="46">
        <f>'G-1'!E18+'G-3'!E18+'G-4'!E18</f>
        <v>25</v>
      </c>
      <c r="F18" s="6">
        <f t="shared" si="0"/>
        <v>699.5</v>
      </c>
      <c r="G18" s="2">
        <f t="shared" si="3"/>
        <v>2712</v>
      </c>
      <c r="H18" s="19" t="s">
        <v>20</v>
      </c>
      <c r="I18" s="46">
        <f>'G-1'!I18+'G-3'!I18+'G-4'!I18</f>
        <v>106</v>
      </c>
      <c r="J18" s="46">
        <f>'G-1'!J18+'G-3'!J18+'G-4'!J18</f>
        <v>593</v>
      </c>
      <c r="K18" s="46">
        <f>'G-1'!K18+'G-3'!K18+'G-4'!K18</f>
        <v>37</v>
      </c>
      <c r="L18" s="46">
        <f>'G-1'!L18+'G-3'!L18+'G-4'!L18</f>
        <v>14</v>
      </c>
      <c r="M18" s="6">
        <f t="shared" si="1"/>
        <v>755</v>
      </c>
      <c r="N18" s="2">
        <f t="shared" si="4"/>
        <v>2827.5</v>
      </c>
      <c r="O18" s="19" t="s">
        <v>13</v>
      </c>
      <c r="P18" s="46">
        <f>'G-1'!P18+'G-3'!P18+'G-4'!P18</f>
        <v>133</v>
      </c>
      <c r="Q18" s="46">
        <f>'G-1'!Q18+'G-3'!Q18+'G-4'!Q18</f>
        <v>716</v>
      </c>
      <c r="R18" s="46">
        <f>'G-1'!R18+'G-3'!R18+'G-4'!R18</f>
        <v>21</v>
      </c>
      <c r="S18" s="46">
        <f>'G-1'!S18+'G-3'!S18+'G-4'!S18</f>
        <v>6</v>
      </c>
      <c r="T18" s="6">
        <f t="shared" si="2"/>
        <v>839.5</v>
      </c>
      <c r="U18" s="2">
        <f t="shared" si="5"/>
        <v>3321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81</v>
      </c>
      <c r="C19" s="47">
        <f>'G-1'!C19+'G-3'!C19+'G-4'!C19</f>
        <v>544</v>
      </c>
      <c r="D19" s="47">
        <f>'G-1'!D19+'G-3'!D19+'G-4'!D19</f>
        <v>33</v>
      </c>
      <c r="E19" s="47">
        <f>'G-1'!E19+'G-3'!E19+'G-4'!E19</f>
        <v>17</v>
      </c>
      <c r="F19" s="7">
        <f t="shared" si="0"/>
        <v>693</v>
      </c>
      <c r="G19" s="3">
        <f t="shared" si="3"/>
        <v>2732.5</v>
      </c>
      <c r="H19" s="20" t="s">
        <v>22</v>
      </c>
      <c r="I19" s="46">
        <f>'G-1'!I19+'G-3'!I19+'G-4'!I19</f>
        <v>96</v>
      </c>
      <c r="J19" s="46">
        <f>'G-1'!J19+'G-3'!J19+'G-4'!J19</f>
        <v>558</v>
      </c>
      <c r="K19" s="46">
        <f>'G-1'!K19+'G-3'!K19+'G-4'!K19</f>
        <v>32</v>
      </c>
      <c r="L19" s="46">
        <f>'G-1'!L19+'G-3'!L19+'G-4'!L19</f>
        <v>15</v>
      </c>
      <c r="M19" s="6">
        <f t="shared" si="1"/>
        <v>707.5</v>
      </c>
      <c r="N19" s="2">
        <f>M16+M17+M18+M19</f>
        <v>2843.5</v>
      </c>
      <c r="O19" s="19" t="s">
        <v>16</v>
      </c>
      <c r="P19" s="46">
        <f>'G-1'!P19+'G-3'!P19+'G-4'!P19</f>
        <v>130</v>
      </c>
      <c r="Q19" s="46">
        <f>'G-1'!Q19+'G-3'!Q19+'G-4'!Q19</f>
        <v>826</v>
      </c>
      <c r="R19" s="46">
        <f>'G-1'!R19+'G-3'!R19+'G-4'!R19</f>
        <v>20</v>
      </c>
      <c r="S19" s="46">
        <f>'G-1'!S19+'G-3'!S19+'G-4'!S19</f>
        <v>5</v>
      </c>
      <c r="T19" s="6">
        <f t="shared" si="2"/>
        <v>943.5</v>
      </c>
      <c r="U19" s="2">
        <f t="shared" si="5"/>
        <v>3445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71</v>
      </c>
      <c r="C20" s="45">
        <f>'G-1'!C20+'G-3'!C20+'G-4'!C20</f>
        <v>461</v>
      </c>
      <c r="D20" s="45">
        <f>'G-1'!D20+'G-3'!D20+'G-4'!D20</f>
        <v>31</v>
      </c>
      <c r="E20" s="45">
        <f>'G-1'!E20+'G-3'!E20+'G-4'!E20</f>
        <v>8</v>
      </c>
      <c r="F20" s="8">
        <f t="shared" si="0"/>
        <v>578.5</v>
      </c>
      <c r="G20" s="35"/>
      <c r="H20" s="19" t="s">
        <v>24</v>
      </c>
      <c r="I20" s="46">
        <f>'G-1'!I20+'G-3'!I20+'G-4'!I20</f>
        <v>68</v>
      </c>
      <c r="J20" s="46">
        <f>'G-1'!J20+'G-3'!J20+'G-4'!J20</f>
        <v>559</v>
      </c>
      <c r="K20" s="46">
        <f>'G-1'!K20+'G-3'!K20+'G-4'!K20</f>
        <v>27</v>
      </c>
      <c r="L20" s="46">
        <f>'G-1'!L20+'G-3'!L20+'G-4'!L20</f>
        <v>13</v>
      </c>
      <c r="M20" s="8">
        <f t="shared" si="1"/>
        <v>679.5</v>
      </c>
      <c r="N20" s="2">
        <f>M17+M18+M19+M20</f>
        <v>2847.5</v>
      </c>
      <c r="O20" s="19" t="s">
        <v>45</v>
      </c>
      <c r="P20" s="46">
        <f>'G-1'!P20+'G-3'!P20+'G-4'!P20</f>
        <v>117</v>
      </c>
      <c r="Q20" s="46">
        <f>'G-1'!Q20+'G-3'!Q20+'G-4'!Q20</f>
        <v>769</v>
      </c>
      <c r="R20" s="46">
        <f>'G-1'!R20+'G-3'!R20+'G-4'!R20</f>
        <v>23</v>
      </c>
      <c r="S20" s="46">
        <f>'G-1'!S20+'G-3'!S20+'G-4'!S20</f>
        <v>3</v>
      </c>
      <c r="T20" s="8">
        <f t="shared" si="2"/>
        <v>881</v>
      </c>
      <c r="U20" s="2">
        <f t="shared" si="5"/>
        <v>3511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82</v>
      </c>
      <c r="C21" s="45">
        <f>'G-1'!C21+'G-3'!C21+'G-4'!C21</f>
        <v>473</v>
      </c>
      <c r="D21" s="45">
        <f>'G-1'!D21+'G-3'!D21+'G-4'!D21</f>
        <v>26</v>
      </c>
      <c r="E21" s="45">
        <f>'G-1'!E21+'G-3'!E21+'G-4'!E21</f>
        <v>15</v>
      </c>
      <c r="F21" s="6">
        <f t="shared" si="0"/>
        <v>603.5</v>
      </c>
      <c r="G21" s="36"/>
      <c r="H21" s="20" t="s">
        <v>25</v>
      </c>
      <c r="I21" s="46">
        <f>'G-1'!I21+'G-3'!I21+'G-4'!I21</f>
        <v>90</v>
      </c>
      <c r="J21" s="46">
        <f>'G-1'!J21+'G-3'!J21+'G-4'!J21</f>
        <v>631</v>
      </c>
      <c r="K21" s="46">
        <f>'G-1'!K21+'G-3'!K21+'G-4'!K21</f>
        <v>34</v>
      </c>
      <c r="L21" s="46">
        <f>'G-1'!L21+'G-3'!L21+'G-4'!L21</f>
        <v>10</v>
      </c>
      <c r="M21" s="6">
        <f t="shared" si="1"/>
        <v>769</v>
      </c>
      <c r="N21" s="2">
        <f>M18+M19+M20+M21</f>
        <v>2911</v>
      </c>
      <c r="O21" s="21" t="s">
        <v>46</v>
      </c>
      <c r="P21" s="47">
        <f>'G-1'!P21+'G-3'!P21+'G-4'!P21</f>
        <v>103</v>
      </c>
      <c r="Q21" s="47">
        <f>'G-1'!Q21+'G-3'!Q21+'G-4'!Q21</f>
        <v>712</v>
      </c>
      <c r="R21" s="47">
        <f>'G-1'!R21+'G-3'!R21+'G-4'!R21</f>
        <v>18</v>
      </c>
      <c r="S21" s="47">
        <f>'G-1'!S21+'G-3'!S21+'G-4'!S21</f>
        <v>2</v>
      </c>
      <c r="T21" s="7">
        <f t="shared" si="2"/>
        <v>804.5</v>
      </c>
      <c r="U21" s="3">
        <f t="shared" si="5"/>
        <v>3468.5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85</v>
      </c>
      <c r="C22" s="45">
        <f>'G-1'!C22+'G-3'!C22+'G-4'!C22</f>
        <v>552</v>
      </c>
      <c r="D22" s="45">
        <f>'G-1'!D22+'G-3'!D22+'G-4'!D22</f>
        <v>29</v>
      </c>
      <c r="E22" s="45">
        <f>'G-1'!E22+'G-3'!E22+'G-4'!E22</f>
        <v>17</v>
      </c>
      <c r="F22" s="6">
        <f t="shared" si="0"/>
        <v>695</v>
      </c>
      <c r="G22" s="2"/>
      <c r="H22" s="21" t="s">
        <v>26</v>
      </c>
      <c r="I22" s="46">
        <f>'G-1'!I22+'G-3'!I22+'G-4'!I22</f>
        <v>91</v>
      </c>
      <c r="J22" s="46">
        <f>'G-1'!J22+'G-3'!J22+'G-4'!J22</f>
        <v>685</v>
      </c>
      <c r="K22" s="46">
        <f>'G-1'!K22+'G-3'!K22+'G-4'!K22</f>
        <v>31</v>
      </c>
      <c r="L22" s="46">
        <f>'G-1'!L22+'G-3'!L22+'G-4'!L22</f>
        <v>11</v>
      </c>
      <c r="M22" s="6">
        <f t="shared" si="1"/>
        <v>820</v>
      </c>
      <c r="N22" s="3">
        <f>M19+M20+M21+M22</f>
        <v>2976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2929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2984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3511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64</v>
      </c>
      <c r="G24" s="88"/>
      <c r="H24" s="180"/>
      <c r="I24" s="181"/>
      <c r="J24" s="82" t="s">
        <v>72</v>
      </c>
      <c r="K24" s="86"/>
      <c r="L24" s="86"/>
      <c r="M24" s="87" t="s">
        <v>75</v>
      </c>
      <c r="N24" s="88"/>
      <c r="O24" s="180"/>
      <c r="P24" s="181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L47" sqref="L4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111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112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CALLE 96 X CARRERA 46</v>
      </c>
      <c r="D5" s="234"/>
      <c r="E5" s="234"/>
      <c r="F5" s="111"/>
      <c r="G5" s="112"/>
      <c r="H5" s="103" t="s">
        <v>53</v>
      </c>
      <c r="I5" s="235">
        <f>'G-1'!L5</f>
        <v>1339</v>
      </c>
      <c r="J5" s="235"/>
    </row>
    <row r="6" spans="1:10" x14ac:dyDescent="0.2">
      <c r="A6" s="162" t="s">
        <v>113</v>
      </c>
      <c r="B6" s="162"/>
      <c r="C6" s="220" t="s">
        <v>150</v>
      </c>
      <c r="D6" s="220"/>
      <c r="E6" s="220"/>
      <c r="F6" s="111"/>
      <c r="G6" s="112"/>
      <c r="H6" s="103" t="s">
        <v>58</v>
      </c>
      <c r="I6" s="221">
        <f>'G-1'!S6</f>
        <v>43116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124</v>
      </c>
      <c r="B10" s="217">
        <v>2</v>
      </c>
      <c r="C10" s="122"/>
      <c r="D10" s="123" t="s">
        <v>125</v>
      </c>
      <c r="E10" s="75">
        <v>10</v>
      </c>
      <c r="F10" s="75">
        <v>142</v>
      </c>
      <c r="G10" s="75">
        <v>18</v>
      </c>
      <c r="H10" s="75">
        <v>0</v>
      </c>
      <c r="I10" s="75">
        <f>E10*0.5+F10+G10*2+H10*2.5</f>
        <v>183</v>
      </c>
      <c r="J10" s="124">
        <f>IF(I10=0,"0,00",I10/SUM(I10:I12)*100)</f>
        <v>42.117376294591487</v>
      </c>
    </row>
    <row r="11" spans="1:10" x14ac:dyDescent="0.2">
      <c r="A11" s="215"/>
      <c r="B11" s="218"/>
      <c r="C11" s="122" t="s">
        <v>126</v>
      </c>
      <c r="D11" s="125" t="s">
        <v>127</v>
      </c>
      <c r="E11" s="126">
        <v>36</v>
      </c>
      <c r="F11" s="126">
        <v>187</v>
      </c>
      <c r="G11" s="126">
        <v>7</v>
      </c>
      <c r="H11" s="126">
        <v>0</v>
      </c>
      <c r="I11" s="126">
        <f t="shared" ref="I11:I45" si="0">E11*0.5+F11+G11*2+H11*2.5</f>
        <v>219</v>
      </c>
      <c r="J11" s="127">
        <f>IF(I11=0,"0,00",I11/SUM(I10:I12)*100)</f>
        <v>50.40276179516686</v>
      </c>
    </row>
    <row r="12" spans="1:10" x14ac:dyDescent="0.2">
      <c r="A12" s="215"/>
      <c r="B12" s="218"/>
      <c r="C12" s="128" t="s">
        <v>137</v>
      </c>
      <c r="D12" s="129" t="s">
        <v>128</v>
      </c>
      <c r="E12" s="74">
        <v>9</v>
      </c>
      <c r="F12" s="74">
        <v>28</v>
      </c>
      <c r="G12" s="74">
        <v>0</v>
      </c>
      <c r="H12" s="74">
        <v>0</v>
      </c>
      <c r="I12" s="130">
        <f t="shared" si="0"/>
        <v>32.5</v>
      </c>
      <c r="J12" s="131">
        <f>IF(I12=0,"0,00",I12/SUM(I10:I12)*100)</f>
        <v>7.4798619102416568</v>
      </c>
    </row>
    <row r="13" spans="1:10" x14ac:dyDescent="0.2">
      <c r="A13" s="215"/>
      <c r="B13" s="218"/>
      <c r="C13" s="132"/>
      <c r="D13" s="123" t="s">
        <v>125</v>
      </c>
      <c r="E13" s="75">
        <v>5</v>
      </c>
      <c r="F13" s="75">
        <v>151</v>
      </c>
      <c r="G13" s="75">
        <v>20</v>
      </c>
      <c r="H13" s="75">
        <v>0</v>
      </c>
      <c r="I13" s="75">
        <f t="shared" si="0"/>
        <v>193.5</v>
      </c>
      <c r="J13" s="124">
        <f>IF(I13=0,"0,00",I13/SUM(I13:I15)*100)</f>
        <v>42.202835332606327</v>
      </c>
    </row>
    <row r="14" spans="1:10" x14ac:dyDescent="0.2">
      <c r="A14" s="215"/>
      <c r="B14" s="218"/>
      <c r="C14" s="122" t="s">
        <v>129</v>
      </c>
      <c r="D14" s="125" t="s">
        <v>127</v>
      </c>
      <c r="E14" s="126">
        <v>27</v>
      </c>
      <c r="F14" s="126">
        <v>197</v>
      </c>
      <c r="G14" s="126">
        <v>9</v>
      </c>
      <c r="H14" s="126">
        <v>3</v>
      </c>
      <c r="I14" s="126">
        <f t="shared" si="0"/>
        <v>236</v>
      </c>
      <c r="J14" s="127">
        <f>IF(I14=0,"0,00",I14/SUM(I13:I15)*100)</f>
        <v>51.472191930207202</v>
      </c>
    </row>
    <row r="15" spans="1:10" x14ac:dyDescent="0.2">
      <c r="A15" s="215"/>
      <c r="B15" s="218"/>
      <c r="C15" s="128" t="s">
        <v>138</v>
      </c>
      <c r="D15" s="129" t="s">
        <v>128</v>
      </c>
      <c r="E15" s="74">
        <v>6</v>
      </c>
      <c r="F15" s="74">
        <v>26</v>
      </c>
      <c r="G15" s="74">
        <v>0</v>
      </c>
      <c r="H15" s="74">
        <v>0</v>
      </c>
      <c r="I15" s="130">
        <f t="shared" si="0"/>
        <v>29</v>
      </c>
      <c r="J15" s="131">
        <f>IF(I15=0,"0,00",I15/SUM(I13:I15)*100)</f>
        <v>6.3249727371864779</v>
      </c>
    </row>
    <row r="16" spans="1:10" x14ac:dyDescent="0.2">
      <c r="A16" s="215"/>
      <c r="B16" s="218"/>
      <c r="C16" s="132"/>
      <c r="D16" s="123" t="s">
        <v>125</v>
      </c>
      <c r="E16" s="75">
        <v>9</v>
      </c>
      <c r="F16" s="75">
        <v>177</v>
      </c>
      <c r="G16" s="75">
        <v>12</v>
      </c>
      <c r="H16" s="75">
        <v>1</v>
      </c>
      <c r="I16" s="75">
        <f t="shared" si="0"/>
        <v>208</v>
      </c>
      <c r="J16" s="124">
        <f>IF(I16=0,"0,00",I16/SUM(I16:I18)*100)</f>
        <v>38.805970149253731</v>
      </c>
    </row>
    <row r="17" spans="1:10" x14ac:dyDescent="0.2">
      <c r="A17" s="215"/>
      <c r="B17" s="218"/>
      <c r="C17" s="122" t="s">
        <v>130</v>
      </c>
      <c r="D17" s="125" t="s">
        <v>127</v>
      </c>
      <c r="E17" s="126">
        <v>48</v>
      </c>
      <c r="F17" s="126">
        <v>269</v>
      </c>
      <c r="G17" s="126">
        <v>7</v>
      </c>
      <c r="H17" s="126">
        <v>0</v>
      </c>
      <c r="I17" s="126">
        <f t="shared" si="0"/>
        <v>307</v>
      </c>
      <c r="J17" s="127">
        <f>IF(I17=0,"0,00",I17/SUM(I16:I18)*100)</f>
        <v>57.276119402985074</v>
      </c>
    </row>
    <row r="18" spans="1:10" x14ac:dyDescent="0.2">
      <c r="A18" s="216"/>
      <c r="B18" s="219"/>
      <c r="C18" s="133" t="s">
        <v>139</v>
      </c>
      <c r="D18" s="129" t="s">
        <v>128</v>
      </c>
      <c r="E18" s="74">
        <v>4</v>
      </c>
      <c r="F18" s="74">
        <v>19</v>
      </c>
      <c r="G18" s="74">
        <v>0</v>
      </c>
      <c r="H18" s="74">
        <v>0</v>
      </c>
      <c r="I18" s="130">
        <f t="shared" si="0"/>
        <v>21</v>
      </c>
      <c r="J18" s="131">
        <f>IF(I18=0,"0,00",I18/SUM(I16:I18)*100)</f>
        <v>3.9179104477611943</v>
      </c>
    </row>
    <row r="19" spans="1:10" x14ac:dyDescent="0.2">
      <c r="A19" s="214" t="s">
        <v>131</v>
      </c>
      <c r="B19" s="217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132</v>
      </c>
      <c r="B28" s="217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126</v>
      </c>
      <c r="D29" s="125" t="s">
        <v>127</v>
      </c>
      <c r="E29" s="126">
        <v>53</v>
      </c>
      <c r="F29" s="126">
        <v>305</v>
      </c>
      <c r="G29" s="126">
        <v>21</v>
      </c>
      <c r="H29" s="126">
        <v>5</v>
      </c>
      <c r="I29" s="126">
        <f t="shared" si="0"/>
        <v>386</v>
      </c>
      <c r="J29" s="127">
        <f>IF(I29=0,"0,00",I29/SUM(I28:I30)*100)</f>
        <v>81.007345225603359</v>
      </c>
    </row>
    <row r="30" spans="1:10" x14ac:dyDescent="0.2">
      <c r="A30" s="215"/>
      <c r="B30" s="218"/>
      <c r="C30" s="128" t="s">
        <v>143</v>
      </c>
      <c r="D30" s="129" t="s">
        <v>128</v>
      </c>
      <c r="E30" s="74">
        <v>16</v>
      </c>
      <c r="F30" s="74">
        <v>75</v>
      </c>
      <c r="G30" s="74">
        <v>0</v>
      </c>
      <c r="H30" s="74">
        <v>3</v>
      </c>
      <c r="I30" s="130">
        <f t="shared" si="0"/>
        <v>90.5</v>
      </c>
      <c r="J30" s="131">
        <f>IF(I30=0,"0,00",I30/SUM(I28:I30)*100)</f>
        <v>18.992654774396641</v>
      </c>
    </row>
    <row r="31" spans="1:10" x14ac:dyDescent="0.2">
      <c r="A31" s="215"/>
      <c r="B31" s="218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129</v>
      </c>
      <c r="D32" s="125" t="s">
        <v>127</v>
      </c>
      <c r="E32" s="126">
        <v>65</v>
      </c>
      <c r="F32" s="126">
        <v>345</v>
      </c>
      <c r="G32" s="126">
        <v>21</v>
      </c>
      <c r="H32" s="126">
        <v>7</v>
      </c>
      <c r="I32" s="126">
        <f t="shared" si="0"/>
        <v>437</v>
      </c>
      <c r="J32" s="127">
        <f>IF(I32=0,"0,00",I32/SUM(I31:I33)*100)</f>
        <v>75.933970460469155</v>
      </c>
    </row>
    <row r="33" spans="1:10" x14ac:dyDescent="0.2">
      <c r="A33" s="215"/>
      <c r="B33" s="218"/>
      <c r="C33" s="128" t="s">
        <v>144</v>
      </c>
      <c r="D33" s="129" t="s">
        <v>128</v>
      </c>
      <c r="E33" s="74">
        <v>18</v>
      </c>
      <c r="F33" s="74">
        <v>122</v>
      </c>
      <c r="G33" s="74">
        <v>0</v>
      </c>
      <c r="H33" s="74">
        <v>3</v>
      </c>
      <c r="I33" s="130">
        <f t="shared" si="0"/>
        <v>138.5</v>
      </c>
      <c r="J33" s="131">
        <f>IF(I33=0,"0,00",I33/SUM(I31:I33)*100)</f>
        <v>24.066029539530842</v>
      </c>
    </row>
    <row r="34" spans="1:10" x14ac:dyDescent="0.2">
      <c r="A34" s="215"/>
      <c r="B34" s="218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130</v>
      </c>
      <c r="D35" s="125" t="s">
        <v>127</v>
      </c>
      <c r="E35" s="126">
        <v>31</v>
      </c>
      <c r="F35" s="126">
        <v>347</v>
      </c>
      <c r="G35" s="126">
        <v>10</v>
      </c>
      <c r="H35" s="126">
        <v>0</v>
      </c>
      <c r="I35" s="126">
        <f t="shared" si="0"/>
        <v>382.5</v>
      </c>
      <c r="J35" s="127">
        <f>IF(I35=0,"0,00",I35/SUM(I34:I36)*100)</f>
        <v>78.061224489795919</v>
      </c>
    </row>
    <row r="36" spans="1:10" x14ac:dyDescent="0.2">
      <c r="A36" s="216"/>
      <c r="B36" s="219"/>
      <c r="C36" s="133" t="s">
        <v>145</v>
      </c>
      <c r="D36" s="129" t="s">
        <v>128</v>
      </c>
      <c r="E36" s="74">
        <v>7</v>
      </c>
      <c r="F36" s="74">
        <v>104</v>
      </c>
      <c r="G36" s="74">
        <v>0</v>
      </c>
      <c r="H36" s="74">
        <v>0</v>
      </c>
      <c r="I36" s="130">
        <f t="shared" si="0"/>
        <v>107.5</v>
      </c>
      <c r="J36" s="131">
        <f>IF(I36=0,"0,00",I36/SUM(I34:I36)*100)</f>
        <v>21.938775510204081</v>
      </c>
    </row>
    <row r="37" spans="1:10" x14ac:dyDescent="0.2">
      <c r="A37" s="214" t="s">
        <v>133</v>
      </c>
      <c r="B37" s="217"/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126</v>
      </c>
      <c r="D38" s="125" t="s">
        <v>127</v>
      </c>
      <c r="E38" s="126">
        <f>'G-4'!B16+'G-4'!B17</f>
        <v>53</v>
      </c>
      <c r="F38" s="126">
        <f>'G-4'!C16+'G-4'!C17</f>
        <v>363</v>
      </c>
      <c r="G38" s="126">
        <f>'G-4'!D16+'G-4'!D17</f>
        <v>12</v>
      </c>
      <c r="H38" s="126">
        <f>'G-4'!E16+'G-4'!E17</f>
        <v>6</v>
      </c>
      <c r="I38" s="126">
        <f t="shared" si="0"/>
        <v>428.5</v>
      </c>
      <c r="J38" s="127">
        <f>IF(I38=0,"0,00",I38/SUM(I37:I39)*100)</f>
        <v>100</v>
      </c>
    </row>
    <row r="39" spans="1:10" x14ac:dyDescent="0.2">
      <c r="A39" s="215"/>
      <c r="B39" s="218"/>
      <c r="C39" s="128" t="s">
        <v>146</v>
      </c>
      <c r="D39" s="129" t="s">
        <v>128</v>
      </c>
      <c r="E39" s="130">
        <v>0</v>
      </c>
      <c r="F39" s="130">
        <v>0</v>
      </c>
      <c r="G39" s="130">
        <v>0</v>
      </c>
      <c r="H39" s="130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129</v>
      </c>
      <c r="D41" s="125" t="s">
        <v>127</v>
      </c>
      <c r="E41" s="126">
        <f>'G-4'!I13+'G-4'!I14</f>
        <v>63</v>
      </c>
      <c r="F41" s="126">
        <f>'G-4'!J13+'G-4'!J14</f>
        <v>437</v>
      </c>
      <c r="G41" s="126">
        <f>'G-4'!K13+'G-4'!K14</f>
        <v>14</v>
      </c>
      <c r="H41" s="126">
        <f>'G-4'!L13+'G-4'!L14</f>
        <v>11</v>
      </c>
      <c r="I41" s="126">
        <f t="shared" si="0"/>
        <v>524</v>
      </c>
      <c r="J41" s="127">
        <f>IF(I41=0,"0,00",I41/SUM(I40:I42)*100)</f>
        <v>100</v>
      </c>
    </row>
    <row r="42" spans="1:10" x14ac:dyDescent="0.2">
      <c r="A42" s="215"/>
      <c r="B42" s="218"/>
      <c r="C42" s="128" t="s">
        <v>147</v>
      </c>
      <c r="D42" s="129" t="s">
        <v>128</v>
      </c>
      <c r="E42" s="130">
        <v>0</v>
      </c>
      <c r="F42" s="130">
        <v>0</v>
      </c>
      <c r="G42" s="130">
        <v>0</v>
      </c>
      <c r="H42" s="130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130</v>
      </c>
      <c r="D44" s="125" t="s">
        <v>127</v>
      </c>
      <c r="E44" s="126">
        <f>'G-4'!P20+'G-4'!P21</f>
        <v>121</v>
      </c>
      <c r="F44" s="126">
        <f>'G-4'!Q20+'G-4'!Q21</f>
        <v>565</v>
      </c>
      <c r="G44" s="126">
        <f>'G-4'!R20+'G-4'!R21</f>
        <v>12</v>
      </c>
      <c r="H44" s="126">
        <f>'G-4'!S20+'G-4'!S21</f>
        <v>4</v>
      </c>
      <c r="I44" s="126">
        <f t="shared" si="0"/>
        <v>659.5</v>
      </c>
      <c r="J44" s="127">
        <f>IF(I44=0,"0,00",I44/SUM(I43:I45)*100)</f>
        <v>100</v>
      </c>
    </row>
    <row r="45" spans="1:10" x14ac:dyDescent="0.2">
      <c r="A45" s="216"/>
      <c r="B45" s="219"/>
      <c r="C45" s="133" t="s">
        <v>148</v>
      </c>
      <c r="D45" s="129" t="s">
        <v>128</v>
      </c>
      <c r="E45" s="135">
        <v>0</v>
      </c>
      <c r="F45" s="135">
        <v>0</v>
      </c>
      <c r="G45" s="135">
        <v>0</v>
      </c>
      <c r="H45" s="135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38" t="s">
        <v>98</v>
      </c>
      <c r="D8" s="238"/>
      <c r="E8" s="238"/>
      <c r="F8" s="238"/>
      <c r="G8" s="238"/>
      <c r="H8" s="238"/>
      <c r="I8" s="92"/>
      <c r="J8" s="92"/>
      <c r="K8" s="92"/>
      <c r="L8" s="239" t="s">
        <v>99</v>
      </c>
      <c r="M8" s="239"/>
      <c r="N8" s="239"/>
      <c r="O8" s="238" t="str">
        <f>'G-1'!D5</f>
        <v>CALLE 96 X CARRERA 46</v>
      </c>
      <c r="P8" s="238"/>
      <c r="Q8" s="238"/>
      <c r="R8" s="238"/>
      <c r="S8" s="238"/>
      <c r="T8" s="92"/>
      <c r="U8" s="92"/>
      <c r="V8" s="239" t="s">
        <v>100</v>
      </c>
      <c r="W8" s="239"/>
      <c r="X8" s="239"/>
      <c r="Y8" s="238">
        <f>'G-1'!L5</f>
        <v>1339</v>
      </c>
      <c r="Z8" s="238"/>
      <c r="AA8" s="238"/>
      <c r="AB8" s="92"/>
      <c r="AC8" s="92"/>
      <c r="AD8" s="92"/>
      <c r="AE8" s="92"/>
      <c r="AF8" s="92"/>
      <c r="AG8" s="92"/>
      <c r="AH8" s="239" t="s">
        <v>101</v>
      </c>
      <c r="AI8" s="239"/>
      <c r="AJ8" s="240">
        <f>'G-1'!S6</f>
        <v>43116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135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103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827</v>
      </c>
      <c r="AV12" s="97">
        <f t="shared" si="0"/>
        <v>806.5</v>
      </c>
      <c r="AW12" s="97">
        <f t="shared" si="0"/>
        <v>773</v>
      </c>
      <c r="AX12" s="97">
        <f t="shared" si="0"/>
        <v>755.5</v>
      </c>
      <c r="AY12" s="97">
        <f t="shared" si="0"/>
        <v>727</v>
      </c>
      <c r="AZ12" s="97">
        <f t="shared" si="0"/>
        <v>756</v>
      </c>
      <c r="BA12" s="97">
        <f t="shared" si="0"/>
        <v>799</v>
      </c>
      <c r="BB12" s="97"/>
      <c r="BC12" s="97"/>
      <c r="BD12" s="97"/>
      <c r="BE12" s="97">
        <f t="shared" ref="BE12:BQ12" si="1">P14</f>
        <v>801</v>
      </c>
      <c r="BF12" s="97">
        <f t="shared" si="1"/>
        <v>872.5</v>
      </c>
      <c r="BG12" s="97">
        <f t="shared" si="1"/>
        <v>935</v>
      </c>
      <c r="BH12" s="97">
        <f t="shared" si="1"/>
        <v>945.5</v>
      </c>
      <c r="BI12" s="97">
        <f t="shared" si="1"/>
        <v>944.5</v>
      </c>
      <c r="BJ12" s="97">
        <f t="shared" si="1"/>
        <v>908</v>
      </c>
      <c r="BK12" s="97">
        <f t="shared" si="1"/>
        <v>849</v>
      </c>
      <c r="BL12" s="97">
        <f t="shared" si="1"/>
        <v>799</v>
      </c>
      <c r="BM12" s="97">
        <f t="shared" si="1"/>
        <v>777</v>
      </c>
      <c r="BN12" s="97">
        <f t="shared" si="1"/>
        <v>755</v>
      </c>
      <c r="BO12" s="97">
        <f t="shared" si="1"/>
        <v>734.5</v>
      </c>
      <c r="BP12" s="97">
        <f t="shared" si="1"/>
        <v>775</v>
      </c>
      <c r="BQ12" s="97">
        <f t="shared" si="1"/>
        <v>815</v>
      </c>
      <c r="BR12" s="97"/>
      <c r="BS12" s="97"/>
      <c r="BT12" s="97"/>
      <c r="BU12" s="97">
        <f t="shared" ref="BU12:CC12" si="2">AG14</f>
        <v>1007.5</v>
      </c>
      <c r="BV12" s="97">
        <f t="shared" si="2"/>
        <v>1047</v>
      </c>
      <c r="BW12" s="97">
        <f t="shared" si="2"/>
        <v>1086.5</v>
      </c>
      <c r="BX12" s="97">
        <f t="shared" si="2"/>
        <v>1071</v>
      </c>
      <c r="BY12" s="97">
        <f t="shared" si="2"/>
        <v>1095.5</v>
      </c>
      <c r="BZ12" s="97">
        <f t="shared" si="2"/>
        <v>1061.5</v>
      </c>
      <c r="CA12" s="97">
        <f t="shared" si="2"/>
        <v>1103.5</v>
      </c>
      <c r="CB12" s="97">
        <f t="shared" si="2"/>
        <v>1111.5</v>
      </c>
      <c r="CC12" s="97">
        <f t="shared" si="2"/>
        <v>1067.5</v>
      </c>
    </row>
    <row r="13" spans="1:81" ht="16.5" customHeight="1" x14ac:dyDescent="0.2">
      <c r="A13" s="100" t="s">
        <v>104</v>
      </c>
      <c r="B13" s="149">
        <f>'G-1'!F10</f>
        <v>201</v>
      </c>
      <c r="C13" s="149">
        <f>'G-1'!F11</f>
        <v>204.5</v>
      </c>
      <c r="D13" s="149">
        <f>'G-1'!F12</f>
        <v>204.5</v>
      </c>
      <c r="E13" s="149">
        <f>'G-1'!F13</f>
        <v>217</v>
      </c>
      <c r="F13" s="149">
        <f>'G-1'!F14</f>
        <v>180.5</v>
      </c>
      <c r="G13" s="149">
        <f>'G-1'!F15</f>
        <v>171</v>
      </c>
      <c r="H13" s="149">
        <f>'G-1'!F16</f>
        <v>187</v>
      </c>
      <c r="I13" s="149">
        <f>'G-1'!F17</f>
        <v>188.5</v>
      </c>
      <c r="J13" s="149">
        <f>'G-1'!F18</f>
        <v>209.5</v>
      </c>
      <c r="K13" s="149">
        <f>'G-1'!F19</f>
        <v>214</v>
      </c>
      <c r="L13" s="150"/>
      <c r="M13" s="149">
        <f>'G-1'!F20</f>
        <v>179.5</v>
      </c>
      <c r="N13" s="149">
        <f>'G-1'!F21</f>
        <v>181</v>
      </c>
      <c r="O13" s="149">
        <f>'G-1'!F22</f>
        <v>224</v>
      </c>
      <c r="P13" s="149">
        <f>'G-1'!M10</f>
        <v>216.5</v>
      </c>
      <c r="Q13" s="149">
        <f>'G-1'!M11</f>
        <v>251</v>
      </c>
      <c r="R13" s="149">
        <f>'G-1'!M12</f>
        <v>243.5</v>
      </c>
      <c r="S13" s="149">
        <f>'G-1'!M13</f>
        <v>234.5</v>
      </c>
      <c r="T13" s="149">
        <f>'G-1'!M14</f>
        <v>215.5</v>
      </c>
      <c r="U13" s="149">
        <f>'G-1'!M15</f>
        <v>214.5</v>
      </c>
      <c r="V13" s="149">
        <f>'G-1'!M16</f>
        <v>184.5</v>
      </c>
      <c r="W13" s="149">
        <f>'G-1'!M17</f>
        <v>184.5</v>
      </c>
      <c r="X13" s="149">
        <f>'G-1'!M18</f>
        <v>193.5</v>
      </c>
      <c r="Y13" s="149">
        <f>'G-1'!M19</f>
        <v>192.5</v>
      </c>
      <c r="Z13" s="149">
        <f>'G-1'!M20</f>
        <v>164</v>
      </c>
      <c r="AA13" s="149">
        <f>'G-1'!M21</f>
        <v>225</v>
      </c>
      <c r="AB13" s="149">
        <f>'G-1'!M22</f>
        <v>233.5</v>
      </c>
      <c r="AC13" s="150"/>
      <c r="AD13" s="149">
        <f>'G-1'!T10</f>
        <v>228</v>
      </c>
      <c r="AE13" s="149">
        <f>'G-1'!T11</f>
        <v>216.5</v>
      </c>
      <c r="AF13" s="149">
        <f>'G-1'!T12</f>
        <v>290.5</v>
      </c>
      <c r="AG13" s="149">
        <f>'G-1'!T13</f>
        <v>272.5</v>
      </c>
      <c r="AH13" s="149">
        <f>'G-1'!T14</f>
        <v>267.5</v>
      </c>
      <c r="AI13" s="149">
        <f>'G-1'!T15</f>
        <v>256</v>
      </c>
      <c r="AJ13" s="149">
        <f>'G-1'!T16</f>
        <v>275</v>
      </c>
      <c r="AK13" s="149">
        <f>'G-1'!T17</f>
        <v>297</v>
      </c>
      <c r="AL13" s="149">
        <f>'G-1'!T18</f>
        <v>233.5</v>
      </c>
      <c r="AM13" s="149">
        <f>'G-1'!T19</f>
        <v>298</v>
      </c>
      <c r="AN13" s="149">
        <f>'G-1'!T20</f>
        <v>283</v>
      </c>
      <c r="AO13" s="149">
        <f>'G-1'!T21</f>
        <v>253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827</v>
      </c>
      <c r="F14" s="149">
        <f t="shared" ref="F14:K14" si="3">C13+D13+E13+F13</f>
        <v>806.5</v>
      </c>
      <c r="G14" s="149">
        <f t="shared" si="3"/>
        <v>773</v>
      </c>
      <c r="H14" s="149">
        <f t="shared" si="3"/>
        <v>755.5</v>
      </c>
      <c r="I14" s="149">
        <f t="shared" si="3"/>
        <v>727</v>
      </c>
      <c r="J14" s="149">
        <f t="shared" si="3"/>
        <v>756</v>
      </c>
      <c r="K14" s="149">
        <f t="shared" si="3"/>
        <v>799</v>
      </c>
      <c r="L14" s="150"/>
      <c r="M14" s="149"/>
      <c r="N14" s="149"/>
      <c r="O14" s="149"/>
      <c r="P14" s="149">
        <f>M13+N13+O13+P13</f>
        <v>801</v>
      </c>
      <c r="Q14" s="149">
        <f t="shared" ref="Q14:AB14" si="4">N13+O13+P13+Q13</f>
        <v>872.5</v>
      </c>
      <c r="R14" s="149">
        <f t="shared" si="4"/>
        <v>935</v>
      </c>
      <c r="S14" s="149">
        <f t="shared" si="4"/>
        <v>945.5</v>
      </c>
      <c r="T14" s="149">
        <f t="shared" si="4"/>
        <v>944.5</v>
      </c>
      <c r="U14" s="149">
        <f t="shared" si="4"/>
        <v>908</v>
      </c>
      <c r="V14" s="149">
        <f t="shared" si="4"/>
        <v>849</v>
      </c>
      <c r="W14" s="149">
        <f t="shared" si="4"/>
        <v>799</v>
      </c>
      <c r="X14" s="149">
        <f t="shared" si="4"/>
        <v>777</v>
      </c>
      <c r="Y14" s="149">
        <f t="shared" si="4"/>
        <v>755</v>
      </c>
      <c r="Z14" s="149">
        <f t="shared" si="4"/>
        <v>734.5</v>
      </c>
      <c r="AA14" s="149">
        <f t="shared" si="4"/>
        <v>775</v>
      </c>
      <c r="AB14" s="149">
        <f t="shared" si="4"/>
        <v>815</v>
      </c>
      <c r="AC14" s="150"/>
      <c r="AD14" s="149"/>
      <c r="AE14" s="149"/>
      <c r="AF14" s="149"/>
      <c r="AG14" s="149">
        <f>AD13+AE13+AF13+AG13</f>
        <v>1007.5</v>
      </c>
      <c r="AH14" s="149">
        <f t="shared" ref="AH14:AO14" si="5">AE13+AF13+AG13+AH13</f>
        <v>1047</v>
      </c>
      <c r="AI14" s="149">
        <f t="shared" si="5"/>
        <v>1086.5</v>
      </c>
      <c r="AJ14" s="149">
        <f t="shared" si="5"/>
        <v>1071</v>
      </c>
      <c r="AK14" s="149">
        <f t="shared" si="5"/>
        <v>1095.5</v>
      </c>
      <c r="AL14" s="149">
        <f t="shared" si="5"/>
        <v>1061.5</v>
      </c>
      <c r="AM14" s="149">
        <f t="shared" si="5"/>
        <v>1103.5</v>
      </c>
      <c r="AN14" s="149">
        <f t="shared" si="5"/>
        <v>1111.5</v>
      </c>
      <c r="AO14" s="149">
        <f t="shared" si="5"/>
        <v>1067.5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0.42117376294591485</v>
      </c>
      <c r="E15" s="152"/>
      <c r="F15" s="152" t="s">
        <v>108</v>
      </c>
      <c r="G15" s="153">
        <f>DIRECCIONALIDAD!J11/100</f>
        <v>0.50402761795166862</v>
      </c>
      <c r="H15" s="152"/>
      <c r="I15" s="152" t="s">
        <v>109</v>
      </c>
      <c r="J15" s="153">
        <f>DIRECCIONALIDAD!J12/100</f>
        <v>7.4798619102416572E-2</v>
      </c>
      <c r="K15" s="154"/>
      <c r="L15" s="148"/>
      <c r="M15" s="151"/>
      <c r="N15" s="152"/>
      <c r="O15" s="152" t="s">
        <v>107</v>
      </c>
      <c r="P15" s="153">
        <f>DIRECCIONALIDAD!J13/100</f>
        <v>0.42202835332606325</v>
      </c>
      <c r="Q15" s="152"/>
      <c r="R15" s="152"/>
      <c r="S15" s="152"/>
      <c r="T15" s="152" t="s">
        <v>108</v>
      </c>
      <c r="U15" s="153">
        <f>DIRECCIONALIDAD!J14/100</f>
        <v>0.51472191930207201</v>
      </c>
      <c r="V15" s="152"/>
      <c r="W15" s="152"/>
      <c r="X15" s="152"/>
      <c r="Y15" s="152" t="s">
        <v>109</v>
      </c>
      <c r="Z15" s="153">
        <f>DIRECCIONALIDAD!J15/100</f>
        <v>6.3249727371864781E-2</v>
      </c>
      <c r="AA15" s="152"/>
      <c r="AB15" s="154"/>
      <c r="AC15" s="148"/>
      <c r="AD15" s="151"/>
      <c r="AE15" s="152" t="s">
        <v>107</v>
      </c>
      <c r="AF15" s="153">
        <f>DIRECCIONALIDAD!J16/100</f>
        <v>0.38805970149253732</v>
      </c>
      <c r="AG15" s="152"/>
      <c r="AH15" s="152"/>
      <c r="AI15" s="152"/>
      <c r="AJ15" s="152" t="s">
        <v>108</v>
      </c>
      <c r="AK15" s="153">
        <f>DIRECCIONALIDAD!J17/100</f>
        <v>0.57276119402985071</v>
      </c>
      <c r="AL15" s="152"/>
      <c r="AM15" s="152"/>
      <c r="AN15" s="152" t="s">
        <v>109</v>
      </c>
      <c r="AO15" s="155">
        <f>DIRECCIONALIDAD!J18/100</f>
        <v>3.9179104477611942E-2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103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703</v>
      </c>
      <c r="AV18" s="101">
        <f t="shared" si="12"/>
        <v>691.5</v>
      </c>
      <c r="AW18" s="101">
        <f t="shared" si="12"/>
        <v>726.5</v>
      </c>
      <c r="AX18" s="101">
        <f t="shared" si="12"/>
        <v>749</v>
      </c>
      <c r="AY18" s="101">
        <f t="shared" si="12"/>
        <v>786.5</v>
      </c>
      <c r="AZ18" s="101">
        <f t="shared" si="12"/>
        <v>860.5</v>
      </c>
      <c r="BA18" s="101">
        <f t="shared" si="12"/>
        <v>893.5</v>
      </c>
      <c r="BB18" s="101"/>
      <c r="BC18" s="101"/>
      <c r="BD18" s="101"/>
      <c r="BE18" s="101">
        <f t="shared" ref="BE18:BQ18" si="13">P26</f>
        <v>894</v>
      </c>
      <c r="BF18" s="101">
        <f t="shared" si="13"/>
        <v>996</v>
      </c>
      <c r="BG18" s="101">
        <f t="shared" si="13"/>
        <v>1084</v>
      </c>
      <c r="BH18" s="101">
        <f t="shared" si="13"/>
        <v>1096</v>
      </c>
      <c r="BI18" s="101">
        <f t="shared" si="13"/>
        <v>1101</v>
      </c>
      <c r="BJ18" s="101">
        <f t="shared" si="13"/>
        <v>1055</v>
      </c>
      <c r="BK18" s="101">
        <f t="shared" si="13"/>
        <v>1025.5</v>
      </c>
      <c r="BL18" s="101">
        <f t="shared" si="13"/>
        <v>997.5</v>
      </c>
      <c r="BM18" s="101">
        <f t="shared" si="13"/>
        <v>1003</v>
      </c>
      <c r="BN18" s="101">
        <f t="shared" si="13"/>
        <v>995</v>
      </c>
      <c r="BO18" s="101">
        <f t="shared" si="13"/>
        <v>989.5</v>
      </c>
      <c r="BP18" s="101">
        <f t="shared" si="13"/>
        <v>1015</v>
      </c>
      <c r="BQ18" s="101">
        <f t="shared" si="13"/>
        <v>1043</v>
      </c>
      <c r="BR18" s="101"/>
      <c r="BS18" s="101"/>
      <c r="BT18" s="101"/>
      <c r="BU18" s="101">
        <f t="shared" ref="BU18:CC18" si="14">AG26</f>
        <v>992</v>
      </c>
      <c r="BV18" s="101">
        <f t="shared" si="14"/>
        <v>1007</v>
      </c>
      <c r="BW18" s="101">
        <f t="shared" si="14"/>
        <v>1027.5</v>
      </c>
      <c r="BX18" s="101">
        <f t="shared" si="14"/>
        <v>1054</v>
      </c>
      <c r="BY18" s="101">
        <f t="shared" si="14"/>
        <v>1103.5</v>
      </c>
      <c r="BZ18" s="101">
        <f t="shared" si="14"/>
        <v>1152</v>
      </c>
      <c r="CA18" s="101">
        <f t="shared" si="14"/>
        <v>1250.5</v>
      </c>
      <c r="CB18" s="101">
        <f t="shared" si="14"/>
        <v>1332.5</v>
      </c>
      <c r="CC18" s="101">
        <f t="shared" si="14"/>
        <v>1352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1399</v>
      </c>
      <c r="AV19" s="92">
        <f t="shared" si="15"/>
        <v>1381.5</v>
      </c>
      <c r="AW19" s="92">
        <f t="shared" si="15"/>
        <v>1300.5</v>
      </c>
      <c r="AX19" s="92">
        <f t="shared" si="15"/>
        <v>1237.5</v>
      </c>
      <c r="AY19" s="92">
        <f t="shared" si="15"/>
        <v>1127</v>
      </c>
      <c r="AZ19" s="92">
        <f t="shared" si="15"/>
        <v>1095.5</v>
      </c>
      <c r="BA19" s="92">
        <f t="shared" si="15"/>
        <v>1040</v>
      </c>
      <c r="BB19" s="92"/>
      <c r="BC19" s="92"/>
      <c r="BD19" s="92"/>
      <c r="BE19" s="92">
        <f t="shared" ref="BE19:BQ19" si="16">P22</f>
        <v>870</v>
      </c>
      <c r="BF19" s="92">
        <f t="shared" si="16"/>
        <v>927</v>
      </c>
      <c r="BG19" s="92">
        <f t="shared" si="16"/>
        <v>932.5</v>
      </c>
      <c r="BH19" s="92">
        <f t="shared" si="16"/>
        <v>942.5</v>
      </c>
      <c r="BI19" s="92">
        <f t="shared" si="16"/>
        <v>924.5</v>
      </c>
      <c r="BJ19" s="92">
        <f t="shared" si="16"/>
        <v>889.5</v>
      </c>
      <c r="BK19" s="92">
        <f t="shared" si="16"/>
        <v>894</v>
      </c>
      <c r="BL19" s="92">
        <f t="shared" si="16"/>
        <v>950</v>
      </c>
      <c r="BM19" s="92">
        <f t="shared" si="16"/>
        <v>1047.5</v>
      </c>
      <c r="BN19" s="92">
        <f t="shared" si="16"/>
        <v>1093.5</v>
      </c>
      <c r="BO19" s="92">
        <f t="shared" si="16"/>
        <v>1123.5</v>
      </c>
      <c r="BP19" s="92">
        <f t="shared" si="16"/>
        <v>1121</v>
      </c>
      <c r="BQ19" s="92">
        <f t="shared" si="16"/>
        <v>1118</v>
      </c>
      <c r="BR19" s="92"/>
      <c r="BS19" s="92"/>
      <c r="BT19" s="92"/>
      <c r="BU19" s="92">
        <f t="shared" ref="BU19:CC19" si="17">AG22</f>
        <v>1176</v>
      </c>
      <c r="BV19" s="92">
        <f t="shared" si="17"/>
        <v>1140.5</v>
      </c>
      <c r="BW19" s="92">
        <f t="shared" si="17"/>
        <v>1115.5</v>
      </c>
      <c r="BX19" s="92">
        <f t="shared" si="17"/>
        <v>1127</v>
      </c>
      <c r="BY19" s="92">
        <f t="shared" si="17"/>
        <v>1091.5</v>
      </c>
      <c r="BZ19" s="92">
        <f t="shared" si="17"/>
        <v>1107.5</v>
      </c>
      <c r="CA19" s="92">
        <f t="shared" si="17"/>
        <v>1091</v>
      </c>
      <c r="CB19" s="92">
        <f t="shared" si="17"/>
        <v>1067</v>
      </c>
      <c r="CC19" s="92">
        <f t="shared" si="17"/>
        <v>1049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103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2929</v>
      </c>
      <c r="AV20" s="92">
        <f t="shared" si="18"/>
        <v>2879.5</v>
      </c>
      <c r="AW20" s="92">
        <f t="shared" si="18"/>
        <v>2800</v>
      </c>
      <c r="AX20" s="92">
        <f t="shared" si="18"/>
        <v>2742</v>
      </c>
      <c r="AY20" s="92">
        <f t="shared" si="18"/>
        <v>2640.5</v>
      </c>
      <c r="AZ20" s="92">
        <f t="shared" si="18"/>
        <v>2712</v>
      </c>
      <c r="BA20" s="92">
        <f t="shared" si="18"/>
        <v>2732.5</v>
      </c>
      <c r="BB20" s="92"/>
      <c r="BC20" s="92"/>
      <c r="BD20" s="92"/>
      <c r="BE20" s="92">
        <f t="shared" ref="BE20:BQ20" si="19">P30</f>
        <v>2565</v>
      </c>
      <c r="BF20" s="92">
        <f t="shared" si="19"/>
        <v>2795.5</v>
      </c>
      <c r="BG20" s="92">
        <f t="shared" si="19"/>
        <v>2951.5</v>
      </c>
      <c r="BH20" s="92">
        <f t="shared" si="19"/>
        <v>2984</v>
      </c>
      <c r="BI20" s="92">
        <f t="shared" si="19"/>
        <v>2970</v>
      </c>
      <c r="BJ20" s="92">
        <f t="shared" si="19"/>
        <v>2852.5</v>
      </c>
      <c r="BK20" s="92">
        <f t="shared" si="19"/>
        <v>2768.5</v>
      </c>
      <c r="BL20" s="92">
        <f t="shared" si="19"/>
        <v>2746.5</v>
      </c>
      <c r="BM20" s="92">
        <f t="shared" si="19"/>
        <v>2827.5</v>
      </c>
      <c r="BN20" s="92">
        <f t="shared" si="19"/>
        <v>2843.5</v>
      </c>
      <c r="BO20" s="92">
        <f t="shared" si="19"/>
        <v>2847.5</v>
      </c>
      <c r="BP20" s="92">
        <f t="shared" si="19"/>
        <v>2911</v>
      </c>
      <c r="BQ20" s="92">
        <f t="shared" si="19"/>
        <v>2976</v>
      </c>
      <c r="BR20" s="92"/>
      <c r="BS20" s="92"/>
      <c r="BT20" s="92"/>
      <c r="BU20" s="92">
        <f t="shared" ref="BU20:CC20" si="20">AG30</f>
        <v>3175.5</v>
      </c>
      <c r="BV20" s="92">
        <f t="shared" si="20"/>
        <v>3194.5</v>
      </c>
      <c r="BW20" s="92">
        <f t="shared" si="20"/>
        <v>3229.5</v>
      </c>
      <c r="BX20" s="92">
        <f t="shared" si="20"/>
        <v>3252</v>
      </c>
      <c r="BY20" s="92">
        <f t="shared" si="20"/>
        <v>3290.5</v>
      </c>
      <c r="BZ20" s="92">
        <f t="shared" si="20"/>
        <v>3321</v>
      </c>
      <c r="CA20" s="92">
        <f t="shared" si="20"/>
        <v>3445</v>
      </c>
      <c r="CB20" s="92">
        <f t="shared" si="20"/>
        <v>3511</v>
      </c>
      <c r="CC20" s="92">
        <f t="shared" si="20"/>
        <v>3468.5</v>
      </c>
    </row>
    <row r="21" spans="1:81" ht="16.5" customHeight="1" x14ac:dyDescent="0.2">
      <c r="A21" s="100" t="s">
        <v>104</v>
      </c>
      <c r="B21" s="149">
        <f>'G-3'!F10</f>
        <v>313</v>
      </c>
      <c r="C21" s="149">
        <f>'G-3'!F11</f>
        <v>376.5</v>
      </c>
      <c r="D21" s="149">
        <f>'G-3'!F12</f>
        <v>357.5</v>
      </c>
      <c r="E21" s="149">
        <f>'G-3'!F13</f>
        <v>352</v>
      </c>
      <c r="F21" s="149">
        <f>'G-3'!F14</f>
        <v>295.5</v>
      </c>
      <c r="G21" s="149">
        <f>'G-3'!F15</f>
        <v>295.5</v>
      </c>
      <c r="H21" s="149">
        <f>'G-3'!F16</f>
        <v>294.5</v>
      </c>
      <c r="I21" s="149">
        <f>'G-3'!F17</f>
        <v>241.5</v>
      </c>
      <c r="J21" s="149">
        <f>'G-3'!F18</f>
        <v>264</v>
      </c>
      <c r="K21" s="149">
        <f>'G-3'!F19</f>
        <v>240</v>
      </c>
      <c r="L21" s="150"/>
      <c r="M21" s="149">
        <f>'G-3'!F20</f>
        <v>204</v>
      </c>
      <c r="N21" s="149">
        <f>'G-3'!F21</f>
        <v>230.5</v>
      </c>
      <c r="O21" s="149">
        <f>'G-3'!F22</f>
        <v>207.5</v>
      </c>
      <c r="P21" s="149">
        <f>'G-3'!M10</f>
        <v>228</v>
      </c>
      <c r="Q21" s="149">
        <f>'G-3'!M11</f>
        <v>261</v>
      </c>
      <c r="R21" s="149">
        <f>'G-3'!M12</f>
        <v>236</v>
      </c>
      <c r="S21" s="149">
        <f>'G-3'!M13</f>
        <v>217.5</v>
      </c>
      <c r="T21" s="149">
        <f>'G-3'!M14</f>
        <v>210</v>
      </c>
      <c r="U21" s="149">
        <f>'G-3'!M15</f>
        <v>226</v>
      </c>
      <c r="V21" s="149">
        <f>'G-3'!M16</f>
        <v>240.5</v>
      </c>
      <c r="W21" s="149">
        <f>'G-3'!M17</f>
        <v>273.5</v>
      </c>
      <c r="X21" s="149">
        <f>'G-3'!M18</f>
        <v>307.5</v>
      </c>
      <c r="Y21" s="149">
        <f>'G-3'!M19</f>
        <v>272</v>
      </c>
      <c r="Z21" s="149">
        <f>'G-3'!M20</f>
        <v>270.5</v>
      </c>
      <c r="AA21" s="149">
        <f>'G-3'!M21</f>
        <v>271</v>
      </c>
      <c r="AB21" s="149">
        <f>'G-3'!M22</f>
        <v>304.5</v>
      </c>
      <c r="AC21" s="150"/>
      <c r="AD21" s="149">
        <f>'G-3'!T10</f>
        <v>304.5</v>
      </c>
      <c r="AE21" s="149">
        <f>'G-3'!T11</f>
        <v>315.5</v>
      </c>
      <c r="AF21" s="149">
        <f>'G-3'!T12</f>
        <v>269</v>
      </c>
      <c r="AG21" s="149">
        <f>'G-3'!T13</f>
        <v>287</v>
      </c>
      <c r="AH21" s="149">
        <f>'G-3'!T14</f>
        <v>269</v>
      </c>
      <c r="AI21" s="149">
        <f>'G-3'!T15</f>
        <v>290.5</v>
      </c>
      <c r="AJ21" s="149">
        <f>'G-3'!T16</f>
        <v>280.5</v>
      </c>
      <c r="AK21" s="149">
        <f>'G-3'!T17</f>
        <v>251.5</v>
      </c>
      <c r="AL21" s="149">
        <f>'G-3'!T18</f>
        <v>285</v>
      </c>
      <c r="AM21" s="149">
        <f>'G-3'!T19</f>
        <v>274</v>
      </c>
      <c r="AN21" s="149">
        <f>'G-3'!T20</f>
        <v>256.5</v>
      </c>
      <c r="AO21" s="149">
        <f>'G-3'!T21</f>
        <v>233.5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1399</v>
      </c>
      <c r="F22" s="149">
        <f t="shared" ref="F22:K22" si="21">C21+D21+E21+F21</f>
        <v>1381.5</v>
      </c>
      <c r="G22" s="149">
        <f t="shared" si="21"/>
        <v>1300.5</v>
      </c>
      <c r="H22" s="149">
        <f t="shared" si="21"/>
        <v>1237.5</v>
      </c>
      <c r="I22" s="149">
        <f t="shared" si="21"/>
        <v>1127</v>
      </c>
      <c r="J22" s="149">
        <f t="shared" si="21"/>
        <v>1095.5</v>
      </c>
      <c r="K22" s="149">
        <f t="shared" si="21"/>
        <v>1040</v>
      </c>
      <c r="L22" s="150"/>
      <c r="M22" s="149"/>
      <c r="N22" s="149"/>
      <c r="O22" s="149"/>
      <c r="P22" s="149">
        <f>M21+N21+O21+P21</f>
        <v>870</v>
      </c>
      <c r="Q22" s="149">
        <f t="shared" ref="Q22:AB22" si="22">N21+O21+P21+Q21</f>
        <v>927</v>
      </c>
      <c r="R22" s="149">
        <f t="shared" si="22"/>
        <v>932.5</v>
      </c>
      <c r="S22" s="149">
        <f t="shared" si="22"/>
        <v>942.5</v>
      </c>
      <c r="T22" s="149">
        <f t="shared" si="22"/>
        <v>924.5</v>
      </c>
      <c r="U22" s="149">
        <f t="shared" si="22"/>
        <v>889.5</v>
      </c>
      <c r="V22" s="149">
        <f t="shared" si="22"/>
        <v>894</v>
      </c>
      <c r="W22" s="149">
        <f t="shared" si="22"/>
        <v>950</v>
      </c>
      <c r="X22" s="149">
        <f t="shared" si="22"/>
        <v>1047.5</v>
      </c>
      <c r="Y22" s="149">
        <f t="shared" si="22"/>
        <v>1093.5</v>
      </c>
      <c r="Z22" s="149">
        <f t="shared" si="22"/>
        <v>1123.5</v>
      </c>
      <c r="AA22" s="149">
        <f t="shared" si="22"/>
        <v>1121</v>
      </c>
      <c r="AB22" s="149">
        <f t="shared" si="22"/>
        <v>1118</v>
      </c>
      <c r="AC22" s="150"/>
      <c r="AD22" s="149"/>
      <c r="AE22" s="149"/>
      <c r="AF22" s="149"/>
      <c r="AG22" s="149">
        <f>AD21+AE21+AF21+AG21</f>
        <v>1176</v>
      </c>
      <c r="AH22" s="149">
        <f t="shared" ref="AH22:AO22" si="23">AE21+AF21+AG21+AH21</f>
        <v>1140.5</v>
      </c>
      <c r="AI22" s="149">
        <f t="shared" si="23"/>
        <v>1115.5</v>
      </c>
      <c r="AJ22" s="149">
        <f t="shared" si="23"/>
        <v>1127</v>
      </c>
      <c r="AK22" s="149">
        <f t="shared" si="23"/>
        <v>1091.5</v>
      </c>
      <c r="AL22" s="149">
        <f t="shared" si="23"/>
        <v>1107.5</v>
      </c>
      <c r="AM22" s="149">
        <f t="shared" si="23"/>
        <v>1091</v>
      </c>
      <c r="AN22" s="149">
        <f t="shared" si="23"/>
        <v>1067</v>
      </c>
      <c r="AO22" s="149">
        <f t="shared" si="23"/>
        <v>1049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0.81007345225603355</v>
      </c>
      <c r="H23" s="152"/>
      <c r="I23" s="152" t="s">
        <v>109</v>
      </c>
      <c r="J23" s="153">
        <f>DIRECCIONALIDAD!J30/100</f>
        <v>0.18992654774396642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0.75933970460469158</v>
      </c>
      <c r="V23" s="152"/>
      <c r="W23" s="152"/>
      <c r="X23" s="152"/>
      <c r="Y23" s="152" t="s">
        <v>109</v>
      </c>
      <c r="Z23" s="153">
        <f>DIRECCIONALIDAD!J33/100</f>
        <v>0.24066029539530842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0.78061224489795922</v>
      </c>
      <c r="AL23" s="152"/>
      <c r="AM23" s="152"/>
      <c r="AN23" s="152" t="s">
        <v>109</v>
      </c>
      <c r="AO23" s="153">
        <f>DIRECCIONALIDAD!J36/100</f>
        <v>0.21938775510204081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103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163.5</v>
      </c>
      <c r="C25" s="149">
        <f>'G-4'!F11</f>
        <v>171</v>
      </c>
      <c r="D25" s="149">
        <f>'G-4'!F12</f>
        <v>195.5</v>
      </c>
      <c r="E25" s="149">
        <f>'G-4'!F13</f>
        <v>173</v>
      </c>
      <c r="F25" s="149">
        <f>'G-4'!F14</f>
        <v>152</v>
      </c>
      <c r="G25" s="149">
        <f>'G-4'!F15</f>
        <v>206</v>
      </c>
      <c r="H25" s="149">
        <f>'G-4'!F16</f>
        <v>218</v>
      </c>
      <c r="I25" s="149">
        <f>'G-4'!F17</f>
        <v>210.5</v>
      </c>
      <c r="J25" s="149">
        <f>'G-4'!F18</f>
        <v>226</v>
      </c>
      <c r="K25" s="149">
        <f>'G-4'!F19</f>
        <v>239</v>
      </c>
      <c r="L25" s="150"/>
      <c r="M25" s="149">
        <f>'G-4'!F20</f>
        <v>195</v>
      </c>
      <c r="N25" s="149">
        <f>'G-4'!F21</f>
        <v>192</v>
      </c>
      <c r="O25" s="149">
        <f>'G-4'!F22</f>
        <v>263.5</v>
      </c>
      <c r="P25" s="149">
        <f>'G-4'!M10</f>
        <v>243.5</v>
      </c>
      <c r="Q25" s="149">
        <f>'G-4'!M11</f>
        <v>297</v>
      </c>
      <c r="R25" s="149">
        <f>'G-4'!M12</f>
        <v>280</v>
      </c>
      <c r="S25" s="149">
        <f>'G-4'!M13</f>
        <v>275.5</v>
      </c>
      <c r="T25" s="149">
        <f>'G-4'!M14</f>
        <v>248.5</v>
      </c>
      <c r="U25" s="149">
        <f>'G-4'!M15</f>
        <v>251</v>
      </c>
      <c r="V25" s="149">
        <f>'G-4'!M16</f>
        <v>250.5</v>
      </c>
      <c r="W25" s="149">
        <f>'G-4'!M17</f>
        <v>247.5</v>
      </c>
      <c r="X25" s="149">
        <f>'G-4'!M18</f>
        <v>254</v>
      </c>
      <c r="Y25" s="149">
        <f>'G-4'!M19</f>
        <v>243</v>
      </c>
      <c r="Z25" s="149">
        <f>'G-4'!M20</f>
        <v>245</v>
      </c>
      <c r="AA25" s="149">
        <f>'G-4'!M21</f>
        <v>273</v>
      </c>
      <c r="AB25" s="149">
        <f>'G-4'!M22</f>
        <v>282</v>
      </c>
      <c r="AC25" s="150"/>
      <c r="AD25" s="149">
        <f>'G-4'!T10</f>
        <v>257.5</v>
      </c>
      <c r="AE25" s="149">
        <f>'G-4'!T11</f>
        <v>252.5</v>
      </c>
      <c r="AF25" s="149">
        <f>'G-4'!T12</f>
        <v>233</v>
      </c>
      <c r="AG25" s="149">
        <f>'G-4'!T13</f>
        <v>249</v>
      </c>
      <c r="AH25" s="149">
        <f>'G-4'!T14</f>
        <v>272.5</v>
      </c>
      <c r="AI25" s="149">
        <f>'G-4'!T15</f>
        <v>273</v>
      </c>
      <c r="AJ25" s="149">
        <f>'G-4'!T16</f>
        <v>259.5</v>
      </c>
      <c r="AK25" s="149">
        <f>'G-4'!T17</f>
        <v>298.5</v>
      </c>
      <c r="AL25" s="149">
        <f>'G-4'!T18</f>
        <v>321</v>
      </c>
      <c r="AM25" s="149">
        <f>'G-4'!T19</f>
        <v>371.5</v>
      </c>
      <c r="AN25" s="149">
        <f>'G-4'!T20</f>
        <v>341.5</v>
      </c>
      <c r="AO25" s="149">
        <f>'G-4'!T21</f>
        <v>318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703</v>
      </c>
      <c r="F26" s="149">
        <f t="shared" ref="F26:K26" si="24">C25+D25+E25+F25</f>
        <v>691.5</v>
      </c>
      <c r="G26" s="149">
        <f t="shared" si="24"/>
        <v>726.5</v>
      </c>
      <c r="H26" s="149">
        <f t="shared" si="24"/>
        <v>749</v>
      </c>
      <c r="I26" s="149">
        <f t="shared" si="24"/>
        <v>786.5</v>
      </c>
      <c r="J26" s="149">
        <f t="shared" si="24"/>
        <v>860.5</v>
      </c>
      <c r="K26" s="149">
        <f t="shared" si="24"/>
        <v>893.5</v>
      </c>
      <c r="L26" s="150"/>
      <c r="M26" s="149"/>
      <c r="N26" s="149"/>
      <c r="O26" s="149"/>
      <c r="P26" s="149">
        <f>M25+N25+O25+P25</f>
        <v>894</v>
      </c>
      <c r="Q26" s="149">
        <f t="shared" ref="Q26:AB26" si="25">N25+O25+P25+Q25</f>
        <v>996</v>
      </c>
      <c r="R26" s="149">
        <f t="shared" si="25"/>
        <v>1084</v>
      </c>
      <c r="S26" s="149">
        <f t="shared" si="25"/>
        <v>1096</v>
      </c>
      <c r="T26" s="149">
        <f t="shared" si="25"/>
        <v>1101</v>
      </c>
      <c r="U26" s="149">
        <f t="shared" si="25"/>
        <v>1055</v>
      </c>
      <c r="V26" s="149">
        <f t="shared" si="25"/>
        <v>1025.5</v>
      </c>
      <c r="W26" s="149">
        <f t="shared" si="25"/>
        <v>997.5</v>
      </c>
      <c r="X26" s="149">
        <f t="shared" si="25"/>
        <v>1003</v>
      </c>
      <c r="Y26" s="149">
        <f t="shared" si="25"/>
        <v>995</v>
      </c>
      <c r="Z26" s="149">
        <f t="shared" si="25"/>
        <v>989.5</v>
      </c>
      <c r="AA26" s="149">
        <f t="shared" si="25"/>
        <v>1015</v>
      </c>
      <c r="AB26" s="149">
        <f t="shared" si="25"/>
        <v>1043</v>
      </c>
      <c r="AC26" s="150"/>
      <c r="AD26" s="149"/>
      <c r="AE26" s="149"/>
      <c r="AF26" s="149"/>
      <c r="AG26" s="149">
        <f>AD25+AE25+AF25+AG25</f>
        <v>992</v>
      </c>
      <c r="AH26" s="149">
        <f t="shared" ref="AH26:AO26" si="26">AE25+AF25+AG25+AH25</f>
        <v>1007</v>
      </c>
      <c r="AI26" s="149">
        <f t="shared" si="26"/>
        <v>1027.5</v>
      </c>
      <c r="AJ26" s="149">
        <f t="shared" si="26"/>
        <v>1054</v>
      </c>
      <c r="AK26" s="149">
        <f t="shared" si="26"/>
        <v>1103.5</v>
      </c>
      <c r="AL26" s="149">
        <f t="shared" si="26"/>
        <v>1152</v>
      </c>
      <c r="AM26" s="149">
        <f t="shared" si="26"/>
        <v>1250.5</v>
      </c>
      <c r="AN26" s="149">
        <f t="shared" si="26"/>
        <v>1332.5</v>
      </c>
      <c r="AO26" s="149">
        <f t="shared" si="26"/>
        <v>1352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1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1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1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103</v>
      </c>
      <c r="U28" s="236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677.5</v>
      </c>
      <c r="C29" s="149">
        <f t="shared" ref="C29:K29" si="27">C13+C17+C21+C25</f>
        <v>752</v>
      </c>
      <c r="D29" s="149">
        <f t="shared" si="27"/>
        <v>757.5</v>
      </c>
      <c r="E29" s="149">
        <f t="shared" si="27"/>
        <v>742</v>
      </c>
      <c r="F29" s="149">
        <f t="shared" si="27"/>
        <v>628</v>
      </c>
      <c r="G29" s="149">
        <f t="shared" si="27"/>
        <v>672.5</v>
      </c>
      <c r="H29" s="149">
        <f t="shared" si="27"/>
        <v>699.5</v>
      </c>
      <c r="I29" s="149">
        <f t="shared" si="27"/>
        <v>640.5</v>
      </c>
      <c r="J29" s="149">
        <f t="shared" si="27"/>
        <v>699.5</v>
      </c>
      <c r="K29" s="149">
        <f t="shared" si="27"/>
        <v>693</v>
      </c>
      <c r="L29" s="150"/>
      <c r="M29" s="149">
        <f>M13+M17+M21+M25</f>
        <v>578.5</v>
      </c>
      <c r="N29" s="149">
        <f t="shared" ref="N29:AB29" si="28">N13+N17+N21+N25</f>
        <v>603.5</v>
      </c>
      <c r="O29" s="149">
        <f t="shared" si="28"/>
        <v>695</v>
      </c>
      <c r="P29" s="149">
        <f t="shared" si="28"/>
        <v>688</v>
      </c>
      <c r="Q29" s="149">
        <f t="shared" si="28"/>
        <v>809</v>
      </c>
      <c r="R29" s="149">
        <f t="shared" si="28"/>
        <v>759.5</v>
      </c>
      <c r="S29" s="149">
        <f t="shared" si="28"/>
        <v>727.5</v>
      </c>
      <c r="T29" s="149">
        <f t="shared" si="28"/>
        <v>674</v>
      </c>
      <c r="U29" s="149">
        <f t="shared" si="28"/>
        <v>691.5</v>
      </c>
      <c r="V29" s="149">
        <f t="shared" si="28"/>
        <v>675.5</v>
      </c>
      <c r="W29" s="149">
        <f t="shared" si="28"/>
        <v>705.5</v>
      </c>
      <c r="X29" s="149">
        <f t="shared" si="28"/>
        <v>755</v>
      </c>
      <c r="Y29" s="149">
        <f t="shared" si="28"/>
        <v>707.5</v>
      </c>
      <c r="Z29" s="149">
        <f t="shared" si="28"/>
        <v>679.5</v>
      </c>
      <c r="AA29" s="149">
        <f t="shared" si="28"/>
        <v>769</v>
      </c>
      <c r="AB29" s="149">
        <f t="shared" si="28"/>
        <v>820</v>
      </c>
      <c r="AC29" s="150"/>
      <c r="AD29" s="149">
        <f>AD13+AD17+AD21+AD25</f>
        <v>790</v>
      </c>
      <c r="AE29" s="149">
        <f t="shared" ref="AE29:AO29" si="29">AE13+AE17+AE21+AE25</f>
        <v>784.5</v>
      </c>
      <c r="AF29" s="149">
        <f t="shared" si="29"/>
        <v>792.5</v>
      </c>
      <c r="AG29" s="149">
        <f t="shared" si="29"/>
        <v>808.5</v>
      </c>
      <c r="AH29" s="149">
        <f t="shared" si="29"/>
        <v>809</v>
      </c>
      <c r="AI29" s="149">
        <f t="shared" si="29"/>
        <v>819.5</v>
      </c>
      <c r="AJ29" s="149">
        <f t="shared" si="29"/>
        <v>815</v>
      </c>
      <c r="AK29" s="149">
        <f t="shared" si="29"/>
        <v>847</v>
      </c>
      <c r="AL29" s="149">
        <f t="shared" si="29"/>
        <v>839.5</v>
      </c>
      <c r="AM29" s="149">
        <f t="shared" si="29"/>
        <v>943.5</v>
      </c>
      <c r="AN29" s="149">
        <f t="shared" si="29"/>
        <v>881</v>
      </c>
      <c r="AO29" s="149">
        <f t="shared" si="29"/>
        <v>804.5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2929</v>
      </c>
      <c r="F30" s="149">
        <f t="shared" ref="F30:K30" si="30">C29+D29+E29+F29</f>
        <v>2879.5</v>
      </c>
      <c r="G30" s="149">
        <f t="shared" si="30"/>
        <v>2800</v>
      </c>
      <c r="H30" s="149">
        <f t="shared" si="30"/>
        <v>2742</v>
      </c>
      <c r="I30" s="149">
        <f t="shared" si="30"/>
        <v>2640.5</v>
      </c>
      <c r="J30" s="149">
        <f t="shared" si="30"/>
        <v>2712</v>
      </c>
      <c r="K30" s="149">
        <f t="shared" si="30"/>
        <v>2732.5</v>
      </c>
      <c r="L30" s="150"/>
      <c r="M30" s="149"/>
      <c r="N30" s="149"/>
      <c r="O30" s="149"/>
      <c r="P30" s="149">
        <f>M29+N29+O29+P29</f>
        <v>2565</v>
      </c>
      <c r="Q30" s="149">
        <f t="shared" ref="Q30:AB30" si="31">N29+O29+P29+Q29</f>
        <v>2795.5</v>
      </c>
      <c r="R30" s="149">
        <f t="shared" si="31"/>
        <v>2951.5</v>
      </c>
      <c r="S30" s="149">
        <f t="shared" si="31"/>
        <v>2984</v>
      </c>
      <c r="T30" s="149">
        <f t="shared" si="31"/>
        <v>2970</v>
      </c>
      <c r="U30" s="149">
        <f t="shared" si="31"/>
        <v>2852.5</v>
      </c>
      <c r="V30" s="149">
        <f t="shared" si="31"/>
        <v>2768.5</v>
      </c>
      <c r="W30" s="149">
        <f t="shared" si="31"/>
        <v>2746.5</v>
      </c>
      <c r="X30" s="149">
        <f t="shared" si="31"/>
        <v>2827.5</v>
      </c>
      <c r="Y30" s="149">
        <f t="shared" si="31"/>
        <v>2843.5</v>
      </c>
      <c r="Z30" s="149">
        <f t="shared" si="31"/>
        <v>2847.5</v>
      </c>
      <c r="AA30" s="149">
        <f t="shared" si="31"/>
        <v>2911</v>
      </c>
      <c r="AB30" s="149">
        <f t="shared" si="31"/>
        <v>2976</v>
      </c>
      <c r="AC30" s="150"/>
      <c r="AD30" s="149"/>
      <c r="AE30" s="149"/>
      <c r="AF30" s="149"/>
      <c r="AG30" s="149">
        <f>AD29+AE29+AF29+AG29</f>
        <v>3175.5</v>
      </c>
      <c r="AH30" s="149">
        <f t="shared" ref="AH30:AO30" si="32">AE29+AF29+AG29+AH29</f>
        <v>3194.5</v>
      </c>
      <c r="AI30" s="149">
        <f t="shared" si="32"/>
        <v>3229.5</v>
      </c>
      <c r="AJ30" s="149">
        <f t="shared" si="32"/>
        <v>3252</v>
      </c>
      <c r="AK30" s="149">
        <f t="shared" si="32"/>
        <v>3290.5</v>
      </c>
      <c r="AL30" s="149">
        <f t="shared" si="32"/>
        <v>3321</v>
      </c>
      <c r="AM30" s="149">
        <f t="shared" si="32"/>
        <v>3445</v>
      </c>
      <c r="AN30" s="149">
        <f t="shared" si="32"/>
        <v>3511</v>
      </c>
      <c r="AO30" s="149">
        <f t="shared" si="32"/>
        <v>3468.5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2018-01-31T22:48:00Z</dcterms:modified>
</cp:coreProperties>
</file>