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43\CR 46\2018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35" i="4689" l="1"/>
  <c r="G35" i="4689"/>
  <c r="H35" i="4689"/>
  <c r="E35" i="4689"/>
  <c r="F32" i="4689"/>
  <c r="G32" i="4689"/>
  <c r="H32" i="4689"/>
  <c r="E32" i="4689"/>
  <c r="F29" i="4689"/>
  <c r="G29" i="4689"/>
  <c r="H29" i="4689"/>
  <c r="E29" i="4689"/>
  <c r="G19" i="4677"/>
  <c r="F10" i="4677" l="1"/>
  <c r="F11" i="4677"/>
  <c r="F12" i="4677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C27" i="4688"/>
  <c r="D27" i="4688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B27" i="4688"/>
  <c r="J24" i="4689" l="1"/>
  <c r="Z19" i="4688" s="1"/>
  <c r="J23" i="4689"/>
  <c r="U19" i="4688" s="1"/>
  <c r="AJ23" i="4688"/>
  <c r="BX19" i="4688" s="1"/>
  <c r="J32" i="4689"/>
  <c r="U24" i="4688" s="1"/>
  <c r="J26" i="4689"/>
  <c r="AK19" i="4688" s="1"/>
  <c r="J25" i="4689"/>
  <c r="AF19" i="4688" s="1"/>
  <c r="J22" i="4689"/>
  <c r="P19" i="4688" s="1"/>
  <c r="J20" i="4689"/>
  <c r="G19" i="4688" s="1"/>
  <c r="AN28" i="4688"/>
  <c r="CB18" i="4688" s="1"/>
  <c r="AL28" i="4688"/>
  <c r="BZ18" i="4688" s="1"/>
  <c r="AL23" i="4688"/>
  <c r="BZ19" i="4688" s="1"/>
  <c r="AN23" i="4688"/>
  <c r="CB19" i="4688" s="1"/>
  <c r="AH23" i="4688"/>
  <c r="BV19" i="4688" s="1"/>
  <c r="T17" i="4681"/>
  <c r="V18" i="4688"/>
  <c r="BK17" i="4688" s="1"/>
  <c r="X18" i="4688"/>
  <c r="BM17" i="4688" s="1"/>
  <c r="T18" i="4688"/>
  <c r="BI17" i="4688" s="1"/>
  <c r="AM23" i="4688"/>
  <c r="CA19" i="4688" s="1"/>
  <c r="AO23" i="4688"/>
  <c r="CC19" i="4688" s="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P24" i="4688"/>
  <c r="Z24" i="4688"/>
  <c r="D24" i="4688"/>
  <c r="J24" i="4688"/>
  <c r="J29" i="4689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8" i="4688" l="1"/>
  <c r="AD30" i="4688"/>
  <c r="BE18" i="4688"/>
  <c r="M30" i="4688"/>
  <c r="AU18" i="4688"/>
  <c r="B30" i="4688"/>
  <c r="BU19" i="4688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AK33" i="4688"/>
  <c r="BY21" i="4688" s="1"/>
  <c r="AI33" i="4688"/>
  <c r="BW21" i="4688" s="1"/>
  <c r="AM33" i="4688"/>
  <c r="CA21" i="4688" s="1"/>
  <c r="AH33" i="4688"/>
  <c r="BV21" i="4688" s="1"/>
  <c r="AL33" i="4688"/>
  <c r="BZ21" i="4688" s="1"/>
  <c r="AJ33" i="4688"/>
  <c r="BX21" i="4688" s="1"/>
  <c r="U23" i="4684"/>
  <c r="AO33" i="4688"/>
  <c r="CC21" i="4688" s="1"/>
  <c r="Z33" i="4688"/>
  <c r="BO21" i="4688" s="1"/>
  <c r="W33" i="4688"/>
  <c r="BL21" i="4688" s="1"/>
  <c r="R33" i="4688"/>
  <c r="BG21" i="4688" s="1"/>
  <c r="I33" i="4688"/>
  <c r="AY21" i="4688" s="1"/>
  <c r="H33" i="4688"/>
  <c r="AX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J30" i="4688"/>
  <c r="D30" i="4688"/>
  <c r="G30" i="4688"/>
  <c r="Z30" i="4688"/>
  <c r="U30" i="4688"/>
  <c r="P30" i="4688"/>
  <c r="AO25" i="4688"/>
  <c r="AF25" i="4688"/>
  <c r="AK25" i="4688"/>
  <c r="J25" i="4688"/>
  <c r="D25" i="4688"/>
  <c r="G25" i="4688"/>
  <c r="Z25" i="4688"/>
  <c r="P25" i="4688"/>
  <c r="U25" i="4688"/>
  <c r="AO20" i="4688"/>
  <c r="AF20" i="4688"/>
  <c r="AK20" i="4688"/>
  <c r="J20" i="4688"/>
  <c r="D20" i="4688"/>
  <c r="G20" i="4688"/>
  <c r="Z20" i="4688"/>
  <c r="U20" i="4688"/>
  <c r="P20" i="4688"/>
  <c r="N23" i="4681"/>
  <c r="U23" i="4681"/>
  <c r="G23" i="4681"/>
</calcChain>
</file>

<file path=xl/sharedStrings.xml><?xml version="1.0" encoding="utf-8"?>
<sst xmlns="http://schemas.openxmlformats.org/spreadsheetml/2006/main" count="682" uniqueCount="154">
  <si>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</si>
  <si>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</si>
  <si>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</si>
  <si>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</si>
  <si>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</si>
  <si>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</si>
  <si>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</si>
  <si>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</si>
  <si>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</si>
  <si>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</si>
  <si>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</si>
  <si>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</si>
  <si>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</si>
  <si>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</si>
  <si>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</si>
  <si>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</si>
  <si>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</si>
  <si>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</si>
  <si>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</si>
  <si>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</si>
  <si>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</si>
  <si>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</si>
  <si>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</si>
  <si>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</si>
  <si>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</si>
  <si>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</si>
  <si>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</si>
  <si>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</si>
  <si>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</si>
  <si>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</si>
  <si>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</si>
  <si>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</si>
  <si>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</si>
  <si>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</si>
  <si>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</si>
  <si>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</si>
  <si>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</si>
  <si>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</si>
  <si>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</si>
  <si>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</si>
  <si>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</si>
  <si>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</si>
  <si>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</si>
  <si>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</si>
  <si>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</si>
  <si>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</si>
  <si>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</si>
  <si>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</si>
  <si>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</si>
  <si>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</si>
  <si>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</si>
  <si>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</si>
  <si>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</si>
  <si>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</si>
  <si>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</si>
  <si>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</si>
  <si>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</si>
  <si>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</si>
  <si>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</si>
  <si>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</si>
  <si>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</si>
  <si>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</si>
  <si>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</si>
  <si>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</si>
  <si>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</si>
  <si>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</si>
  <si>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</si>
  <si>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</si>
  <si>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</si>
  <si>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</si>
  <si>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</si>
  <si>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</si>
  <si>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</si>
  <si>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</si>
  <si>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</si>
  <si>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</si>
  <si>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</si>
  <si>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</si>
  <si>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</si>
  <si>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</si>
  <si>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</si>
  <si>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</si>
  <si>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</si>
  <si>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</si>
  <si>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</si>
  <si>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</si>
  <si>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</si>
  <si>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</si>
  <si>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</si>
  <si>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</si>
  <si>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</si>
  <si>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</si>
  <si>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</si>
  <si>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</si>
  <si>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</si>
  <si>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</si>
  <si>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</si>
  <si>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</si>
  <si>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</si>
  <si>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</si>
  <si>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</si>
  <si>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</si>
  <si>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</si>
  <si>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</si>
  <si>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</si>
  <si>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</si>
  <si>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</si>
  <si>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</si>
  <si>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</si>
  <si>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</si>
  <si>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</si>
  <si>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</si>
  <si>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</si>
  <si>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</si>
  <si>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</si>
  <si>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</si>
  <si>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</si>
  <si>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</si>
  <si>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</si>
  <si>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</si>
  <si>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</si>
  <si>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</si>
  <si>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</si>
  <si>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</si>
  <si>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</si>
  <si>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</si>
  <si>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</si>
  <si>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</si>
  <si>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</si>
  <si>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</si>
  <si>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</si>
  <si>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</si>
  <si>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</si>
  <si>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</si>
  <si>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</si>
  <si>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</si>
  <si>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</si>
  <si>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</si>
  <si>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</si>
  <si>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</si>
  <si>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</si>
  <si>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</si>
  <si>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</si>
  <si>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</si>
  <si>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</si>
  <si>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</si>
  <si>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</si>
  <si>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</si>
  <si>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93  X CARRERA 46</t>
  </si>
  <si>
    <t xml:space="preserve">VOL MAX </t>
  </si>
  <si>
    <t>Aforo hasta las 14:00 por motivo de partido selección colombia</t>
  </si>
  <si>
    <t>JHONY NAVARRO</t>
  </si>
  <si>
    <t>ADOLFREDO FLOREZ</t>
  </si>
  <si>
    <t xml:space="preserve"> 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</si>
</sst>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278.5</c:v>
                </c:pt>
                <c:pt idx="1">
                  <c:v>301.5</c:v>
                </c:pt>
                <c:pt idx="2">
                  <c:v>323.5</c:v>
                </c:pt>
                <c:pt idx="3">
                  <c:v>289</c:v>
                </c:pt>
                <c:pt idx="4">
                  <c:v>296</c:v>
                </c:pt>
                <c:pt idx="5">
                  <c:v>281.5</c:v>
                </c:pt>
                <c:pt idx="6">
                  <c:v>256.5</c:v>
                </c:pt>
                <c:pt idx="7">
                  <c:v>273.5</c:v>
                </c:pt>
                <c:pt idx="8">
                  <c:v>259.5</c:v>
                </c:pt>
                <c:pt idx="9">
                  <c:v>278.5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0927416"/>
        <c:axId val="258181376"/>
      </c:barChart>
      <c:catAx>
        <c:axId val="260927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818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181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0927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776</c:v>
                </c:pt>
                <c:pt idx="1">
                  <c:v>850.5</c:v>
                </c:pt>
                <c:pt idx="2">
                  <c:v>851.5</c:v>
                </c:pt>
                <c:pt idx="3">
                  <c:v>872</c:v>
                </c:pt>
                <c:pt idx="4">
                  <c:v>892.5</c:v>
                </c:pt>
                <c:pt idx="5">
                  <c:v>823.5</c:v>
                </c:pt>
                <c:pt idx="6">
                  <c:v>776.5</c:v>
                </c:pt>
                <c:pt idx="7">
                  <c:v>829.5</c:v>
                </c:pt>
                <c:pt idx="8">
                  <c:v>820</c:v>
                </c:pt>
                <c:pt idx="9">
                  <c:v>832.5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7655216"/>
        <c:axId val="260225912"/>
      </c:barChart>
      <c:catAx>
        <c:axId val="25765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0225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225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7655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850.5</c:v>
                </c:pt>
                <c:pt idx="1">
                  <c:v>955.5</c:v>
                </c:pt>
                <c:pt idx="2">
                  <c:v>992.5</c:v>
                </c:pt>
                <c:pt idx="3">
                  <c:v>893.5</c:v>
                </c:pt>
                <c:pt idx="4">
                  <c:v>914.5</c:v>
                </c:pt>
                <c:pt idx="5">
                  <c:v>870.5</c:v>
                </c:pt>
                <c:pt idx="6">
                  <c:v>846.5</c:v>
                </c:pt>
                <c:pt idx="7">
                  <c:v>829</c:v>
                </c:pt>
                <c:pt idx="8">
                  <c:v>883.5</c:v>
                </c:pt>
                <c:pt idx="9">
                  <c:v>909.5</c:v>
                </c:pt>
                <c:pt idx="10">
                  <c:v>865.5</c:v>
                </c:pt>
                <c:pt idx="11">
                  <c:v>791.5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2961336"/>
        <c:axId val="252961728"/>
      </c:barChart>
      <c:catAx>
        <c:axId val="252961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296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2961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2961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821</c:v>
                </c:pt>
                <c:pt idx="1">
                  <c:v>875</c:v>
                </c:pt>
                <c:pt idx="2">
                  <c:v>870</c:v>
                </c:pt>
                <c:pt idx="3">
                  <c:v>902</c:v>
                </c:pt>
                <c:pt idx="4">
                  <c:v>936</c:v>
                </c:pt>
                <c:pt idx="5">
                  <c:v>956.5</c:v>
                </c:pt>
                <c:pt idx="6">
                  <c:v>881.5</c:v>
                </c:pt>
                <c:pt idx="7">
                  <c:v>807</c:v>
                </c:pt>
                <c:pt idx="8">
                  <c:v>818.5</c:v>
                </c:pt>
                <c:pt idx="9">
                  <c:v>808.5</c:v>
                </c:pt>
                <c:pt idx="10">
                  <c:v>834</c:v>
                </c:pt>
                <c:pt idx="11">
                  <c:v>870.5</c:v>
                </c:pt>
                <c:pt idx="12">
                  <c:v>868</c:v>
                </c:pt>
                <c:pt idx="13">
                  <c:v>891.5</c:v>
                </c:pt>
                <c:pt idx="14">
                  <c:v>895</c:v>
                </c:pt>
                <c:pt idx="15">
                  <c:v>968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8016768"/>
        <c:axId val="170131008"/>
      </c:barChart>
      <c:catAx>
        <c:axId val="258016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3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31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8016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1192.5</c:v>
                </c:pt>
                <c:pt idx="4">
                  <c:v>1210</c:v>
                </c:pt>
                <c:pt idx="5">
                  <c:v>1190</c:v>
                </c:pt>
                <c:pt idx="6">
                  <c:v>1123</c:v>
                </c:pt>
                <c:pt idx="7">
                  <c:v>1107.5</c:v>
                </c:pt>
                <c:pt idx="8">
                  <c:v>1071</c:v>
                </c:pt>
                <c:pt idx="9">
                  <c:v>1068</c:v>
                </c:pt>
                <c:pt idx="13">
                  <c:v>1203</c:v>
                </c:pt>
                <c:pt idx="14">
                  <c:v>1263</c:v>
                </c:pt>
                <c:pt idx="15">
                  <c:v>1276.5</c:v>
                </c:pt>
                <c:pt idx="16">
                  <c:v>1233.5</c:v>
                </c:pt>
                <c:pt idx="17">
                  <c:v>1173</c:v>
                </c:pt>
                <c:pt idx="18">
                  <c:v>1077.5</c:v>
                </c:pt>
                <c:pt idx="19">
                  <c:v>1022.5</c:v>
                </c:pt>
                <c:pt idx="20">
                  <c:v>1031.5</c:v>
                </c:pt>
                <c:pt idx="21">
                  <c:v>1076</c:v>
                </c:pt>
                <c:pt idx="22">
                  <c:v>1136.5</c:v>
                </c:pt>
                <c:pt idx="23">
                  <c:v>1168.5</c:v>
                </c:pt>
                <c:pt idx="24">
                  <c:v>1167</c:v>
                </c:pt>
                <c:pt idx="25">
                  <c:v>1206</c:v>
                </c:pt>
                <c:pt idx="29">
                  <c:v>1317.5</c:v>
                </c:pt>
                <c:pt idx="30">
                  <c:v>1336.5</c:v>
                </c:pt>
                <c:pt idx="31">
                  <c:v>1275.5</c:v>
                </c:pt>
                <c:pt idx="32">
                  <c:v>1204.5</c:v>
                </c:pt>
                <c:pt idx="33">
                  <c:v>1167.5</c:v>
                </c:pt>
                <c:pt idx="34">
                  <c:v>1127.5</c:v>
                </c:pt>
                <c:pt idx="35">
                  <c:v>1116</c:v>
                </c:pt>
                <c:pt idx="36">
                  <c:v>1110</c:v>
                </c:pt>
                <c:pt idx="37">
                  <c:v>1086.5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1232</c:v>
                </c:pt>
                <c:pt idx="4">
                  <c:v>1243</c:v>
                </c:pt>
                <c:pt idx="5">
                  <c:v>1193</c:v>
                </c:pt>
                <c:pt idx="6">
                  <c:v>1129.5</c:v>
                </c:pt>
                <c:pt idx="7">
                  <c:v>1074</c:v>
                </c:pt>
                <c:pt idx="8">
                  <c:v>1044</c:v>
                </c:pt>
                <c:pt idx="9">
                  <c:v>1023</c:v>
                </c:pt>
                <c:pt idx="13">
                  <c:v>977</c:v>
                </c:pt>
                <c:pt idx="14">
                  <c:v>1006.5</c:v>
                </c:pt>
                <c:pt idx="15">
                  <c:v>1068</c:v>
                </c:pt>
                <c:pt idx="16">
                  <c:v>1095.5</c:v>
                </c:pt>
                <c:pt idx="17">
                  <c:v>1056</c:v>
                </c:pt>
                <c:pt idx="18">
                  <c:v>1029.5</c:v>
                </c:pt>
                <c:pt idx="19">
                  <c:v>971.5</c:v>
                </c:pt>
                <c:pt idx="20">
                  <c:v>980</c:v>
                </c:pt>
                <c:pt idx="21">
                  <c:v>1025</c:v>
                </c:pt>
                <c:pt idx="22">
                  <c:v>1061</c:v>
                </c:pt>
                <c:pt idx="23">
                  <c:v>1113.5</c:v>
                </c:pt>
                <c:pt idx="24">
                  <c:v>1138</c:v>
                </c:pt>
                <c:pt idx="25">
                  <c:v>1173.5</c:v>
                </c:pt>
                <c:pt idx="29">
                  <c:v>1073</c:v>
                </c:pt>
                <c:pt idx="30">
                  <c:v>1112.5</c:v>
                </c:pt>
                <c:pt idx="31">
                  <c:v>1135</c:v>
                </c:pt>
                <c:pt idx="32">
                  <c:v>1116</c:v>
                </c:pt>
                <c:pt idx="33">
                  <c:v>1114</c:v>
                </c:pt>
                <c:pt idx="34">
                  <c:v>1108</c:v>
                </c:pt>
                <c:pt idx="35">
                  <c:v>1116.5</c:v>
                </c:pt>
                <c:pt idx="36">
                  <c:v>1124.5</c:v>
                </c:pt>
                <c:pt idx="37">
                  <c:v>1110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925.5</c:v>
                </c:pt>
                <c:pt idx="4">
                  <c:v>1013.5</c:v>
                </c:pt>
                <c:pt idx="5">
                  <c:v>1056.5</c:v>
                </c:pt>
                <c:pt idx="6">
                  <c:v>1112</c:v>
                </c:pt>
                <c:pt idx="7">
                  <c:v>1140.5</c:v>
                </c:pt>
                <c:pt idx="8">
                  <c:v>1134.5</c:v>
                </c:pt>
                <c:pt idx="9">
                  <c:v>1167.5</c:v>
                </c:pt>
                <c:pt idx="13">
                  <c:v>1288</c:v>
                </c:pt>
                <c:pt idx="14">
                  <c:v>1313.5</c:v>
                </c:pt>
                <c:pt idx="15">
                  <c:v>1320</c:v>
                </c:pt>
                <c:pt idx="16">
                  <c:v>1347</c:v>
                </c:pt>
                <c:pt idx="17">
                  <c:v>1352</c:v>
                </c:pt>
                <c:pt idx="18">
                  <c:v>1356.5</c:v>
                </c:pt>
                <c:pt idx="19">
                  <c:v>1321.5</c:v>
                </c:pt>
                <c:pt idx="20">
                  <c:v>1256.5</c:v>
                </c:pt>
                <c:pt idx="21">
                  <c:v>1230.5</c:v>
                </c:pt>
                <c:pt idx="22">
                  <c:v>1183.5</c:v>
                </c:pt>
                <c:pt idx="23">
                  <c:v>1182</c:v>
                </c:pt>
                <c:pt idx="24">
                  <c:v>1220</c:v>
                </c:pt>
                <c:pt idx="25">
                  <c:v>1243</c:v>
                </c:pt>
                <c:pt idx="29">
                  <c:v>1301.5</c:v>
                </c:pt>
                <c:pt idx="30">
                  <c:v>1307</c:v>
                </c:pt>
                <c:pt idx="31">
                  <c:v>1260.5</c:v>
                </c:pt>
                <c:pt idx="32">
                  <c:v>1204.5</c:v>
                </c:pt>
                <c:pt idx="33">
                  <c:v>1179</c:v>
                </c:pt>
                <c:pt idx="34">
                  <c:v>1194</c:v>
                </c:pt>
                <c:pt idx="35">
                  <c:v>1236</c:v>
                </c:pt>
                <c:pt idx="36">
                  <c:v>1253</c:v>
                </c:pt>
                <c:pt idx="37">
                  <c:v>1253.5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3350</c:v>
                </c:pt>
                <c:pt idx="4">
                  <c:v>3466.5</c:v>
                </c:pt>
                <c:pt idx="5">
                  <c:v>3439.5</c:v>
                </c:pt>
                <c:pt idx="6">
                  <c:v>3364.5</c:v>
                </c:pt>
                <c:pt idx="7">
                  <c:v>3322</c:v>
                </c:pt>
                <c:pt idx="8">
                  <c:v>3249.5</c:v>
                </c:pt>
                <c:pt idx="9">
                  <c:v>3258.5</c:v>
                </c:pt>
                <c:pt idx="13">
                  <c:v>3468</c:v>
                </c:pt>
                <c:pt idx="14">
                  <c:v>3583</c:v>
                </c:pt>
                <c:pt idx="15">
                  <c:v>3664.5</c:v>
                </c:pt>
                <c:pt idx="16">
                  <c:v>3676</c:v>
                </c:pt>
                <c:pt idx="17">
                  <c:v>3581</c:v>
                </c:pt>
                <c:pt idx="18">
                  <c:v>3463.5</c:v>
                </c:pt>
                <c:pt idx="19">
                  <c:v>3315.5</c:v>
                </c:pt>
                <c:pt idx="20">
                  <c:v>3268</c:v>
                </c:pt>
                <c:pt idx="21">
                  <c:v>3331.5</c:v>
                </c:pt>
                <c:pt idx="22">
                  <c:v>3381</c:v>
                </c:pt>
                <c:pt idx="23">
                  <c:v>3464</c:v>
                </c:pt>
                <c:pt idx="24">
                  <c:v>3525</c:v>
                </c:pt>
                <c:pt idx="25">
                  <c:v>3622.5</c:v>
                </c:pt>
                <c:pt idx="29">
                  <c:v>3692</c:v>
                </c:pt>
                <c:pt idx="30">
                  <c:v>3756</c:v>
                </c:pt>
                <c:pt idx="31">
                  <c:v>3671</c:v>
                </c:pt>
                <c:pt idx="32">
                  <c:v>3525</c:v>
                </c:pt>
                <c:pt idx="33">
                  <c:v>3460.5</c:v>
                </c:pt>
                <c:pt idx="34">
                  <c:v>3429.5</c:v>
                </c:pt>
                <c:pt idx="35">
                  <c:v>3468.5</c:v>
                </c:pt>
                <c:pt idx="36">
                  <c:v>3487.5</c:v>
                </c:pt>
                <c:pt idx="37">
                  <c:v>3450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103448"/>
        <c:axId val="259103840"/>
      </c:lineChart>
      <c:catAx>
        <c:axId val="2591034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910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1038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91034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310.5</c:v>
                </c:pt>
                <c:pt idx="1">
                  <c:v>349</c:v>
                </c:pt>
                <c:pt idx="2">
                  <c:v>347.5</c:v>
                </c:pt>
                <c:pt idx="3">
                  <c:v>310.5</c:v>
                </c:pt>
                <c:pt idx="4">
                  <c:v>329.5</c:v>
                </c:pt>
                <c:pt idx="5">
                  <c:v>288</c:v>
                </c:pt>
                <c:pt idx="6">
                  <c:v>276.5</c:v>
                </c:pt>
                <c:pt idx="7">
                  <c:v>273.5</c:v>
                </c:pt>
                <c:pt idx="8">
                  <c:v>289.5</c:v>
                </c:pt>
                <c:pt idx="9">
                  <c:v>276.5</c:v>
                </c:pt>
                <c:pt idx="10">
                  <c:v>270.5</c:v>
                </c:pt>
                <c:pt idx="11">
                  <c:v>250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8182160"/>
        <c:axId val="258182552"/>
      </c:barChart>
      <c:catAx>
        <c:axId val="25818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8182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182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8182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281.5</c:v>
                </c:pt>
                <c:pt idx="1">
                  <c:v>298</c:v>
                </c:pt>
                <c:pt idx="2">
                  <c:v>315.5</c:v>
                </c:pt>
                <c:pt idx="3">
                  <c:v>308</c:v>
                </c:pt>
                <c:pt idx="4">
                  <c:v>341.5</c:v>
                </c:pt>
                <c:pt idx="5">
                  <c:v>311.5</c:v>
                </c:pt>
                <c:pt idx="6">
                  <c:v>272.5</c:v>
                </c:pt>
                <c:pt idx="7">
                  <c:v>247.5</c:v>
                </c:pt>
                <c:pt idx="8">
                  <c:v>246</c:v>
                </c:pt>
                <c:pt idx="9">
                  <c:v>256.5</c:v>
                </c:pt>
                <c:pt idx="10">
                  <c:v>281.5</c:v>
                </c:pt>
                <c:pt idx="11">
                  <c:v>292</c:v>
                </c:pt>
                <c:pt idx="12">
                  <c:v>306.5</c:v>
                </c:pt>
                <c:pt idx="13">
                  <c:v>288.5</c:v>
                </c:pt>
                <c:pt idx="14">
                  <c:v>280</c:v>
                </c:pt>
                <c:pt idx="15">
                  <c:v>331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2706600"/>
        <c:axId val="212706992"/>
      </c:barChart>
      <c:catAx>
        <c:axId val="212706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2706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06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2706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289</c:v>
                </c:pt>
                <c:pt idx="1">
                  <c:v>310.5</c:v>
                </c:pt>
                <c:pt idx="2">
                  <c:v>308.5</c:v>
                </c:pt>
                <c:pt idx="3">
                  <c:v>324</c:v>
                </c:pt>
                <c:pt idx="4">
                  <c:v>300</c:v>
                </c:pt>
                <c:pt idx="5">
                  <c:v>260.5</c:v>
                </c:pt>
                <c:pt idx="6">
                  <c:v>245</c:v>
                </c:pt>
                <c:pt idx="7">
                  <c:v>268.5</c:v>
                </c:pt>
                <c:pt idx="8">
                  <c:v>270</c:v>
                </c:pt>
                <c:pt idx="9">
                  <c:v>239.5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2707776"/>
        <c:axId val="212708168"/>
      </c:barChart>
      <c:catAx>
        <c:axId val="21270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2708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08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2707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242.5</c:v>
                </c:pt>
                <c:pt idx="1">
                  <c:v>271.5</c:v>
                </c:pt>
                <c:pt idx="2">
                  <c:v>290.5</c:v>
                </c:pt>
                <c:pt idx="3">
                  <c:v>268.5</c:v>
                </c:pt>
                <c:pt idx="4">
                  <c:v>282</c:v>
                </c:pt>
                <c:pt idx="5">
                  <c:v>294</c:v>
                </c:pt>
                <c:pt idx="6">
                  <c:v>271.5</c:v>
                </c:pt>
                <c:pt idx="7">
                  <c:v>266.5</c:v>
                </c:pt>
                <c:pt idx="8">
                  <c:v>276</c:v>
                </c:pt>
                <c:pt idx="9">
                  <c:v>302.5</c:v>
                </c:pt>
                <c:pt idx="10">
                  <c:v>279.5</c:v>
                </c:pt>
                <c:pt idx="11">
                  <c:v>252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9525288"/>
        <c:axId val="259525680"/>
      </c:barChart>
      <c:catAx>
        <c:axId val="259525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52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525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525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240.5</c:v>
                </c:pt>
                <c:pt idx="1">
                  <c:v>240.5</c:v>
                </c:pt>
                <c:pt idx="2">
                  <c:v>230</c:v>
                </c:pt>
                <c:pt idx="3">
                  <c:v>266</c:v>
                </c:pt>
                <c:pt idx="4">
                  <c:v>270</c:v>
                </c:pt>
                <c:pt idx="5">
                  <c:v>302</c:v>
                </c:pt>
                <c:pt idx="6">
                  <c:v>257.5</c:v>
                </c:pt>
                <c:pt idx="7">
                  <c:v>226.5</c:v>
                </c:pt>
                <c:pt idx="8">
                  <c:v>243.5</c:v>
                </c:pt>
                <c:pt idx="9">
                  <c:v>244</c:v>
                </c:pt>
                <c:pt idx="10">
                  <c:v>266</c:v>
                </c:pt>
                <c:pt idx="11">
                  <c:v>271.5</c:v>
                </c:pt>
                <c:pt idx="12">
                  <c:v>279.5</c:v>
                </c:pt>
                <c:pt idx="13">
                  <c:v>296.5</c:v>
                </c:pt>
                <c:pt idx="14">
                  <c:v>290.5</c:v>
                </c:pt>
                <c:pt idx="15">
                  <c:v>307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7780960"/>
        <c:axId val="207781352"/>
      </c:barChart>
      <c:catAx>
        <c:axId val="207780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7781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781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7780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208.5</c:v>
                </c:pt>
                <c:pt idx="1">
                  <c:v>238.5</c:v>
                </c:pt>
                <c:pt idx="2">
                  <c:v>219.5</c:v>
                </c:pt>
                <c:pt idx="3">
                  <c:v>259</c:v>
                </c:pt>
                <c:pt idx="4">
                  <c:v>296.5</c:v>
                </c:pt>
                <c:pt idx="5">
                  <c:v>281.5</c:v>
                </c:pt>
                <c:pt idx="6">
                  <c:v>275</c:v>
                </c:pt>
                <c:pt idx="7">
                  <c:v>287.5</c:v>
                </c:pt>
                <c:pt idx="8">
                  <c:v>290.5</c:v>
                </c:pt>
                <c:pt idx="9">
                  <c:v>314.5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7782136"/>
        <c:axId val="207782528"/>
      </c:barChart>
      <c:catAx>
        <c:axId val="207782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778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782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7782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297.5</c:v>
                </c:pt>
                <c:pt idx="1">
                  <c:v>335</c:v>
                </c:pt>
                <c:pt idx="2">
                  <c:v>354.5</c:v>
                </c:pt>
                <c:pt idx="3">
                  <c:v>314.5</c:v>
                </c:pt>
                <c:pt idx="4">
                  <c:v>303</c:v>
                </c:pt>
                <c:pt idx="5">
                  <c:v>288.5</c:v>
                </c:pt>
                <c:pt idx="6">
                  <c:v>298.5</c:v>
                </c:pt>
                <c:pt idx="7">
                  <c:v>289</c:v>
                </c:pt>
                <c:pt idx="8">
                  <c:v>318</c:v>
                </c:pt>
                <c:pt idx="9">
                  <c:v>330.5</c:v>
                </c:pt>
                <c:pt idx="10">
                  <c:v>315.5</c:v>
                </c:pt>
                <c:pt idx="11">
                  <c:v>289.5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9524896"/>
        <c:axId val="263974912"/>
      </c:barChart>
      <c:catAx>
        <c:axId val="259524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974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974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524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299</c:v>
                </c:pt>
                <c:pt idx="1">
                  <c:v>336.5</c:v>
                </c:pt>
                <c:pt idx="2">
                  <c:v>324.5</c:v>
                </c:pt>
                <c:pt idx="3">
                  <c:v>328</c:v>
                </c:pt>
                <c:pt idx="4">
                  <c:v>324.5</c:v>
                </c:pt>
                <c:pt idx="5">
                  <c:v>343</c:v>
                </c:pt>
                <c:pt idx="6">
                  <c:v>351.5</c:v>
                </c:pt>
                <c:pt idx="7">
                  <c:v>333</c:v>
                </c:pt>
                <c:pt idx="8">
                  <c:v>329</c:v>
                </c:pt>
                <c:pt idx="9">
                  <c:v>308</c:v>
                </c:pt>
                <c:pt idx="10">
                  <c:v>286.5</c:v>
                </c:pt>
                <c:pt idx="11">
                  <c:v>307</c:v>
                </c:pt>
                <c:pt idx="12">
                  <c:v>282</c:v>
                </c:pt>
                <c:pt idx="13">
                  <c:v>306.5</c:v>
                </c:pt>
                <c:pt idx="14">
                  <c:v>324.5</c:v>
                </c:pt>
                <c:pt idx="15">
                  <c:v>330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3975696"/>
        <c:axId val="263976088"/>
      </c:barChart>
      <c:catAx>
        <c:axId val="26397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976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976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975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Z22" sqref="Z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">
        <v>60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0" t="s">
        <v>148</v>
      </c>
      <c r="E5" s="170"/>
      <c r="F5" s="170"/>
      <c r="G5" s="170"/>
      <c r="H5" s="170"/>
      <c r="I5" s="165" t="s">
        <v>53</v>
      </c>
      <c r="J5" s="165"/>
      <c r="K5" s="165"/>
      <c r="L5" s="171">
        <v>1343</v>
      </c>
      <c r="M5" s="171"/>
      <c r="N5" s="171"/>
      <c r="O5" s="12"/>
      <c r="P5" s="165" t="s">
        <v>57</v>
      </c>
      <c r="Q5" s="165"/>
      <c r="R5" s="165"/>
      <c r="S5" s="169" t="s">
        <v>147</v>
      </c>
      <c r="T5" s="169"/>
      <c r="U5" s="169"/>
    </row>
    <row r="6" spans="1:28" ht="12.75" customHeight="1" x14ac:dyDescent="0.2">
      <c r="A6" s="165" t="s">
        <v>55</v>
      </c>
      <c r="B6" s="165"/>
      <c r="C6" s="165"/>
      <c r="D6" s="167" t="s">
        <v>152</v>
      </c>
      <c r="E6" s="167"/>
      <c r="F6" s="167"/>
      <c r="G6" s="167"/>
      <c r="H6" s="167"/>
      <c r="I6" s="165" t="s">
        <v>59</v>
      </c>
      <c r="J6" s="165"/>
      <c r="K6" s="165"/>
      <c r="L6" s="178">
        <v>2</v>
      </c>
      <c r="M6" s="178"/>
      <c r="N6" s="178"/>
      <c r="O6" s="42"/>
      <c r="P6" s="165" t="s">
        <v>58</v>
      </c>
      <c r="Q6" s="165"/>
      <c r="R6" s="165"/>
      <c r="S6" s="179">
        <v>43119</v>
      </c>
      <c r="T6" s="179"/>
      <c r="U6" s="179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38</v>
      </c>
      <c r="C10" s="46">
        <v>231</v>
      </c>
      <c r="D10" s="46">
        <v>13</v>
      </c>
      <c r="E10" s="46">
        <v>1</v>
      </c>
      <c r="F10" s="6">
        <f t="shared" ref="F10:F22" si="0">B10*0.5+C10*1+D10*2+E10*2.5</f>
        <v>278.5</v>
      </c>
      <c r="G10" s="2"/>
      <c r="H10" s="19" t="s">
        <v>4</v>
      </c>
      <c r="I10" s="46">
        <v>38</v>
      </c>
      <c r="J10" s="46">
        <v>249</v>
      </c>
      <c r="K10" s="46">
        <v>15</v>
      </c>
      <c r="L10" s="46">
        <v>4</v>
      </c>
      <c r="M10" s="6">
        <f t="shared" ref="M10:M22" si="1">I10*0.5+J10*1+K10*2+L10*2.5</f>
        <v>308</v>
      </c>
      <c r="N10" s="9">
        <f>F20+F21+F22+M10</f>
        <v>1203</v>
      </c>
      <c r="O10" s="19" t="s">
        <v>43</v>
      </c>
      <c r="P10" s="46">
        <v>36</v>
      </c>
      <c r="Q10" s="46">
        <v>251</v>
      </c>
      <c r="R10" s="46">
        <v>17</v>
      </c>
      <c r="S10" s="46">
        <v>3</v>
      </c>
      <c r="T10" s="6">
        <f t="shared" ref="T10:T21" si="2">P10*0.5+Q10*1+R10*2+S10*2.5</f>
        <v>310.5</v>
      </c>
      <c r="U10" s="10"/>
      <c r="AB10" s="1"/>
    </row>
    <row r="11" spans="1:28" ht="24" customHeight="1" x14ac:dyDescent="0.2">
      <c r="A11" s="18" t="s">
        <v>14</v>
      </c>
      <c r="B11" s="46">
        <v>51</v>
      </c>
      <c r="C11" s="46">
        <v>246</v>
      </c>
      <c r="D11" s="46">
        <v>15</v>
      </c>
      <c r="E11" s="46">
        <v>0</v>
      </c>
      <c r="F11" s="6">
        <f t="shared" si="0"/>
        <v>301.5</v>
      </c>
      <c r="G11" s="2"/>
      <c r="H11" s="19" t="s">
        <v>5</v>
      </c>
      <c r="I11" s="46">
        <v>28</v>
      </c>
      <c r="J11" s="46">
        <v>277</v>
      </c>
      <c r="K11" s="46">
        <v>19</v>
      </c>
      <c r="L11" s="46">
        <v>5</v>
      </c>
      <c r="M11" s="6">
        <f t="shared" si="1"/>
        <v>341.5</v>
      </c>
      <c r="N11" s="9">
        <f>F21+F22+M10+M11</f>
        <v>1263</v>
      </c>
      <c r="O11" s="19" t="s">
        <v>44</v>
      </c>
      <c r="P11" s="46">
        <v>42</v>
      </c>
      <c r="Q11" s="46">
        <v>286</v>
      </c>
      <c r="R11" s="46">
        <v>16</v>
      </c>
      <c r="S11" s="46">
        <v>4</v>
      </c>
      <c r="T11" s="6">
        <f t="shared" si="2"/>
        <v>349</v>
      </c>
      <c r="U11" s="2"/>
      <c r="AB11" s="1"/>
    </row>
    <row r="12" spans="1:28" ht="24" customHeight="1" x14ac:dyDescent="0.2">
      <c r="A12" s="18" t="s">
        <v>17</v>
      </c>
      <c r="B12" s="46">
        <v>55</v>
      </c>
      <c r="C12" s="46">
        <v>255</v>
      </c>
      <c r="D12" s="46">
        <v>18</v>
      </c>
      <c r="E12" s="46">
        <v>2</v>
      </c>
      <c r="F12" s="6">
        <f t="shared" si="0"/>
        <v>323.5</v>
      </c>
      <c r="G12" s="2"/>
      <c r="H12" s="19" t="s">
        <v>6</v>
      </c>
      <c r="I12" s="46">
        <v>36</v>
      </c>
      <c r="J12" s="46">
        <v>256</v>
      </c>
      <c r="K12" s="46">
        <v>15</v>
      </c>
      <c r="L12" s="46">
        <v>3</v>
      </c>
      <c r="M12" s="6">
        <f t="shared" si="1"/>
        <v>311.5</v>
      </c>
      <c r="N12" s="2">
        <f>F22+M10+M11+M12</f>
        <v>1276.5</v>
      </c>
      <c r="O12" s="19" t="s">
        <v>32</v>
      </c>
      <c r="P12" s="46">
        <v>40</v>
      </c>
      <c r="Q12" s="46">
        <v>277</v>
      </c>
      <c r="R12" s="46">
        <v>19</v>
      </c>
      <c r="S12" s="46">
        <v>5</v>
      </c>
      <c r="T12" s="6">
        <f t="shared" si="2"/>
        <v>347.5</v>
      </c>
      <c r="U12" s="2"/>
      <c r="AB12" s="1"/>
    </row>
    <row r="13" spans="1:28" ht="24" customHeight="1" x14ac:dyDescent="0.2">
      <c r="A13" s="18" t="s">
        <v>19</v>
      </c>
      <c r="B13" s="46">
        <v>36</v>
      </c>
      <c r="C13" s="46">
        <v>226</v>
      </c>
      <c r="D13" s="46">
        <v>15</v>
      </c>
      <c r="E13" s="46">
        <v>6</v>
      </c>
      <c r="F13" s="6">
        <f t="shared" si="0"/>
        <v>289</v>
      </c>
      <c r="G13" s="2">
        <f t="shared" ref="G13:G19" si="3">F10+F11+F12+F13</f>
        <v>1192.5</v>
      </c>
      <c r="H13" s="19" t="s">
        <v>7</v>
      </c>
      <c r="I13" s="46">
        <v>27</v>
      </c>
      <c r="J13" s="46">
        <v>231</v>
      </c>
      <c r="K13" s="46">
        <v>9</v>
      </c>
      <c r="L13" s="46">
        <v>4</v>
      </c>
      <c r="M13" s="6">
        <f t="shared" si="1"/>
        <v>272.5</v>
      </c>
      <c r="N13" s="2">
        <f t="shared" ref="N13:N18" si="4">M10+M11+M12+M13</f>
        <v>1233.5</v>
      </c>
      <c r="O13" s="19" t="s">
        <v>33</v>
      </c>
      <c r="P13" s="46">
        <v>36</v>
      </c>
      <c r="Q13" s="46">
        <v>262</v>
      </c>
      <c r="R13" s="46">
        <v>14</v>
      </c>
      <c r="S13" s="46">
        <v>1</v>
      </c>
      <c r="T13" s="6">
        <f t="shared" si="2"/>
        <v>310.5</v>
      </c>
      <c r="U13" s="2">
        <f t="shared" ref="U13:U21" si="5">T10+T11+T12+T13</f>
        <v>1317.5</v>
      </c>
      <c r="AB13" s="81">
        <v>212.5</v>
      </c>
    </row>
    <row r="14" spans="1:28" ht="24" customHeight="1" x14ac:dyDescent="0.2">
      <c r="A14" s="18" t="s">
        <v>21</v>
      </c>
      <c r="B14" s="46">
        <v>30</v>
      </c>
      <c r="C14" s="46">
        <v>236</v>
      </c>
      <c r="D14" s="46">
        <v>20</v>
      </c>
      <c r="E14" s="46">
        <v>2</v>
      </c>
      <c r="F14" s="6">
        <f t="shared" si="0"/>
        <v>296</v>
      </c>
      <c r="G14" s="2">
        <f t="shared" si="3"/>
        <v>1210</v>
      </c>
      <c r="H14" s="19" t="s">
        <v>9</v>
      </c>
      <c r="I14" s="46">
        <v>20</v>
      </c>
      <c r="J14" s="46">
        <v>210</v>
      </c>
      <c r="K14" s="46">
        <v>10</v>
      </c>
      <c r="L14" s="46">
        <v>3</v>
      </c>
      <c r="M14" s="6">
        <f t="shared" si="1"/>
        <v>247.5</v>
      </c>
      <c r="N14" s="2">
        <f t="shared" si="4"/>
        <v>1173</v>
      </c>
      <c r="O14" s="19" t="s">
        <v>29</v>
      </c>
      <c r="P14" s="45">
        <v>30</v>
      </c>
      <c r="Q14" s="45">
        <v>284</v>
      </c>
      <c r="R14" s="45">
        <v>14</v>
      </c>
      <c r="S14" s="45">
        <v>1</v>
      </c>
      <c r="T14" s="6">
        <f t="shared" si="2"/>
        <v>329.5</v>
      </c>
      <c r="U14" s="2">
        <f t="shared" si="5"/>
        <v>1336.5</v>
      </c>
      <c r="AB14" s="81">
        <v>226</v>
      </c>
    </row>
    <row r="15" spans="1:28" ht="24" customHeight="1" x14ac:dyDescent="0.2">
      <c r="A15" s="18" t="s">
        <v>23</v>
      </c>
      <c r="B15" s="46">
        <v>40</v>
      </c>
      <c r="C15" s="46">
        <v>215</v>
      </c>
      <c r="D15" s="46">
        <v>17</v>
      </c>
      <c r="E15" s="46">
        <v>5</v>
      </c>
      <c r="F15" s="6">
        <f t="shared" si="0"/>
        <v>281.5</v>
      </c>
      <c r="G15" s="2">
        <f t="shared" si="3"/>
        <v>1190</v>
      </c>
      <c r="H15" s="19" t="s">
        <v>12</v>
      </c>
      <c r="I15" s="46">
        <v>28</v>
      </c>
      <c r="J15" s="46">
        <v>205</v>
      </c>
      <c r="K15" s="46">
        <v>11</v>
      </c>
      <c r="L15" s="46">
        <v>2</v>
      </c>
      <c r="M15" s="6">
        <f t="shared" si="1"/>
        <v>246</v>
      </c>
      <c r="N15" s="2">
        <f t="shared" si="4"/>
        <v>1077.5</v>
      </c>
      <c r="O15" s="18" t="s">
        <v>30</v>
      </c>
      <c r="P15" s="46">
        <v>18</v>
      </c>
      <c r="Q15" s="46">
        <v>250</v>
      </c>
      <c r="R15" s="46">
        <v>12</v>
      </c>
      <c r="S15" s="46">
        <v>2</v>
      </c>
      <c r="T15" s="6">
        <f t="shared" si="2"/>
        <v>288</v>
      </c>
      <c r="U15" s="2">
        <f t="shared" si="5"/>
        <v>1275.5</v>
      </c>
      <c r="AB15" s="81">
        <v>233.5</v>
      </c>
    </row>
    <row r="16" spans="1:28" ht="24" customHeight="1" x14ac:dyDescent="0.2">
      <c r="A16" s="18" t="s">
        <v>39</v>
      </c>
      <c r="B16" s="46">
        <v>37</v>
      </c>
      <c r="C16" s="46">
        <v>198</v>
      </c>
      <c r="D16" s="46">
        <v>15</v>
      </c>
      <c r="E16" s="46">
        <v>4</v>
      </c>
      <c r="F16" s="6">
        <f t="shared" si="0"/>
        <v>256.5</v>
      </c>
      <c r="G16" s="2">
        <f t="shared" si="3"/>
        <v>1123</v>
      </c>
      <c r="H16" s="19" t="s">
        <v>15</v>
      </c>
      <c r="I16" s="46">
        <v>25</v>
      </c>
      <c r="J16" s="46">
        <v>220</v>
      </c>
      <c r="K16" s="46">
        <v>7</v>
      </c>
      <c r="L16" s="46">
        <v>4</v>
      </c>
      <c r="M16" s="6">
        <f t="shared" si="1"/>
        <v>256.5</v>
      </c>
      <c r="N16" s="2">
        <f t="shared" si="4"/>
        <v>1022.5</v>
      </c>
      <c r="O16" s="19" t="s">
        <v>8</v>
      </c>
      <c r="P16" s="46">
        <v>20</v>
      </c>
      <c r="Q16" s="46">
        <v>236</v>
      </c>
      <c r="R16" s="46">
        <v>14</v>
      </c>
      <c r="S16" s="46">
        <v>1</v>
      </c>
      <c r="T16" s="6">
        <f t="shared" si="2"/>
        <v>276.5</v>
      </c>
      <c r="U16" s="2">
        <f t="shared" si="5"/>
        <v>1204.5</v>
      </c>
      <c r="AB16" s="81">
        <v>234</v>
      </c>
    </row>
    <row r="17" spans="1:28" ht="24" customHeight="1" x14ac:dyDescent="0.2">
      <c r="A17" s="18" t="s">
        <v>40</v>
      </c>
      <c r="B17" s="46">
        <v>22</v>
      </c>
      <c r="C17" s="46">
        <v>218</v>
      </c>
      <c r="D17" s="46">
        <v>11</v>
      </c>
      <c r="E17" s="46">
        <v>9</v>
      </c>
      <c r="F17" s="6">
        <f t="shared" si="0"/>
        <v>273.5</v>
      </c>
      <c r="G17" s="2">
        <f t="shared" si="3"/>
        <v>1107.5</v>
      </c>
      <c r="H17" s="19" t="s">
        <v>18</v>
      </c>
      <c r="I17" s="46">
        <v>30</v>
      </c>
      <c r="J17" s="46">
        <v>236</v>
      </c>
      <c r="K17" s="46">
        <v>9</v>
      </c>
      <c r="L17" s="46">
        <v>5</v>
      </c>
      <c r="M17" s="6">
        <f t="shared" si="1"/>
        <v>281.5</v>
      </c>
      <c r="N17" s="2">
        <f t="shared" si="4"/>
        <v>1031.5</v>
      </c>
      <c r="O17" s="19" t="s">
        <v>10</v>
      </c>
      <c r="P17" s="46">
        <v>19</v>
      </c>
      <c r="Q17" s="46">
        <v>222</v>
      </c>
      <c r="R17" s="46">
        <v>16</v>
      </c>
      <c r="S17" s="46">
        <v>4</v>
      </c>
      <c r="T17" s="6">
        <f t="shared" si="2"/>
        <v>273.5</v>
      </c>
      <c r="U17" s="2">
        <f t="shared" si="5"/>
        <v>1167.5</v>
      </c>
      <c r="AB17" s="81">
        <v>248</v>
      </c>
    </row>
    <row r="18" spans="1:28" ht="24" customHeight="1" x14ac:dyDescent="0.2">
      <c r="A18" s="18" t="s">
        <v>41</v>
      </c>
      <c r="B18" s="46">
        <v>35</v>
      </c>
      <c r="C18" s="46">
        <v>205</v>
      </c>
      <c r="D18" s="46">
        <v>16</v>
      </c>
      <c r="E18" s="46">
        <v>2</v>
      </c>
      <c r="F18" s="6">
        <f t="shared" si="0"/>
        <v>259.5</v>
      </c>
      <c r="G18" s="2">
        <f t="shared" si="3"/>
        <v>1071</v>
      </c>
      <c r="H18" s="19" t="s">
        <v>20</v>
      </c>
      <c r="I18" s="46">
        <v>26</v>
      </c>
      <c r="J18" s="46">
        <v>243</v>
      </c>
      <c r="K18" s="46">
        <v>13</v>
      </c>
      <c r="L18" s="46">
        <v>4</v>
      </c>
      <c r="M18" s="6">
        <f t="shared" si="1"/>
        <v>292</v>
      </c>
      <c r="N18" s="2">
        <f t="shared" si="4"/>
        <v>1076</v>
      </c>
      <c r="O18" s="19" t="s">
        <v>13</v>
      </c>
      <c r="P18" s="46">
        <v>30</v>
      </c>
      <c r="Q18" s="46">
        <v>242</v>
      </c>
      <c r="R18" s="46">
        <v>15</v>
      </c>
      <c r="S18" s="46">
        <v>1</v>
      </c>
      <c r="T18" s="6">
        <f t="shared" si="2"/>
        <v>289.5</v>
      </c>
      <c r="U18" s="2">
        <f t="shared" si="5"/>
        <v>1127.5</v>
      </c>
      <c r="AB18" s="81">
        <v>248</v>
      </c>
    </row>
    <row r="19" spans="1:28" ht="24" customHeight="1" thickBot="1" x14ac:dyDescent="0.25">
      <c r="A19" s="21" t="s">
        <v>42</v>
      </c>
      <c r="B19" s="47">
        <v>44</v>
      </c>
      <c r="C19" s="47">
        <v>220</v>
      </c>
      <c r="D19" s="47">
        <v>12</v>
      </c>
      <c r="E19" s="47">
        <v>5</v>
      </c>
      <c r="F19" s="7">
        <f t="shared" si="0"/>
        <v>278.5</v>
      </c>
      <c r="G19" s="3">
        <f t="shared" si="3"/>
        <v>1068</v>
      </c>
      <c r="H19" s="20" t="s">
        <v>22</v>
      </c>
      <c r="I19" s="45">
        <v>27</v>
      </c>
      <c r="J19" s="45">
        <v>256</v>
      </c>
      <c r="K19" s="45">
        <v>11</v>
      </c>
      <c r="L19" s="45">
        <v>6</v>
      </c>
      <c r="M19" s="6">
        <f t="shared" si="1"/>
        <v>306.5</v>
      </c>
      <c r="N19" s="2">
        <f>M16+M17+M18+M19</f>
        <v>1136.5</v>
      </c>
      <c r="O19" s="19" t="s">
        <v>16</v>
      </c>
      <c r="P19" s="46">
        <v>25</v>
      </c>
      <c r="Q19" s="46">
        <v>236</v>
      </c>
      <c r="R19" s="46">
        <v>14</v>
      </c>
      <c r="S19" s="46">
        <v>0</v>
      </c>
      <c r="T19" s="6">
        <f t="shared" si="2"/>
        <v>276.5</v>
      </c>
      <c r="U19" s="2">
        <f t="shared" si="5"/>
        <v>1116</v>
      </c>
      <c r="AB19" s="81">
        <v>262</v>
      </c>
    </row>
    <row r="20" spans="1:28" ht="24" customHeight="1" x14ac:dyDescent="0.2">
      <c r="A20" s="19" t="s">
        <v>27</v>
      </c>
      <c r="B20" s="45">
        <v>31</v>
      </c>
      <c r="C20" s="45">
        <v>236</v>
      </c>
      <c r="D20" s="45">
        <v>10</v>
      </c>
      <c r="E20" s="45">
        <v>4</v>
      </c>
      <c r="F20" s="8">
        <f t="shared" si="0"/>
        <v>281.5</v>
      </c>
      <c r="G20" s="35"/>
      <c r="H20" s="19" t="s">
        <v>24</v>
      </c>
      <c r="I20" s="46">
        <v>43</v>
      </c>
      <c r="J20" s="46">
        <v>235</v>
      </c>
      <c r="K20" s="46">
        <v>11</v>
      </c>
      <c r="L20" s="46">
        <v>4</v>
      </c>
      <c r="M20" s="8">
        <f t="shared" si="1"/>
        <v>288.5</v>
      </c>
      <c r="N20" s="2">
        <f>M17+M18+M19+M20</f>
        <v>1168.5</v>
      </c>
      <c r="O20" s="19" t="s">
        <v>45</v>
      </c>
      <c r="P20" s="45">
        <v>31</v>
      </c>
      <c r="Q20" s="45">
        <v>221</v>
      </c>
      <c r="R20" s="45">
        <v>17</v>
      </c>
      <c r="S20" s="45">
        <v>0</v>
      </c>
      <c r="T20" s="8">
        <f t="shared" si="2"/>
        <v>270.5</v>
      </c>
      <c r="U20" s="2">
        <f t="shared" si="5"/>
        <v>1110</v>
      </c>
      <c r="AB20" s="81">
        <v>275</v>
      </c>
    </row>
    <row r="21" spans="1:28" ht="24" customHeight="1" thickBot="1" x14ac:dyDescent="0.25">
      <c r="A21" s="19" t="s">
        <v>28</v>
      </c>
      <c r="B21" s="46">
        <v>28</v>
      </c>
      <c r="C21" s="46">
        <v>247</v>
      </c>
      <c r="D21" s="46">
        <v>11</v>
      </c>
      <c r="E21" s="46">
        <v>6</v>
      </c>
      <c r="F21" s="6">
        <f t="shared" si="0"/>
        <v>298</v>
      </c>
      <c r="G21" s="36"/>
      <c r="H21" s="20" t="s">
        <v>25</v>
      </c>
      <c r="I21" s="46">
        <v>46</v>
      </c>
      <c r="J21" s="46">
        <v>217</v>
      </c>
      <c r="K21" s="46">
        <v>15</v>
      </c>
      <c r="L21" s="46">
        <v>4</v>
      </c>
      <c r="M21" s="6">
        <f t="shared" si="1"/>
        <v>280</v>
      </c>
      <c r="N21" s="2">
        <f>M18+M19+M20+M21</f>
        <v>1167</v>
      </c>
      <c r="O21" s="21" t="s">
        <v>46</v>
      </c>
      <c r="P21" s="47">
        <v>23</v>
      </c>
      <c r="Q21" s="47">
        <v>210</v>
      </c>
      <c r="R21" s="47">
        <v>13</v>
      </c>
      <c r="S21" s="47">
        <v>1</v>
      </c>
      <c r="T21" s="7">
        <f t="shared" si="2"/>
        <v>250</v>
      </c>
      <c r="U21" s="3">
        <f t="shared" si="5"/>
        <v>1086.5</v>
      </c>
      <c r="AB21" s="81">
        <v>276</v>
      </c>
    </row>
    <row r="22" spans="1:28" ht="24" customHeight="1" thickBot="1" x14ac:dyDescent="0.25">
      <c r="A22" s="19" t="s">
        <v>1</v>
      </c>
      <c r="B22" s="46">
        <v>37</v>
      </c>
      <c r="C22" s="46">
        <v>263</v>
      </c>
      <c r="D22" s="46">
        <v>12</v>
      </c>
      <c r="E22" s="46">
        <v>4</v>
      </c>
      <c r="F22" s="6">
        <f t="shared" si="0"/>
        <v>315.5</v>
      </c>
      <c r="G22" s="2"/>
      <c r="H22" s="21" t="s">
        <v>26</v>
      </c>
      <c r="I22" s="47">
        <v>45</v>
      </c>
      <c r="J22" s="47">
        <v>259</v>
      </c>
      <c r="K22" s="47">
        <v>11</v>
      </c>
      <c r="L22" s="47">
        <v>11</v>
      </c>
      <c r="M22" s="6">
        <f t="shared" si="1"/>
        <v>331</v>
      </c>
      <c r="N22" s="3">
        <f>M19+M20+M21+M22</f>
        <v>1206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1210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1276.5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1336.5</v>
      </c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64</v>
      </c>
      <c r="G24" s="88"/>
      <c r="H24" s="182"/>
      <c r="I24" s="183"/>
      <c r="J24" s="82" t="s">
        <v>71</v>
      </c>
      <c r="K24" s="86"/>
      <c r="L24" s="86"/>
      <c r="M24" s="87" t="s">
        <v>73</v>
      </c>
      <c r="N24" s="88"/>
      <c r="O24" s="182"/>
      <c r="P24" s="183"/>
      <c r="Q24" s="82" t="s">
        <v>71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6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'G-2'!E4:H4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'G-2'!D5:H5</f>
        <v>CALLE 93  X CARRERA 46</v>
      </c>
      <c r="E5" s="209"/>
      <c r="F5" s="209"/>
      <c r="G5" s="209"/>
      <c r="H5" s="209"/>
      <c r="I5" s="206" t="s">
        <v>53</v>
      </c>
      <c r="J5" s="206"/>
      <c r="K5" s="206"/>
      <c r="L5" s="171">
        <f>'G-2'!L5:N5</f>
        <v>1343</v>
      </c>
      <c r="M5" s="171"/>
      <c r="N5" s="171"/>
      <c r="O5" s="50"/>
      <c r="P5" s="206" t="s">
        <v>57</v>
      </c>
      <c r="Q5" s="206"/>
      <c r="R5" s="206"/>
      <c r="S5" s="171" t="s">
        <v>133</v>
      </c>
      <c r="T5" s="171"/>
      <c r="U5" s="171"/>
    </row>
    <row r="6" spans="1:28" ht="12.75" customHeight="1" x14ac:dyDescent="0.2">
      <c r="A6" s="206" t="s">
        <v>55</v>
      </c>
      <c r="B6" s="206"/>
      <c r="C6" s="206"/>
      <c r="D6" s="207" t="s">
        <v>151</v>
      </c>
      <c r="E6" s="207"/>
      <c r="F6" s="207"/>
      <c r="G6" s="207"/>
      <c r="H6" s="207"/>
      <c r="I6" s="206" t="s">
        <v>59</v>
      </c>
      <c r="J6" s="206"/>
      <c r="K6" s="206"/>
      <c r="L6" s="216">
        <v>2</v>
      </c>
      <c r="M6" s="216"/>
      <c r="N6" s="216"/>
      <c r="O6" s="54"/>
      <c r="P6" s="206" t="s">
        <v>58</v>
      </c>
      <c r="Q6" s="206"/>
      <c r="R6" s="206"/>
      <c r="S6" s="210">
        <f>'G-2'!S6:U6</f>
        <v>43119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43</v>
      </c>
      <c r="C10" s="61">
        <v>221</v>
      </c>
      <c r="D10" s="61">
        <v>17</v>
      </c>
      <c r="E10" s="61">
        <v>5</v>
      </c>
      <c r="F10" s="62">
        <f t="shared" ref="F10:F22" si="0">B10*0.5+C10*1+D10*2+E10*2.5</f>
        <v>289</v>
      </c>
      <c r="G10" s="63"/>
      <c r="H10" s="64" t="s">
        <v>4</v>
      </c>
      <c r="I10" s="46">
        <v>33</v>
      </c>
      <c r="J10" s="46">
        <v>199</v>
      </c>
      <c r="K10" s="46">
        <v>19</v>
      </c>
      <c r="L10" s="46">
        <v>5</v>
      </c>
      <c r="M10" s="62">
        <f t="shared" ref="M10:M22" si="1">I10*0.5+J10*1+K10*2+L10*2.5</f>
        <v>266</v>
      </c>
      <c r="N10" s="65">
        <f>F20+F21+F22+M10</f>
        <v>977</v>
      </c>
      <c r="O10" s="64" t="s">
        <v>43</v>
      </c>
      <c r="P10" s="46">
        <v>25</v>
      </c>
      <c r="Q10" s="46">
        <v>181</v>
      </c>
      <c r="R10" s="46">
        <v>17</v>
      </c>
      <c r="S10" s="46">
        <v>6</v>
      </c>
      <c r="T10" s="62">
        <f t="shared" ref="T10:T21" si="2">P10*0.5+Q10*1+R10*2+S10*2.5</f>
        <v>242.5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50</v>
      </c>
      <c r="C11" s="61">
        <v>230</v>
      </c>
      <c r="D11" s="61">
        <v>19</v>
      </c>
      <c r="E11" s="61">
        <v>7</v>
      </c>
      <c r="F11" s="62">
        <f t="shared" si="0"/>
        <v>310.5</v>
      </c>
      <c r="G11" s="63"/>
      <c r="H11" s="64" t="s">
        <v>5</v>
      </c>
      <c r="I11" s="46">
        <v>25</v>
      </c>
      <c r="J11" s="46">
        <v>204</v>
      </c>
      <c r="K11" s="46">
        <v>23</v>
      </c>
      <c r="L11" s="46">
        <v>3</v>
      </c>
      <c r="M11" s="62">
        <f t="shared" si="1"/>
        <v>270</v>
      </c>
      <c r="N11" s="65">
        <f>F21+F22+M10+M11</f>
        <v>1006.5</v>
      </c>
      <c r="O11" s="64" t="s">
        <v>44</v>
      </c>
      <c r="P11" s="46">
        <v>29</v>
      </c>
      <c r="Q11" s="46">
        <v>197</v>
      </c>
      <c r="R11" s="46">
        <v>20</v>
      </c>
      <c r="S11" s="46">
        <v>8</v>
      </c>
      <c r="T11" s="62">
        <f t="shared" si="2"/>
        <v>271.5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32</v>
      </c>
      <c r="C12" s="61">
        <v>234</v>
      </c>
      <c r="D12" s="61">
        <v>23</v>
      </c>
      <c r="E12" s="61">
        <v>5</v>
      </c>
      <c r="F12" s="62">
        <f t="shared" si="0"/>
        <v>308.5</v>
      </c>
      <c r="G12" s="63"/>
      <c r="H12" s="64" t="s">
        <v>6</v>
      </c>
      <c r="I12" s="46">
        <v>23</v>
      </c>
      <c r="J12" s="46">
        <v>248</v>
      </c>
      <c r="K12" s="46">
        <v>15</v>
      </c>
      <c r="L12" s="46">
        <v>5</v>
      </c>
      <c r="M12" s="62">
        <f t="shared" si="1"/>
        <v>302</v>
      </c>
      <c r="N12" s="63">
        <f>F22+M10+M11+M12</f>
        <v>1068</v>
      </c>
      <c r="O12" s="64" t="s">
        <v>32</v>
      </c>
      <c r="P12" s="46">
        <v>29</v>
      </c>
      <c r="Q12" s="46">
        <v>222</v>
      </c>
      <c r="R12" s="46">
        <v>17</v>
      </c>
      <c r="S12" s="46">
        <v>8</v>
      </c>
      <c r="T12" s="62">
        <f t="shared" si="2"/>
        <v>290.5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42</v>
      </c>
      <c r="C13" s="61">
        <v>255</v>
      </c>
      <c r="D13" s="61">
        <v>19</v>
      </c>
      <c r="E13" s="61">
        <v>4</v>
      </c>
      <c r="F13" s="62">
        <f t="shared" si="0"/>
        <v>324</v>
      </c>
      <c r="G13" s="63">
        <f t="shared" ref="G13:G19" si="3">F10+F11+F12+F13</f>
        <v>1232</v>
      </c>
      <c r="H13" s="64" t="s">
        <v>7</v>
      </c>
      <c r="I13" s="46">
        <v>15</v>
      </c>
      <c r="J13" s="46">
        <v>210</v>
      </c>
      <c r="K13" s="46">
        <v>15</v>
      </c>
      <c r="L13" s="46">
        <v>4</v>
      </c>
      <c r="M13" s="62">
        <f t="shared" si="1"/>
        <v>257.5</v>
      </c>
      <c r="N13" s="63">
        <f t="shared" ref="N13:N18" si="4">M10+M11+M12+M13</f>
        <v>1095.5</v>
      </c>
      <c r="O13" s="64" t="s">
        <v>33</v>
      </c>
      <c r="P13" s="46">
        <v>35</v>
      </c>
      <c r="Q13" s="46">
        <v>215</v>
      </c>
      <c r="R13" s="46">
        <v>13</v>
      </c>
      <c r="S13" s="46">
        <v>4</v>
      </c>
      <c r="T13" s="62">
        <f t="shared" si="2"/>
        <v>268.5</v>
      </c>
      <c r="U13" s="63">
        <f t="shared" ref="U13:U21" si="5">T10+T11+T12+T13</f>
        <v>1073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39</v>
      </c>
      <c r="C14" s="61">
        <v>228</v>
      </c>
      <c r="D14" s="61">
        <v>20</v>
      </c>
      <c r="E14" s="61">
        <v>5</v>
      </c>
      <c r="F14" s="62">
        <f t="shared" si="0"/>
        <v>300</v>
      </c>
      <c r="G14" s="63">
        <f t="shared" si="3"/>
        <v>1243</v>
      </c>
      <c r="H14" s="64" t="s">
        <v>9</v>
      </c>
      <c r="I14" s="46">
        <v>17</v>
      </c>
      <c r="J14" s="46">
        <v>187</v>
      </c>
      <c r="K14" s="46">
        <v>13</v>
      </c>
      <c r="L14" s="46">
        <v>2</v>
      </c>
      <c r="M14" s="62">
        <f t="shared" si="1"/>
        <v>226.5</v>
      </c>
      <c r="N14" s="63">
        <f t="shared" si="4"/>
        <v>1056</v>
      </c>
      <c r="O14" s="64" t="s">
        <v>29</v>
      </c>
      <c r="P14" s="45">
        <v>32</v>
      </c>
      <c r="Q14" s="45">
        <v>220</v>
      </c>
      <c r="R14" s="45">
        <v>18</v>
      </c>
      <c r="S14" s="45">
        <v>4</v>
      </c>
      <c r="T14" s="62">
        <f t="shared" si="2"/>
        <v>282</v>
      </c>
      <c r="U14" s="63">
        <f t="shared" si="5"/>
        <v>1112.5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31</v>
      </c>
      <c r="C15" s="61">
        <v>201</v>
      </c>
      <c r="D15" s="61">
        <v>17</v>
      </c>
      <c r="E15" s="61">
        <v>4</v>
      </c>
      <c r="F15" s="62">
        <f t="shared" si="0"/>
        <v>260.5</v>
      </c>
      <c r="G15" s="63">
        <f t="shared" si="3"/>
        <v>1193</v>
      </c>
      <c r="H15" s="64" t="s">
        <v>12</v>
      </c>
      <c r="I15" s="46">
        <v>12</v>
      </c>
      <c r="J15" s="46">
        <v>195</v>
      </c>
      <c r="K15" s="46">
        <v>15</v>
      </c>
      <c r="L15" s="46">
        <v>5</v>
      </c>
      <c r="M15" s="62">
        <f t="shared" si="1"/>
        <v>243.5</v>
      </c>
      <c r="N15" s="63">
        <f t="shared" si="4"/>
        <v>1029.5</v>
      </c>
      <c r="O15" s="60" t="s">
        <v>30</v>
      </c>
      <c r="P15" s="46">
        <v>34</v>
      </c>
      <c r="Q15" s="46">
        <v>243</v>
      </c>
      <c r="R15" s="46">
        <v>12</v>
      </c>
      <c r="S15" s="46">
        <v>4</v>
      </c>
      <c r="T15" s="62">
        <f t="shared" si="2"/>
        <v>294</v>
      </c>
      <c r="U15" s="63">
        <f t="shared" si="5"/>
        <v>1135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30</v>
      </c>
      <c r="C16" s="61">
        <v>189</v>
      </c>
      <c r="D16" s="61">
        <v>13</v>
      </c>
      <c r="E16" s="61">
        <v>6</v>
      </c>
      <c r="F16" s="62">
        <f t="shared" si="0"/>
        <v>245</v>
      </c>
      <c r="G16" s="63">
        <f t="shared" si="3"/>
        <v>1129.5</v>
      </c>
      <c r="H16" s="64" t="s">
        <v>15</v>
      </c>
      <c r="I16" s="46">
        <v>15</v>
      </c>
      <c r="J16" s="46">
        <v>201</v>
      </c>
      <c r="K16" s="46">
        <v>14</v>
      </c>
      <c r="L16" s="46">
        <v>3</v>
      </c>
      <c r="M16" s="62">
        <f t="shared" si="1"/>
        <v>244</v>
      </c>
      <c r="N16" s="63">
        <f t="shared" si="4"/>
        <v>971.5</v>
      </c>
      <c r="O16" s="64" t="s">
        <v>8</v>
      </c>
      <c r="P16" s="46">
        <v>38</v>
      </c>
      <c r="Q16" s="46">
        <v>217</v>
      </c>
      <c r="R16" s="46">
        <v>14</v>
      </c>
      <c r="S16" s="46">
        <v>3</v>
      </c>
      <c r="T16" s="62">
        <f t="shared" si="2"/>
        <v>271.5</v>
      </c>
      <c r="U16" s="63">
        <f t="shared" si="5"/>
        <v>1116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25</v>
      </c>
      <c r="C17" s="61">
        <v>210</v>
      </c>
      <c r="D17" s="61">
        <v>18</v>
      </c>
      <c r="E17" s="61">
        <v>4</v>
      </c>
      <c r="F17" s="62">
        <f t="shared" si="0"/>
        <v>268.5</v>
      </c>
      <c r="G17" s="63">
        <f t="shared" si="3"/>
        <v>1074</v>
      </c>
      <c r="H17" s="64" t="s">
        <v>18</v>
      </c>
      <c r="I17" s="46">
        <v>25</v>
      </c>
      <c r="J17" s="46">
        <v>211</v>
      </c>
      <c r="K17" s="46">
        <v>15</v>
      </c>
      <c r="L17" s="46">
        <v>5</v>
      </c>
      <c r="M17" s="62">
        <f t="shared" si="1"/>
        <v>266</v>
      </c>
      <c r="N17" s="63">
        <f t="shared" si="4"/>
        <v>980</v>
      </c>
      <c r="O17" s="64" t="s">
        <v>10</v>
      </c>
      <c r="P17" s="46">
        <v>37</v>
      </c>
      <c r="Q17" s="46">
        <v>205</v>
      </c>
      <c r="R17" s="46">
        <v>19</v>
      </c>
      <c r="S17" s="46">
        <v>2</v>
      </c>
      <c r="T17" s="62">
        <f t="shared" si="2"/>
        <v>266.5</v>
      </c>
      <c r="U17" s="63">
        <f t="shared" si="5"/>
        <v>1114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31</v>
      </c>
      <c r="C18" s="61">
        <v>203</v>
      </c>
      <c r="D18" s="61">
        <v>17</v>
      </c>
      <c r="E18" s="61">
        <v>7</v>
      </c>
      <c r="F18" s="62">
        <f t="shared" si="0"/>
        <v>270</v>
      </c>
      <c r="G18" s="63">
        <f t="shared" si="3"/>
        <v>1044</v>
      </c>
      <c r="H18" s="64" t="s">
        <v>20</v>
      </c>
      <c r="I18" s="46">
        <v>31</v>
      </c>
      <c r="J18" s="46">
        <v>220</v>
      </c>
      <c r="K18" s="46">
        <v>13</v>
      </c>
      <c r="L18" s="46">
        <v>4</v>
      </c>
      <c r="M18" s="62">
        <f t="shared" si="1"/>
        <v>271.5</v>
      </c>
      <c r="N18" s="63">
        <f t="shared" si="4"/>
        <v>1025</v>
      </c>
      <c r="O18" s="64" t="s">
        <v>13</v>
      </c>
      <c r="P18" s="46">
        <v>25</v>
      </c>
      <c r="Q18" s="46">
        <v>224</v>
      </c>
      <c r="R18" s="46">
        <v>16</v>
      </c>
      <c r="S18" s="46">
        <v>3</v>
      </c>
      <c r="T18" s="62">
        <f t="shared" si="2"/>
        <v>276</v>
      </c>
      <c r="U18" s="63">
        <f t="shared" si="5"/>
        <v>1108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29</v>
      </c>
      <c r="C19" s="69">
        <v>179</v>
      </c>
      <c r="D19" s="69">
        <v>18</v>
      </c>
      <c r="E19" s="69">
        <v>4</v>
      </c>
      <c r="F19" s="70">
        <f t="shared" si="0"/>
        <v>239.5</v>
      </c>
      <c r="G19" s="71">
        <f t="shared" si="3"/>
        <v>1023</v>
      </c>
      <c r="H19" s="72" t="s">
        <v>22</v>
      </c>
      <c r="I19" s="45">
        <v>17</v>
      </c>
      <c r="J19" s="45">
        <v>228</v>
      </c>
      <c r="K19" s="45">
        <v>14</v>
      </c>
      <c r="L19" s="45">
        <v>6</v>
      </c>
      <c r="M19" s="62">
        <f t="shared" si="1"/>
        <v>279.5</v>
      </c>
      <c r="N19" s="63">
        <f>M16+M17+M18+M19</f>
        <v>1061</v>
      </c>
      <c r="O19" s="64" t="s">
        <v>16</v>
      </c>
      <c r="P19" s="46">
        <v>29</v>
      </c>
      <c r="Q19" s="46">
        <v>237</v>
      </c>
      <c r="R19" s="46">
        <v>18</v>
      </c>
      <c r="S19" s="46">
        <v>6</v>
      </c>
      <c r="T19" s="62">
        <f t="shared" si="2"/>
        <v>302.5</v>
      </c>
      <c r="U19" s="63">
        <f t="shared" si="5"/>
        <v>1116.5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30</v>
      </c>
      <c r="C20" s="67">
        <v>174</v>
      </c>
      <c r="D20" s="67">
        <v>17</v>
      </c>
      <c r="E20" s="67">
        <v>7</v>
      </c>
      <c r="F20" s="73">
        <f t="shared" si="0"/>
        <v>240.5</v>
      </c>
      <c r="G20" s="74"/>
      <c r="H20" s="64" t="s">
        <v>24</v>
      </c>
      <c r="I20" s="46">
        <v>24</v>
      </c>
      <c r="J20" s="46">
        <v>252</v>
      </c>
      <c r="K20" s="46">
        <v>10</v>
      </c>
      <c r="L20" s="46">
        <v>5</v>
      </c>
      <c r="M20" s="73">
        <f t="shared" si="1"/>
        <v>296.5</v>
      </c>
      <c r="N20" s="63">
        <f>M17+M18+M19+M20</f>
        <v>1113.5</v>
      </c>
      <c r="O20" s="64" t="s">
        <v>45</v>
      </c>
      <c r="P20" s="45">
        <v>23</v>
      </c>
      <c r="Q20" s="45">
        <v>226</v>
      </c>
      <c r="R20" s="45">
        <v>16</v>
      </c>
      <c r="S20" s="45">
        <v>4</v>
      </c>
      <c r="T20" s="73">
        <f t="shared" si="2"/>
        <v>279.5</v>
      </c>
      <c r="U20" s="63">
        <f t="shared" si="5"/>
        <v>1124.5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25</v>
      </c>
      <c r="C21" s="61">
        <v>188</v>
      </c>
      <c r="D21" s="61">
        <v>15</v>
      </c>
      <c r="E21" s="61">
        <v>4</v>
      </c>
      <c r="F21" s="62">
        <f t="shared" si="0"/>
        <v>240.5</v>
      </c>
      <c r="G21" s="75"/>
      <c r="H21" s="72" t="s">
        <v>25</v>
      </c>
      <c r="I21" s="46">
        <v>32</v>
      </c>
      <c r="J21" s="46">
        <v>231</v>
      </c>
      <c r="K21" s="46">
        <v>13</v>
      </c>
      <c r="L21" s="46">
        <v>7</v>
      </c>
      <c r="M21" s="62">
        <f t="shared" si="1"/>
        <v>290.5</v>
      </c>
      <c r="N21" s="63">
        <f>M18+M19+M20+M21</f>
        <v>1138</v>
      </c>
      <c r="O21" s="68" t="s">
        <v>46</v>
      </c>
      <c r="P21" s="47">
        <v>26</v>
      </c>
      <c r="Q21" s="47">
        <v>206</v>
      </c>
      <c r="R21" s="47">
        <v>14</v>
      </c>
      <c r="S21" s="47">
        <v>2</v>
      </c>
      <c r="T21" s="70">
        <f t="shared" si="2"/>
        <v>252</v>
      </c>
      <c r="U21" s="71">
        <f t="shared" si="5"/>
        <v>1110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27</v>
      </c>
      <c r="C22" s="61">
        <v>181</v>
      </c>
      <c r="D22" s="61">
        <v>14</v>
      </c>
      <c r="E22" s="61">
        <v>3</v>
      </c>
      <c r="F22" s="62">
        <f t="shared" si="0"/>
        <v>230</v>
      </c>
      <c r="G22" s="63"/>
      <c r="H22" s="68" t="s">
        <v>26</v>
      </c>
      <c r="I22" s="47">
        <v>32</v>
      </c>
      <c r="J22" s="47">
        <v>237</v>
      </c>
      <c r="K22" s="47">
        <v>17</v>
      </c>
      <c r="L22" s="47">
        <v>8</v>
      </c>
      <c r="M22" s="62">
        <f t="shared" si="1"/>
        <v>307</v>
      </c>
      <c r="N22" s="71">
        <f>M19+M20+M21+M22</f>
        <v>1173.5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1243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1173.5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1135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71</v>
      </c>
      <c r="D24" s="86"/>
      <c r="E24" s="86"/>
      <c r="F24" s="87" t="s">
        <v>64</v>
      </c>
      <c r="G24" s="88"/>
      <c r="H24" s="198"/>
      <c r="I24" s="199"/>
      <c r="J24" s="83" t="s">
        <v>71</v>
      </c>
      <c r="K24" s="86"/>
      <c r="L24" s="86"/>
      <c r="M24" s="87" t="s">
        <v>91</v>
      </c>
      <c r="N24" s="88"/>
      <c r="O24" s="198"/>
      <c r="P24" s="199"/>
      <c r="Q24" s="83" t="s">
        <v>71</v>
      </c>
      <c r="R24" s="86"/>
      <c r="S24" s="86"/>
      <c r="T24" s="87" t="s">
        <v>79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tr">
        <f>'G-2'!E4:H4</f>
        <v>DE OBRA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0" t="str">
        <f>'G-2'!D5:H5</f>
        <v>CALLE 93  X CARRERA 46</v>
      </c>
      <c r="E5" s="170"/>
      <c r="F5" s="170"/>
      <c r="G5" s="170"/>
      <c r="H5" s="170"/>
      <c r="I5" s="165" t="s">
        <v>53</v>
      </c>
      <c r="J5" s="165"/>
      <c r="K5" s="165"/>
      <c r="L5" s="171">
        <f>'G-2'!L5:N5</f>
        <v>1343</v>
      </c>
      <c r="M5" s="171"/>
      <c r="N5" s="171"/>
      <c r="O5" s="12"/>
      <c r="P5" s="165" t="s">
        <v>57</v>
      </c>
      <c r="Q5" s="165"/>
      <c r="R5" s="165"/>
      <c r="S5" s="169" t="s">
        <v>92</v>
      </c>
      <c r="T5" s="169"/>
      <c r="U5" s="169"/>
    </row>
    <row r="6" spans="1:28" ht="12.75" customHeight="1" x14ac:dyDescent="0.2">
      <c r="A6" s="165" t="s">
        <v>55</v>
      </c>
      <c r="B6" s="165"/>
      <c r="C6" s="165"/>
      <c r="D6" s="167" t="s">
        <v>153</v>
      </c>
      <c r="E6" s="167"/>
      <c r="F6" s="167"/>
      <c r="G6" s="167"/>
      <c r="H6" s="167"/>
      <c r="I6" s="165" t="s">
        <v>59</v>
      </c>
      <c r="J6" s="165"/>
      <c r="K6" s="165"/>
      <c r="L6" s="178">
        <v>2</v>
      </c>
      <c r="M6" s="178"/>
      <c r="N6" s="178"/>
      <c r="O6" s="42"/>
      <c r="P6" s="165" t="s">
        <v>58</v>
      </c>
      <c r="Q6" s="165"/>
      <c r="R6" s="165"/>
      <c r="S6" s="179">
        <f>'G-2'!S6:U6</f>
        <v>43119</v>
      </c>
      <c r="T6" s="179"/>
      <c r="U6" s="179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19</v>
      </c>
      <c r="C10" s="46">
        <v>181</v>
      </c>
      <c r="D10" s="46">
        <v>9</v>
      </c>
      <c r="E10" s="46">
        <v>0</v>
      </c>
      <c r="F10" s="62">
        <f>B10*0.5+C10*1+D10*2+E10*2.5</f>
        <v>208.5</v>
      </c>
      <c r="G10" s="2"/>
      <c r="H10" s="19" t="s">
        <v>4</v>
      </c>
      <c r="I10" s="46">
        <v>34</v>
      </c>
      <c r="J10" s="46">
        <v>280</v>
      </c>
      <c r="K10" s="46">
        <v>8</v>
      </c>
      <c r="L10" s="46">
        <v>6</v>
      </c>
      <c r="M10" s="6">
        <f>I10*0.5+J10*1+K10*2+L10*2.5</f>
        <v>328</v>
      </c>
      <c r="N10" s="9">
        <f>F20+F21+F22+M10</f>
        <v>1288</v>
      </c>
      <c r="O10" s="19" t="s">
        <v>43</v>
      </c>
      <c r="P10" s="46">
        <v>17</v>
      </c>
      <c r="Q10" s="46">
        <v>241</v>
      </c>
      <c r="R10" s="46">
        <v>19</v>
      </c>
      <c r="S10" s="46">
        <v>4</v>
      </c>
      <c r="T10" s="6">
        <f>P10*0.5+Q10*1+R10*2+S10*2.5</f>
        <v>297.5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27</v>
      </c>
      <c r="C11" s="46">
        <v>196</v>
      </c>
      <c r="D11" s="46">
        <v>12</v>
      </c>
      <c r="E11" s="46">
        <v>2</v>
      </c>
      <c r="F11" s="6">
        <f t="shared" ref="F11:F22" si="0">B11*0.5+C11*1+D11*2+E11*2.5</f>
        <v>238.5</v>
      </c>
      <c r="G11" s="2"/>
      <c r="H11" s="19" t="s">
        <v>5</v>
      </c>
      <c r="I11" s="46">
        <v>36</v>
      </c>
      <c r="J11" s="46">
        <v>270</v>
      </c>
      <c r="K11" s="46">
        <v>12</v>
      </c>
      <c r="L11" s="46">
        <v>5</v>
      </c>
      <c r="M11" s="6">
        <f t="shared" ref="M11:M22" si="1">I11*0.5+J11*1+K11*2+L11*2.5</f>
        <v>324.5</v>
      </c>
      <c r="N11" s="9">
        <f>F21+F22+M10+M11</f>
        <v>1313.5</v>
      </c>
      <c r="O11" s="19" t="s">
        <v>44</v>
      </c>
      <c r="P11" s="46">
        <v>21</v>
      </c>
      <c r="Q11" s="46">
        <v>265</v>
      </c>
      <c r="R11" s="46">
        <v>21</v>
      </c>
      <c r="S11" s="46">
        <v>7</v>
      </c>
      <c r="T11" s="6">
        <f t="shared" ref="T11:T21" si="2">P11*0.5+Q11*1+R11*2+S11*2.5</f>
        <v>335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21</v>
      </c>
      <c r="C12" s="46">
        <v>187</v>
      </c>
      <c r="D12" s="46">
        <v>11</v>
      </c>
      <c r="E12" s="46">
        <v>0</v>
      </c>
      <c r="F12" s="6">
        <f t="shared" si="0"/>
        <v>219.5</v>
      </c>
      <c r="G12" s="2"/>
      <c r="H12" s="19" t="s">
        <v>6</v>
      </c>
      <c r="I12" s="46">
        <v>31</v>
      </c>
      <c r="J12" s="46">
        <v>294</v>
      </c>
      <c r="K12" s="46">
        <v>13</v>
      </c>
      <c r="L12" s="46">
        <v>3</v>
      </c>
      <c r="M12" s="6">
        <f t="shared" si="1"/>
        <v>343</v>
      </c>
      <c r="N12" s="2">
        <f>F22+M10+M11+M12</f>
        <v>1320</v>
      </c>
      <c r="O12" s="19" t="s">
        <v>32</v>
      </c>
      <c r="P12" s="46">
        <v>29</v>
      </c>
      <c r="Q12" s="46">
        <v>279</v>
      </c>
      <c r="R12" s="46">
        <v>23</v>
      </c>
      <c r="S12" s="46">
        <v>6</v>
      </c>
      <c r="T12" s="6">
        <f t="shared" si="2"/>
        <v>354.5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31</v>
      </c>
      <c r="C13" s="46">
        <v>193</v>
      </c>
      <c r="D13" s="46">
        <v>19</v>
      </c>
      <c r="E13" s="46">
        <v>5</v>
      </c>
      <c r="F13" s="6">
        <f t="shared" si="0"/>
        <v>259</v>
      </c>
      <c r="G13" s="2">
        <f>F10+F11+F12+F13</f>
        <v>925.5</v>
      </c>
      <c r="H13" s="19" t="s">
        <v>7</v>
      </c>
      <c r="I13" s="46">
        <v>31</v>
      </c>
      <c r="J13" s="46">
        <v>290</v>
      </c>
      <c r="K13" s="46">
        <v>13</v>
      </c>
      <c r="L13" s="46">
        <v>8</v>
      </c>
      <c r="M13" s="6">
        <f t="shared" si="1"/>
        <v>351.5</v>
      </c>
      <c r="N13" s="2">
        <f t="shared" ref="N13:N18" si="3">M10+M11+M12+M13</f>
        <v>1347</v>
      </c>
      <c r="O13" s="19" t="s">
        <v>33</v>
      </c>
      <c r="P13" s="46">
        <v>30</v>
      </c>
      <c r="Q13" s="46">
        <v>256</v>
      </c>
      <c r="R13" s="46">
        <v>18</v>
      </c>
      <c r="S13" s="46">
        <v>3</v>
      </c>
      <c r="T13" s="6">
        <f t="shared" si="2"/>
        <v>314.5</v>
      </c>
      <c r="U13" s="2">
        <f t="shared" ref="U13:U21" si="4">T10+T11+T12+T13</f>
        <v>1301.5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23</v>
      </c>
      <c r="C14" s="46">
        <v>239</v>
      </c>
      <c r="D14" s="46">
        <v>18</v>
      </c>
      <c r="E14" s="46">
        <v>4</v>
      </c>
      <c r="F14" s="6">
        <f t="shared" si="0"/>
        <v>296.5</v>
      </c>
      <c r="G14" s="2">
        <f t="shared" ref="G14:G19" si="5">F11+F12+F13+F14</f>
        <v>1013.5</v>
      </c>
      <c r="H14" s="19" t="s">
        <v>9</v>
      </c>
      <c r="I14" s="46">
        <v>34</v>
      </c>
      <c r="J14" s="46">
        <v>284</v>
      </c>
      <c r="K14" s="46">
        <v>11</v>
      </c>
      <c r="L14" s="46">
        <v>4</v>
      </c>
      <c r="M14" s="6">
        <f t="shared" si="1"/>
        <v>333</v>
      </c>
      <c r="N14" s="2">
        <f t="shared" si="3"/>
        <v>1352</v>
      </c>
      <c r="O14" s="19" t="s">
        <v>29</v>
      </c>
      <c r="P14" s="45">
        <v>44</v>
      </c>
      <c r="Q14" s="45">
        <v>253</v>
      </c>
      <c r="R14" s="45">
        <v>9</v>
      </c>
      <c r="S14" s="45">
        <v>4</v>
      </c>
      <c r="T14" s="6">
        <f t="shared" si="2"/>
        <v>303</v>
      </c>
      <c r="U14" s="2">
        <f t="shared" si="4"/>
        <v>1307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19</v>
      </c>
      <c r="C15" s="46">
        <v>219</v>
      </c>
      <c r="D15" s="46">
        <v>19</v>
      </c>
      <c r="E15" s="46">
        <v>6</v>
      </c>
      <c r="F15" s="6">
        <f t="shared" si="0"/>
        <v>281.5</v>
      </c>
      <c r="G15" s="2">
        <f t="shared" si="5"/>
        <v>1056.5</v>
      </c>
      <c r="H15" s="19" t="s">
        <v>12</v>
      </c>
      <c r="I15" s="46">
        <v>35</v>
      </c>
      <c r="J15" s="46">
        <v>269</v>
      </c>
      <c r="K15" s="46">
        <v>15</v>
      </c>
      <c r="L15" s="46">
        <v>5</v>
      </c>
      <c r="M15" s="6">
        <f t="shared" si="1"/>
        <v>329</v>
      </c>
      <c r="N15" s="2">
        <f t="shared" si="3"/>
        <v>1356.5</v>
      </c>
      <c r="O15" s="18" t="s">
        <v>30</v>
      </c>
      <c r="P15" s="46">
        <v>52</v>
      </c>
      <c r="Q15" s="46">
        <v>229</v>
      </c>
      <c r="R15" s="46">
        <v>13</v>
      </c>
      <c r="S15" s="46">
        <v>3</v>
      </c>
      <c r="T15" s="6">
        <f t="shared" si="2"/>
        <v>288.5</v>
      </c>
      <c r="U15" s="2">
        <f t="shared" si="4"/>
        <v>1260.5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21</v>
      </c>
      <c r="C16" s="46">
        <v>209</v>
      </c>
      <c r="D16" s="46">
        <v>19</v>
      </c>
      <c r="E16" s="46">
        <v>7</v>
      </c>
      <c r="F16" s="6">
        <f t="shared" si="0"/>
        <v>275</v>
      </c>
      <c r="G16" s="2">
        <f t="shared" si="5"/>
        <v>1112</v>
      </c>
      <c r="H16" s="19" t="s">
        <v>15</v>
      </c>
      <c r="I16" s="46">
        <v>36</v>
      </c>
      <c r="J16" s="46">
        <v>261</v>
      </c>
      <c r="K16" s="46">
        <v>12</v>
      </c>
      <c r="L16" s="46">
        <v>2</v>
      </c>
      <c r="M16" s="6">
        <f t="shared" si="1"/>
        <v>308</v>
      </c>
      <c r="N16" s="2">
        <f t="shared" si="3"/>
        <v>1321.5</v>
      </c>
      <c r="O16" s="19" t="s">
        <v>8</v>
      </c>
      <c r="P16" s="46">
        <v>36</v>
      </c>
      <c r="Q16" s="46">
        <v>247</v>
      </c>
      <c r="R16" s="46">
        <v>13</v>
      </c>
      <c r="S16" s="46">
        <v>3</v>
      </c>
      <c r="T16" s="6">
        <f t="shared" si="2"/>
        <v>298.5</v>
      </c>
      <c r="U16" s="2">
        <f t="shared" si="4"/>
        <v>1204.5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44</v>
      </c>
      <c r="C17" s="46">
        <v>224</v>
      </c>
      <c r="D17" s="46">
        <v>17</v>
      </c>
      <c r="E17" s="46">
        <v>3</v>
      </c>
      <c r="F17" s="6">
        <f t="shared" si="0"/>
        <v>287.5</v>
      </c>
      <c r="G17" s="2">
        <f t="shared" si="5"/>
        <v>1140.5</v>
      </c>
      <c r="H17" s="19" t="s">
        <v>18</v>
      </c>
      <c r="I17" s="46">
        <v>19</v>
      </c>
      <c r="J17" s="46">
        <v>234</v>
      </c>
      <c r="K17" s="46">
        <v>19</v>
      </c>
      <c r="L17" s="46">
        <v>2</v>
      </c>
      <c r="M17" s="6">
        <f t="shared" si="1"/>
        <v>286.5</v>
      </c>
      <c r="N17" s="2">
        <f t="shared" si="3"/>
        <v>1256.5</v>
      </c>
      <c r="O17" s="19" t="s">
        <v>10</v>
      </c>
      <c r="P17" s="46">
        <v>55</v>
      </c>
      <c r="Q17" s="46">
        <v>243</v>
      </c>
      <c r="R17" s="46">
        <v>8</v>
      </c>
      <c r="S17" s="46">
        <v>1</v>
      </c>
      <c r="T17" s="6">
        <f t="shared" si="2"/>
        <v>289</v>
      </c>
      <c r="U17" s="2">
        <f t="shared" si="4"/>
        <v>1179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36</v>
      </c>
      <c r="C18" s="46">
        <v>234</v>
      </c>
      <c r="D18" s="46">
        <v>13</v>
      </c>
      <c r="E18" s="46">
        <v>5</v>
      </c>
      <c r="F18" s="6">
        <f t="shared" si="0"/>
        <v>290.5</v>
      </c>
      <c r="G18" s="2">
        <f t="shared" si="5"/>
        <v>1134.5</v>
      </c>
      <c r="H18" s="19" t="s">
        <v>20</v>
      </c>
      <c r="I18" s="46">
        <v>29</v>
      </c>
      <c r="J18" s="46">
        <v>241</v>
      </c>
      <c r="K18" s="46">
        <v>17</v>
      </c>
      <c r="L18" s="46">
        <v>7</v>
      </c>
      <c r="M18" s="6">
        <f t="shared" si="1"/>
        <v>307</v>
      </c>
      <c r="N18" s="2">
        <f t="shared" si="3"/>
        <v>1230.5</v>
      </c>
      <c r="O18" s="19" t="s">
        <v>13</v>
      </c>
      <c r="P18" s="46">
        <v>64</v>
      </c>
      <c r="Q18" s="46">
        <v>259</v>
      </c>
      <c r="R18" s="46">
        <v>11</v>
      </c>
      <c r="S18" s="46">
        <v>2</v>
      </c>
      <c r="T18" s="6">
        <f t="shared" si="2"/>
        <v>318</v>
      </c>
      <c r="U18" s="2">
        <f t="shared" si="4"/>
        <v>1194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44</v>
      </c>
      <c r="C19" s="47">
        <v>248</v>
      </c>
      <c r="D19" s="47">
        <v>11</v>
      </c>
      <c r="E19" s="47">
        <v>9</v>
      </c>
      <c r="F19" s="7">
        <f t="shared" si="0"/>
        <v>314.5</v>
      </c>
      <c r="G19" s="3">
        <f>F16+F17+F18+F19</f>
        <v>1167.5</v>
      </c>
      <c r="H19" s="20" t="s">
        <v>22</v>
      </c>
      <c r="I19" s="45">
        <v>26</v>
      </c>
      <c r="J19" s="45">
        <v>223</v>
      </c>
      <c r="K19" s="45">
        <v>13</v>
      </c>
      <c r="L19" s="45">
        <v>8</v>
      </c>
      <c r="M19" s="6">
        <f t="shared" si="1"/>
        <v>282</v>
      </c>
      <c r="N19" s="2">
        <f>M16+M17+M18+M19</f>
        <v>1183.5</v>
      </c>
      <c r="O19" s="19" t="s">
        <v>16</v>
      </c>
      <c r="P19" s="46">
        <v>52</v>
      </c>
      <c r="Q19" s="46">
        <v>274</v>
      </c>
      <c r="R19" s="46">
        <v>14</v>
      </c>
      <c r="S19" s="46">
        <v>1</v>
      </c>
      <c r="T19" s="6">
        <f t="shared" si="2"/>
        <v>330.5</v>
      </c>
      <c r="U19" s="2">
        <f t="shared" si="4"/>
        <v>1236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34</v>
      </c>
      <c r="C20" s="45">
        <v>247</v>
      </c>
      <c r="D20" s="45">
        <v>15</v>
      </c>
      <c r="E20" s="45">
        <v>2</v>
      </c>
      <c r="F20" s="8">
        <f t="shared" si="0"/>
        <v>299</v>
      </c>
      <c r="G20" s="35"/>
      <c r="H20" s="19" t="s">
        <v>24</v>
      </c>
      <c r="I20" s="46">
        <v>31</v>
      </c>
      <c r="J20" s="46">
        <v>246</v>
      </c>
      <c r="K20" s="46">
        <v>10</v>
      </c>
      <c r="L20" s="46">
        <v>10</v>
      </c>
      <c r="M20" s="8">
        <f t="shared" si="1"/>
        <v>306.5</v>
      </c>
      <c r="N20" s="2">
        <f>M17+M18+M19+M20</f>
        <v>1182</v>
      </c>
      <c r="O20" s="19" t="s">
        <v>45</v>
      </c>
      <c r="P20" s="45">
        <v>41</v>
      </c>
      <c r="Q20" s="45">
        <v>256</v>
      </c>
      <c r="R20" s="45">
        <v>17</v>
      </c>
      <c r="S20" s="45">
        <v>2</v>
      </c>
      <c r="T20" s="8">
        <f t="shared" si="2"/>
        <v>315.5</v>
      </c>
      <c r="U20" s="2">
        <f t="shared" si="4"/>
        <v>1253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49</v>
      </c>
      <c r="C21" s="46">
        <v>264</v>
      </c>
      <c r="D21" s="46">
        <v>19</v>
      </c>
      <c r="E21" s="46">
        <v>4</v>
      </c>
      <c r="F21" s="6">
        <f t="shared" si="0"/>
        <v>336.5</v>
      </c>
      <c r="G21" s="36"/>
      <c r="H21" s="20" t="s">
        <v>25</v>
      </c>
      <c r="I21" s="46">
        <v>39</v>
      </c>
      <c r="J21" s="46">
        <v>259</v>
      </c>
      <c r="K21" s="46">
        <v>13</v>
      </c>
      <c r="L21" s="46">
        <v>8</v>
      </c>
      <c r="M21" s="6">
        <f t="shared" si="1"/>
        <v>324.5</v>
      </c>
      <c r="N21" s="2">
        <f>M18+M19+M20+M21</f>
        <v>1220</v>
      </c>
      <c r="O21" s="21" t="s">
        <v>46</v>
      </c>
      <c r="P21" s="47">
        <v>33</v>
      </c>
      <c r="Q21" s="47">
        <v>241</v>
      </c>
      <c r="R21" s="47">
        <v>11</v>
      </c>
      <c r="S21" s="47">
        <v>4</v>
      </c>
      <c r="T21" s="7">
        <f t="shared" si="2"/>
        <v>289.5</v>
      </c>
      <c r="U21" s="3">
        <f t="shared" si="4"/>
        <v>1253.5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40</v>
      </c>
      <c r="C22" s="46">
        <v>253</v>
      </c>
      <c r="D22" s="46">
        <v>17</v>
      </c>
      <c r="E22" s="46">
        <v>7</v>
      </c>
      <c r="F22" s="6">
        <f t="shared" si="0"/>
        <v>324.5</v>
      </c>
      <c r="G22" s="2"/>
      <c r="H22" s="21" t="s">
        <v>26</v>
      </c>
      <c r="I22" s="47">
        <v>30</v>
      </c>
      <c r="J22" s="47">
        <v>249</v>
      </c>
      <c r="K22" s="47">
        <v>23</v>
      </c>
      <c r="L22" s="47">
        <v>8</v>
      </c>
      <c r="M22" s="6">
        <f t="shared" si="1"/>
        <v>330</v>
      </c>
      <c r="N22" s="3">
        <f>M19+M20+M21+M22</f>
        <v>1243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1167.5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1356.5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1307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87</v>
      </c>
      <c r="G24" s="88"/>
      <c r="H24" s="182"/>
      <c r="I24" s="183"/>
      <c r="J24" s="82" t="s">
        <v>71</v>
      </c>
      <c r="K24" s="86"/>
      <c r="L24" s="86"/>
      <c r="M24" s="87" t="s">
        <v>78</v>
      </c>
      <c r="N24" s="88"/>
      <c r="O24" s="182"/>
      <c r="P24" s="183"/>
      <c r="Q24" s="82" t="s">
        <v>71</v>
      </c>
      <c r="R24" s="86"/>
      <c r="S24" s="86"/>
      <c r="T24" s="87" t="s">
        <v>76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V30" sqref="V3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8" t="s">
        <v>61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6" t="s">
        <v>54</v>
      </c>
      <c r="B5" s="166"/>
      <c r="C5" s="166"/>
      <c r="D5" s="26"/>
      <c r="E5" s="170" t="str">
        <f>'G-2'!E4:H4</f>
        <v>DE OBRA</v>
      </c>
      <c r="F5" s="170"/>
      <c r="G5" s="170"/>
      <c r="H5" s="17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5" t="s">
        <v>56</v>
      </c>
      <c r="B6" s="165"/>
      <c r="C6" s="165"/>
      <c r="D6" s="170" t="str">
        <f>'G-2'!D5:H5</f>
        <v>CALLE 93  X CARRERA 46</v>
      </c>
      <c r="E6" s="170"/>
      <c r="F6" s="170"/>
      <c r="G6" s="170"/>
      <c r="H6" s="170"/>
      <c r="I6" s="165" t="s">
        <v>53</v>
      </c>
      <c r="J6" s="165"/>
      <c r="K6" s="165"/>
      <c r="L6" s="171">
        <f>'G-2'!L5:N5</f>
        <v>1343</v>
      </c>
      <c r="M6" s="171"/>
      <c r="N6" s="171"/>
      <c r="O6" s="12"/>
      <c r="P6" s="165" t="s">
        <v>58</v>
      </c>
      <c r="Q6" s="165"/>
      <c r="R6" s="165"/>
      <c r="S6" s="218">
        <f>'G-2'!S6:U6</f>
        <v>43119</v>
      </c>
      <c r="T6" s="218"/>
      <c r="U6" s="218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100</v>
      </c>
      <c r="C10" s="46">
        <f>'G-2'!C10+'G-3'!C10+'G-4'!C10</f>
        <v>633</v>
      </c>
      <c r="D10" s="46">
        <f>'G-2'!D10+'G-3'!D10+'G-4'!D10</f>
        <v>39</v>
      </c>
      <c r="E10" s="46">
        <f>'G-2'!E10+'G-3'!E10+'G-4'!E10</f>
        <v>6</v>
      </c>
      <c r="F10" s="6">
        <f t="shared" ref="F10:F22" si="0">B10*0.5+C10*1+D10*2+E10*2.5</f>
        <v>776</v>
      </c>
      <c r="G10" s="2"/>
      <c r="H10" s="19" t="s">
        <v>4</v>
      </c>
      <c r="I10" s="46">
        <f>'G-2'!I10+'G-3'!I10+'G-4'!I10</f>
        <v>105</v>
      </c>
      <c r="J10" s="46">
        <f>'G-2'!J10+'G-3'!J10+'G-4'!J10</f>
        <v>728</v>
      </c>
      <c r="K10" s="46">
        <f>'G-2'!K10+'G-3'!K10+'G-4'!K10</f>
        <v>42</v>
      </c>
      <c r="L10" s="46">
        <f>'G-2'!L10+'G-3'!L10+'G-4'!L10</f>
        <v>15</v>
      </c>
      <c r="M10" s="6">
        <f t="shared" ref="M10:M22" si="1">I10*0.5+J10*1+K10*2+L10*2.5</f>
        <v>902</v>
      </c>
      <c r="N10" s="9">
        <f>F20+F21+F22+M10</f>
        <v>3468</v>
      </c>
      <c r="O10" s="19" t="s">
        <v>43</v>
      </c>
      <c r="P10" s="46">
        <f>'G-2'!P10+'G-3'!P10+'G-4'!P10</f>
        <v>78</v>
      </c>
      <c r="Q10" s="46">
        <f>'G-2'!Q10+'G-3'!Q10+'G-4'!Q10</f>
        <v>673</v>
      </c>
      <c r="R10" s="46">
        <f>'G-2'!R10+'G-3'!R10+'G-4'!R10</f>
        <v>53</v>
      </c>
      <c r="S10" s="46">
        <f>'G-2'!S10+'G-3'!S10+'G-4'!S10</f>
        <v>13</v>
      </c>
      <c r="T10" s="6">
        <f t="shared" ref="T10:T21" si="2">P10*0.5+Q10*1+R10*2+S10*2.5</f>
        <v>850.5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128</v>
      </c>
      <c r="C11" s="46">
        <f>'G-2'!C11+'G-3'!C11+'G-4'!C11</f>
        <v>672</v>
      </c>
      <c r="D11" s="46">
        <f>'G-2'!D11+'G-3'!D11+'G-4'!D11</f>
        <v>46</v>
      </c>
      <c r="E11" s="46">
        <f>'G-2'!E11+'G-3'!E11+'G-4'!E11</f>
        <v>9</v>
      </c>
      <c r="F11" s="6">
        <f t="shared" si="0"/>
        <v>850.5</v>
      </c>
      <c r="G11" s="2"/>
      <c r="H11" s="19" t="s">
        <v>5</v>
      </c>
      <c r="I11" s="46">
        <f>'G-2'!I11+'G-3'!I11+'G-4'!I11</f>
        <v>89</v>
      </c>
      <c r="J11" s="46">
        <f>'G-2'!J11+'G-3'!J11+'G-4'!J11</f>
        <v>751</v>
      </c>
      <c r="K11" s="46">
        <f>'G-2'!K11+'G-3'!K11+'G-4'!K11</f>
        <v>54</v>
      </c>
      <c r="L11" s="46">
        <f>'G-2'!L11+'G-3'!L11+'G-4'!L11</f>
        <v>13</v>
      </c>
      <c r="M11" s="6">
        <f t="shared" si="1"/>
        <v>936</v>
      </c>
      <c r="N11" s="9">
        <f>F21+F22+M10+M11</f>
        <v>3583</v>
      </c>
      <c r="O11" s="19" t="s">
        <v>44</v>
      </c>
      <c r="P11" s="46">
        <f>'G-2'!P11+'G-3'!P11+'G-4'!P11</f>
        <v>92</v>
      </c>
      <c r="Q11" s="46">
        <f>'G-2'!Q11+'G-3'!Q11+'G-4'!Q11</f>
        <v>748</v>
      </c>
      <c r="R11" s="46">
        <f>'G-2'!R11+'G-3'!R11+'G-4'!R11</f>
        <v>57</v>
      </c>
      <c r="S11" s="46">
        <f>'G-2'!S11+'G-3'!S11+'G-4'!S11</f>
        <v>19</v>
      </c>
      <c r="T11" s="6">
        <f t="shared" si="2"/>
        <v>955.5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108</v>
      </c>
      <c r="C12" s="46">
        <f>'G-2'!C12+'G-3'!C12+'G-4'!C12</f>
        <v>676</v>
      </c>
      <c r="D12" s="46">
        <f>'G-2'!D12+'G-3'!D12+'G-4'!D12</f>
        <v>52</v>
      </c>
      <c r="E12" s="46">
        <f>'G-2'!E12+'G-3'!E12+'G-4'!E12</f>
        <v>7</v>
      </c>
      <c r="F12" s="6">
        <f t="shared" si="0"/>
        <v>851.5</v>
      </c>
      <c r="G12" s="2"/>
      <c r="H12" s="19" t="s">
        <v>6</v>
      </c>
      <c r="I12" s="46">
        <f>'G-2'!I12+'G-3'!I12+'G-4'!I12</f>
        <v>90</v>
      </c>
      <c r="J12" s="46">
        <f>'G-2'!J12+'G-3'!J12+'G-4'!J12</f>
        <v>798</v>
      </c>
      <c r="K12" s="46">
        <f>'G-2'!K12+'G-3'!K12+'G-4'!K12</f>
        <v>43</v>
      </c>
      <c r="L12" s="46">
        <f>'G-2'!L12+'G-3'!L12+'G-4'!L12</f>
        <v>11</v>
      </c>
      <c r="M12" s="6">
        <f t="shared" si="1"/>
        <v>956.5</v>
      </c>
      <c r="N12" s="2">
        <f>F22+M10+M11+M12</f>
        <v>3664.5</v>
      </c>
      <c r="O12" s="19" t="s">
        <v>32</v>
      </c>
      <c r="P12" s="46">
        <f>'G-2'!P12+'G-3'!P12+'G-4'!P12</f>
        <v>98</v>
      </c>
      <c r="Q12" s="46">
        <f>'G-2'!Q12+'G-3'!Q12+'G-4'!Q12</f>
        <v>778</v>
      </c>
      <c r="R12" s="46">
        <f>'G-2'!R12+'G-3'!R12+'G-4'!R12</f>
        <v>59</v>
      </c>
      <c r="S12" s="46">
        <f>'G-2'!S12+'G-3'!S12+'G-4'!S12</f>
        <v>19</v>
      </c>
      <c r="T12" s="6">
        <f t="shared" si="2"/>
        <v>992.5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109</v>
      </c>
      <c r="C13" s="46">
        <f>'G-2'!C13+'G-3'!C13+'G-4'!C13</f>
        <v>674</v>
      </c>
      <c r="D13" s="46">
        <f>'G-2'!D13+'G-3'!D13+'G-4'!D13</f>
        <v>53</v>
      </c>
      <c r="E13" s="46">
        <f>'G-2'!E13+'G-3'!E13+'G-4'!E13</f>
        <v>15</v>
      </c>
      <c r="F13" s="6">
        <f t="shared" si="0"/>
        <v>872</v>
      </c>
      <c r="G13" s="2">
        <f t="shared" ref="G13:G19" si="3">F10+F11+F12+F13</f>
        <v>3350</v>
      </c>
      <c r="H13" s="19" t="s">
        <v>7</v>
      </c>
      <c r="I13" s="46">
        <f>'G-2'!I13+'G-3'!I13+'G-4'!I13</f>
        <v>73</v>
      </c>
      <c r="J13" s="46">
        <f>'G-2'!J13+'G-3'!J13+'G-4'!J13</f>
        <v>731</v>
      </c>
      <c r="K13" s="46">
        <f>'G-2'!K13+'G-3'!K13+'G-4'!K13</f>
        <v>37</v>
      </c>
      <c r="L13" s="46">
        <f>'G-2'!L13+'G-3'!L13+'G-4'!L13</f>
        <v>16</v>
      </c>
      <c r="M13" s="6">
        <f t="shared" si="1"/>
        <v>881.5</v>
      </c>
      <c r="N13" s="2">
        <f t="shared" ref="N13:N18" si="4">M10+M11+M12+M13</f>
        <v>3676</v>
      </c>
      <c r="O13" s="19" t="s">
        <v>33</v>
      </c>
      <c r="P13" s="46">
        <f>'G-2'!P13+'G-3'!P13+'G-4'!P13</f>
        <v>101</v>
      </c>
      <c r="Q13" s="46">
        <f>'G-2'!Q13+'G-3'!Q13+'G-4'!Q13</f>
        <v>733</v>
      </c>
      <c r="R13" s="46">
        <f>'G-2'!R13+'G-3'!R13+'G-4'!R13</f>
        <v>45</v>
      </c>
      <c r="S13" s="46">
        <f>'G-2'!S13+'G-3'!S13+'G-4'!S13</f>
        <v>8</v>
      </c>
      <c r="T13" s="6">
        <f t="shared" si="2"/>
        <v>893.5</v>
      </c>
      <c r="U13" s="2">
        <f t="shared" ref="U13:U21" si="5">T10+T11+T12+T13</f>
        <v>3692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92</v>
      </c>
      <c r="C14" s="46">
        <f>'G-2'!C14+'G-3'!C14+'G-4'!C14</f>
        <v>703</v>
      </c>
      <c r="D14" s="46">
        <f>'G-2'!D14+'G-3'!D14+'G-4'!D14</f>
        <v>58</v>
      </c>
      <c r="E14" s="46">
        <f>'G-2'!E14+'G-3'!E14+'G-4'!E14</f>
        <v>11</v>
      </c>
      <c r="F14" s="6">
        <f t="shared" si="0"/>
        <v>892.5</v>
      </c>
      <c r="G14" s="2">
        <f t="shared" si="3"/>
        <v>3466.5</v>
      </c>
      <c r="H14" s="19" t="s">
        <v>9</v>
      </c>
      <c r="I14" s="46">
        <f>'G-2'!I14+'G-3'!I14+'G-4'!I14</f>
        <v>71</v>
      </c>
      <c r="J14" s="46">
        <f>'G-2'!J14+'G-3'!J14+'G-4'!J14</f>
        <v>681</v>
      </c>
      <c r="K14" s="46">
        <f>'G-2'!K14+'G-3'!K14+'G-4'!K14</f>
        <v>34</v>
      </c>
      <c r="L14" s="46">
        <f>'G-2'!L14+'G-3'!L14+'G-4'!L14</f>
        <v>9</v>
      </c>
      <c r="M14" s="6">
        <f t="shared" si="1"/>
        <v>807</v>
      </c>
      <c r="N14" s="2">
        <f t="shared" si="4"/>
        <v>3581</v>
      </c>
      <c r="O14" s="19" t="s">
        <v>29</v>
      </c>
      <c r="P14" s="46">
        <f>'G-2'!P14+'G-3'!P14+'G-4'!P14</f>
        <v>106</v>
      </c>
      <c r="Q14" s="46">
        <f>'G-2'!Q14+'G-3'!Q14+'G-4'!Q14</f>
        <v>757</v>
      </c>
      <c r="R14" s="46">
        <f>'G-2'!R14+'G-3'!R14+'G-4'!R14</f>
        <v>41</v>
      </c>
      <c r="S14" s="46">
        <f>'G-2'!S14+'G-3'!S14+'G-4'!S14</f>
        <v>9</v>
      </c>
      <c r="T14" s="6">
        <f t="shared" si="2"/>
        <v>914.5</v>
      </c>
      <c r="U14" s="2">
        <f t="shared" si="5"/>
        <v>3756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90</v>
      </c>
      <c r="C15" s="46">
        <f>'G-2'!C15+'G-3'!C15+'G-4'!C15</f>
        <v>635</v>
      </c>
      <c r="D15" s="46">
        <f>'G-2'!D15+'G-3'!D15+'G-4'!D15</f>
        <v>53</v>
      </c>
      <c r="E15" s="46">
        <f>'G-2'!E15+'G-3'!E15+'G-4'!E15</f>
        <v>15</v>
      </c>
      <c r="F15" s="6">
        <f t="shared" si="0"/>
        <v>823.5</v>
      </c>
      <c r="G15" s="2">
        <f t="shared" si="3"/>
        <v>3439.5</v>
      </c>
      <c r="H15" s="19" t="s">
        <v>12</v>
      </c>
      <c r="I15" s="46">
        <f>'G-2'!I15+'G-3'!I15+'G-4'!I15</f>
        <v>75</v>
      </c>
      <c r="J15" s="46">
        <f>'G-2'!J15+'G-3'!J15+'G-4'!J15</f>
        <v>669</v>
      </c>
      <c r="K15" s="46">
        <f>'G-2'!K15+'G-3'!K15+'G-4'!K15</f>
        <v>41</v>
      </c>
      <c r="L15" s="46">
        <f>'G-2'!L15+'G-3'!L15+'G-4'!L15</f>
        <v>12</v>
      </c>
      <c r="M15" s="6">
        <f t="shared" si="1"/>
        <v>818.5</v>
      </c>
      <c r="N15" s="2">
        <f t="shared" si="4"/>
        <v>3463.5</v>
      </c>
      <c r="O15" s="18" t="s">
        <v>30</v>
      </c>
      <c r="P15" s="46">
        <f>'G-2'!P15+'G-3'!P15+'G-4'!P15</f>
        <v>104</v>
      </c>
      <c r="Q15" s="46">
        <f>'G-2'!Q15+'G-3'!Q15+'G-4'!Q15</f>
        <v>722</v>
      </c>
      <c r="R15" s="46">
        <f>'G-2'!R15+'G-3'!R15+'G-4'!R15</f>
        <v>37</v>
      </c>
      <c r="S15" s="46">
        <f>'G-2'!S15+'G-3'!S15+'G-4'!S15</f>
        <v>9</v>
      </c>
      <c r="T15" s="6">
        <f t="shared" si="2"/>
        <v>870.5</v>
      </c>
      <c r="U15" s="2">
        <f t="shared" si="5"/>
        <v>3671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88</v>
      </c>
      <c r="C16" s="46">
        <f>'G-2'!C16+'G-3'!C16+'G-4'!C16</f>
        <v>596</v>
      </c>
      <c r="D16" s="46">
        <f>'G-2'!D16+'G-3'!D16+'G-4'!D16</f>
        <v>47</v>
      </c>
      <c r="E16" s="46">
        <f>'G-2'!E16+'G-3'!E16+'G-4'!E16</f>
        <v>17</v>
      </c>
      <c r="F16" s="6">
        <f t="shared" si="0"/>
        <v>776.5</v>
      </c>
      <c r="G16" s="2">
        <f t="shared" si="3"/>
        <v>3364.5</v>
      </c>
      <c r="H16" s="19" t="s">
        <v>15</v>
      </c>
      <c r="I16" s="46">
        <f>'G-2'!I16+'G-3'!I16+'G-4'!I16</f>
        <v>76</v>
      </c>
      <c r="J16" s="46">
        <f>'G-2'!J16+'G-3'!J16+'G-4'!J16</f>
        <v>682</v>
      </c>
      <c r="K16" s="46">
        <f>'G-2'!K16+'G-3'!K16+'G-4'!K16</f>
        <v>33</v>
      </c>
      <c r="L16" s="46">
        <f>'G-2'!L16+'G-3'!L16+'G-4'!L16</f>
        <v>9</v>
      </c>
      <c r="M16" s="6">
        <f t="shared" si="1"/>
        <v>808.5</v>
      </c>
      <c r="N16" s="2">
        <f t="shared" si="4"/>
        <v>3315.5</v>
      </c>
      <c r="O16" s="19" t="s">
        <v>8</v>
      </c>
      <c r="P16" s="46">
        <f>'G-2'!P16+'G-3'!P16+'G-4'!P16</f>
        <v>94</v>
      </c>
      <c r="Q16" s="46">
        <f>'G-2'!Q16+'G-3'!Q16+'G-4'!Q16</f>
        <v>700</v>
      </c>
      <c r="R16" s="46">
        <f>'G-2'!R16+'G-3'!R16+'G-4'!R16</f>
        <v>41</v>
      </c>
      <c r="S16" s="46">
        <f>'G-2'!S16+'G-3'!S16+'G-4'!S16</f>
        <v>7</v>
      </c>
      <c r="T16" s="6">
        <f t="shared" si="2"/>
        <v>846.5</v>
      </c>
      <c r="U16" s="2">
        <f t="shared" si="5"/>
        <v>3525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91</v>
      </c>
      <c r="C17" s="46">
        <f>'G-2'!C17+'G-3'!C17+'G-4'!C17</f>
        <v>652</v>
      </c>
      <c r="D17" s="46">
        <f>'G-2'!D17+'G-3'!D17+'G-4'!D17</f>
        <v>46</v>
      </c>
      <c r="E17" s="46">
        <f>'G-2'!E17+'G-3'!E17+'G-4'!E17</f>
        <v>16</v>
      </c>
      <c r="F17" s="6">
        <f t="shared" si="0"/>
        <v>829.5</v>
      </c>
      <c r="G17" s="2">
        <f t="shared" si="3"/>
        <v>3322</v>
      </c>
      <c r="H17" s="19" t="s">
        <v>18</v>
      </c>
      <c r="I17" s="46">
        <f>'G-2'!I17+'G-3'!I17+'G-4'!I17</f>
        <v>74</v>
      </c>
      <c r="J17" s="46">
        <f>'G-2'!J17+'G-3'!J17+'G-4'!J17</f>
        <v>681</v>
      </c>
      <c r="K17" s="46">
        <f>'G-2'!K17+'G-3'!K17+'G-4'!K17</f>
        <v>43</v>
      </c>
      <c r="L17" s="46">
        <f>'G-2'!L17+'G-3'!L17+'G-4'!L17</f>
        <v>12</v>
      </c>
      <c r="M17" s="6">
        <f t="shared" si="1"/>
        <v>834</v>
      </c>
      <c r="N17" s="2">
        <f t="shared" si="4"/>
        <v>3268</v>
      </c>
      <c r="O17" s="19" t="s">
        <v>10</v>
      </c>
      <c r="P17" s="46">
        <f>'G-2'!P17+'G-3'!P17+'G-4'!P17</f>
        <v>111</v>
      </c>
      <c r="Q17" s="46">
        <f>'G-2'!Q17+'G-3'!Q17+'G-4'!Q17</f>
        <v>670</v>
      </c>
      <c r="R17" s="46">
        <f>'G-2'!R17+'G-3'!R17+'G-4'!R17</f>
        <v>43</v>
      </c>
      <c r="S17" s="46">
        <f>'G-2'!S17+'G-3'!S17+'G-4'!S17</f>
        <v>7</v>
      </c>
      <c r="T17" s="6">
        <f t="shared" si="2"/>
        <v>829</v>
      </c>
      <c r="U17" s="2">
        <f t="shared" si="5"/>
        <v>3460.5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102</v>
      </c>
      <c r="C18" s="46">
        <f>'G-2'!C18+'G-3'!C18+'G-4'!C18</f>
        <v>642</v>
      </c>
      <c r="D18" s="46">
        <f>'G-2'!D18+'G-3'!D18+'G-4'!D18</f>
        <v>46</v>
      </c>
      <c r="E18" s="46">
        <f>'G-2'!E18+'G-3'!E18+'G-4'!E18</f>
        <v>14</v>
      </c>
      <c r="F18" s="6">
        <f t="shared" si="0"/>
        <v>820</v>
      </c>
      <c r="G18" s="2">
        <f t="shared" si="3"/>
        <v>3249.5</v>
      </c>
      <c r="H18" s="19" t="s">
        <v>20</v>
      </c>
      <c r="I18" s="46">
        <f>'G-2'!I18+'G-3'!I18+'G-4'!I18</f>
        <v>86</v>
      </c>
      <c r="J18" s="46">
        <f>'G-2'!J18+'G-3'!J18+'G-4'!J18</f>
        <v>704</v>
      </c>
      <c r="K18" s="46">
        <f>'G-2'!K18+'G-3'!K18+'G-4'!K18</f>
        <v>43</v>
      </c>
      <c r="L18" s="46">
        <f>'G-2'!L18+'G-3'!L18+'G-4'!L18</f>
        <v>15</v>
      </c>
      <c r="M18" s="6">
        <f t="shared" si="1"/>
        <v>870.5</v>
      </c>
      <c r="N18" s="2">
        <f t="shared" si="4"/>
        <v>3331.5</v>
      </c>
      <c r="O18" s="19" t="s">
        <v>13</v>
      </c>
      <c r="P18" s="46">
        <f>'G-2'!P18+'G-3'!P18+'G-4'!P18</f>
        <v>119</v>
      </c>
      <c r="Q18" s="46">
        <f>'G-2'!Q18+'G-3'!Q18+'G-4'!Q18</f>
        <v>725</v>
      </c>
      <c r="R18" s="46">
        <f>'G-2'!R18+'G-3'!R18+'G-4'!R18</f>
        <v>42</v>
      </c>
      <c r="S18" s="46">
        <f>'G-2'!S18+'G-3'!S18+'G-4'!S18</f>
        <v>6</v>
      </c>
      <c r="T18" s="6">
        <f t="shared" si="2"/>
        <v>883.5</v>
      </c>
      <c r="U18" s="2">
        <f t="shared" si="5"/>
        <v>3429.5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117</v>
      </c>
      <c r="C19" s="47">
        <f>'G-2'!C19+'G-3'!C19+'G-4'!C19</f>
        <v>647</v>
      </c>
      <c r="D19" s="47">
        <f>'G-2'!D19+'G-3'!D19+'G-4'!D19</f>
        <v>41</v>
      </c>
      <c r="E19" s="47">
        <f>'G-2'!E19+'G-3'!E19+'G-4'!E19</f>
        <v>18</v>
      </c>
      <c r="F19" s="7">
        <f t="shared" si="0"/>
        <v>832.5</v>
      </c>
      <c r="G19" s="3">
        <f t="shared" si="3"/>
        <v>3258.5</v>
      </c>
      <c r="H19" s="20" t="s">
        <v>22</v>
      </c>
      <c r="I19" s="46">
        <f>'G-2'!I19+'G-3'!I19+'G-4'!I19</f>
        <v>70</v>
      </c>
      <c r="J19" s="46">
        <f>'G-2'!J19+'G-3'!J19+'G-4'!J19</f>
        <v>707</v>
      </c>
      <c r="K19" s="46">
        <f>'G-2'!K19+'G-3'!K19+'G-4'!K19</f>
        <v>38</v>
      </c>
      <c r="L19" s="46">
        <f>'G-2'!L19+'G-3'!L19+'G-4'!L19</f>
        <v>20</v>
      </c>
      <c r="M19" s="6">
        <f t="shared" si="1"/>
        <v>868</v>
      </c>
      <c r="N19" s="2">
        <f>M16+M17+M18+M19</f>
        <v>3381</v>
      </c>
      <c r="O19" s="19" t="s">
        <v>16</v>
      </c>
      <c r="P19" s="46">
        <f>'G-2'!P19+'G-3'!P19+'G-4'!P19</f>
        <v>106</v>
      </c>
      <c r="Q19" s="46">
        <f>'G-2'!Q19+'G-3'!Q19+'G-4'!Q19</f>
        <v>747</v>
      </c>
      <c r="R19" s="46">
        <f>'G-2'!R19+'G-3'!R19+'G-4'!R19</f>
        <v>46</v>
      </c>
      <c r="S19" s="46">
        <f>'G-2'!S19+'G-3'!S19+'G-4'!S19</f>
        <v>7</v>
      </c>
      <c r="T19" s="6">
        <f t="shared" si="2"/>
        <v>909.5</v>
      </c>
      <c r="U19" s="2">
        <f t="shared" si="5"/>
        <v>3468.5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95</v>
      </c>
      <c r="C20" s="45">
        <f>'G-2'!C20+'G-3'!C20+'G-4'!C20</f>
        <v>657</v>
      </c>
      <c r="D20" s="45">
        <f>'G-2'!D20+'G-3'!D20+'G-4'!D20</f>
        <v>42</v>
      </c>
      <c r="E20" s="45">
        <f>'G-2'!E20+'G-3'!E20+'G-4'!E20</f>
        <v>13</v>
      </c>
      <c r="F20" s="8">
        <f t="shared" si="0"/>
        <v>821</v>
      </c>
      <c r="G20" s="35"/>
      <c r="H20" s="19" t="s">
        <v>24</v>
      </c>
      <c r="I20" s="46">
        <f>'G-2'!I20+'G-3'!I20+'G-4'!I20</f>
        <v>98</v>
      </c>
      <c r="J20" s="46">
        <f>'G-2'!J20+'G-3'!J20+'G-4'!J20</f>
        <v>733</v>
      </c>
      <c r="K20" s="46">
        <f>'G-2'!K20+'G-3'!K20+'G-4'!K20</f>
        <v>31</v>
      </c>
      <c r="L20" s="46">
        <f>'G-2'!L20+'G-3'!L20+'G-4'!L20</f>
        <v>19</v>
      </c>
      <c r="M20" s="8">
        <f t="shared" si="1"/>
        <v>891.5</v>
      </c>
      <c r="N20" s="2">
        <f>M17+M18+M19+M20</f>
        <v>3464</v>
      </c>
      <c r="O20" s="19" t="s">
        <v>45</v>
      </c>
      <c r="P20" s="46">
        <f>'G-2'!P20+'G-3'!P20+'G-4'!P20</f>
        <v>95</v>
      </c>
      <c r="Q20" s="46">
        <f>'G-2'!Q20+'G-3'!Q20+'G-4'!Q20</f>
        <v>703</v>
      </c>
      <c r="R20" s="46">
        <f>'G-2'!R20+'G-3'!R20+'G-4'!R20</f>
        <v>50</v>
      </c>
      <c r="S20" s="46">
        <f>'G-2'!S20+'G-3'!S20+'G-4'!S20</f>
        <v>6</v>
      </c>
      <c r="T20" s="8">
        <f t="shared" si="2"/>
        <v>865.5</v>
      </c>
      <c r="U20" s="2">
        <f t="shared" si="5"/>
        <v>3487.5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102</v>
      </c>
      <c r="C21" s="45">
        <f>'G-2'!C21+'G-3'!C21+'G-4'!C21</f>
        <v>699</v>
      </c>
      <c r="D21" s="45">
        <f>'G-2'!D21+'G-3'!D21+'G-4'!D21</f>
        <v>45</v>
      </c>
      <c r="E21" s="45">
        <f>'G-2'!E21+'G-3'!E21+'G-4'!E21</f>
        <v>14</v>
      </c>
      <c r="F21" s="6">
        <f t="shared" si="0"/>
        <v>875</v>
      </c>
      <c r="G21" s="36"/>
      <c r="H21" s="20" t="s">
        <v>25</v>
      </c>
      <c r="I21" s="46">
        <f>'G-2'!I21+'G-3'!I21+'G-4'!I21</f>
        <v>117</v>
      </c>
      <c r="J21" s="46">
        <f>'G-2'!J21+'G-3'!J21+'G-4'!J21</f>
        <v>707</v>
      </c>
      <c r="K21" s="46">
        <f>'G-2'!K21+'G-3'!K21+'G-4'!K21</f>
        <v>41</v>
      </c>
      <c r="L21" s="46">
        <f>'G-2'!L21+'G-3'!L21+'G-4'!L21</f>
        <v>19</v>
      </c>
      <c r="M21" s="6">
        <f t="shared" si="1"/>
        <v>895</v>
      </c>
      <c r="N21" s="2">
        <f>M18+M19+M20+M21</f>
        <v>3525</v>
      </c>
      <c r="O21" s="21" t="s">
        <v>46</v>
      </c>
      <c r="P21" s="47">
        <f>'G-2'!P21+'G-3'!P21+'G-4'!P21</f>
        <v>82</v>
      </c>
      <c r="Q21" s="47">
        <f>'G-2'!Q21+'G-3'!Q21+'G-4'!Q21</f>
        <v>657</v>
      </c>
      <c r="R21" s="47">
        <f>'G-2'!R21+'G-3'!R21+'G-4'!R21</f>
        <v>38</v>
      </c>
      <c r="S21" s="47">
        <f>'G-2'!S21+'G-3'!S21+'G-4'!S21</f>
        <v>7</v>
      </c>
      <c r="T21" s="7">
        <f t="shared" si="2"/>
        <v>791.5</v>
      </c>
      <c r="U21" s="3">
        <f t="shared" si="5"/>
        <v>3450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104</v>
      </c>
      <c r="C22" s="45">
        <f>'G-2'!C22+'G-3'!C22+'G-4'!C22</f>
        <v>697</v>
      </c>
      <c r="D22" s="45">
        <f>'G-2'!D22+'G-3'!D22+'G-4'!D22</f>
        <v>43</v>
      </c>
      <c r="E22" s="45">
        <f>'G-2'!E22+'G-3'!E22+'G-4'!E22</f>
        <v>14</v>
      </c>
      <c r="F22" s="6">
        <f t="shared" si="0"/>
        <v>870</v>
      </c>
      <c r="G22" s="2"/>
      <c r="H22" s="21" t="s">
        <v>26</v>
      </c>
      <c r="I22" s="46">
        <f>'G-2'!I22+'G-3'!I22+'G-4'!I22</f>
        <v>107</v>
      </c>
      <c r="J22" s="46">
        <f>'G-2'!J22+'G-3'!J22+'G-4'!J22</f>
        <v>745</v>
      </c>
      <c r="K22" s="46">
        <f>'G-2'!K22+'G-3'!K22+'G-4'!K22</f>
        <v>51</v>
      </c>
      <c r="L22" s="46">
        <f>'G-2'!L22+'G-3'!L22+'G-4'!L22</f>
        <v>27</v>
      </c>
      <c r="M22" s="6">
        <f t="shared" si="1"/>
        <v>968</v>
      </c>
      <c r="N22" s="3">
        <f>M19+M20+M21+M22</f>
        <v>3622.5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3466.5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3676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3756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64</v>
      </c>
      <c r="G24" s="88"/>
      <c r="H24" s="182"/>
      <c r="I24" s="183"/>
      <c r="J24" s="82" t="s">
        <v>71</v>
      </c>
      <c r="K24" s="86"/>
      <c r="L24" s="86"/>
      <c r="M24" s="87" t="s">
        <v>74</v>
      </c>
      <c r="N24" s="88"/>
      <c r="O24" s="182"/>
      <c r="P24" s="183"/>
      <c r="Q24" s="82" t="s">
        <v>71</v>
      </c>
      <c r="R24" s="86"/>
      <c r="S24" s="86"/>
      <c r="T24" s="87" t="s">
        <v>76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L47" sqref="L4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110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111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65" t="s">
        <v>56</v>
      </c>
      <c r="B5" s="165"/>
      <c r="C5" s="222" t="str">
        <f>'G-2'!D5</f>
        <v>CALLE 93  X CARRERA 46</v>
      </c>
      <c r="D5" s="222"/>
      <c r="E5" s="222"/>
      <c r="F5" s="111"/>
      <c r="G5" s="112"/>
      <c r="H5" s="103" t="s">
        <v>53</v>
      </c>
      <c r="I5" s="223">
        <f>'G-2'!L5</f>
        <v>1343</v>
      </c>
      <c r="J5" s="223"/>
    </row>
    <row r="6" spans="1:10" x14ac:dyDescent="0.2">
      <c r="A6" s="165" t="s">
        <v>112</v>
      </c>
      <c r="B6" s="165"/>
      <c r="C6" s="224" t="s">
        <v>152</v>
      </c>
      <c r="D6" s="224"/>
      <c r="E6" s="224"/>
      <c r="F6" s="111"/>
      <c r="G6" s="112"/>
      <c r="H6" s="103" t="s">
        <v>58</v>
      </c>
      <c r="I6" s="225">
        <f>'G-2'!S6</f>
        <v>43119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113</v>
      </c>
      <c r="B8" s="229" t="s">
        <v>114</v>
      </c>
      <c r="C8" s="227" t="s">
        <v>115</v>
      </c>
      <c r="D8" s="229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1" t="s">
        <v>121</v>
      </c>
      <c r="J8" s="233" t="s">
        <v>122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123</v>
      </c>
      <c r="B10" s="238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6"/>
      <c r="B11" s="239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6"/>
      <c r="B12" s="239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6"/>
      <c r="B13" s="239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6"/>
      <c r="B14" s="239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6"/>
      <c r="B15" s="239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6"/>
      <c r="B16" s="239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6"/>
      <c r="B17" s="239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7"/>
      <c r="B18" s="240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5" t="s">
        <v>130</v>
      </c>
      <c r="B19" s="238">
        <v>2</v>
      </c>
      <c r="C19" s="134"/>
      <c r="D19" s="123" t="s">
        <v>124</v>
      </c>
      <c r="E19" s="75">
        <v>10</v>
      </c>
      <c r="F19" s="75">
        <v>54</v>
      </c>
      <c r="G19" s="75">
        <v>0</v>
      </c>
      <c r="H19" s="75">
        <v>4</v>
      </c>
      <c r="I19" s="75">
        <f t="shared" si="0"/>
        <v>69</v>
      </c>
      <c r="J19" s="124">
        <f>IF(I19=0,"0,00",I19/SUM(I19:I21)*100)</f>
        <v>13.346228239845262</v>
      </c>
    </row>
    <row r="20" spans="1:10" x14ac:dyDescent="0.2">
      <c r="A20" s="236"/>
      <c r="B20" s="239"/>
      <c r="C20" s="122" t="s">
        <v>125</v>
      </c>
      <c r="D20" s="125" t="s">
        <v>126</v>
      </c>
      <c r="E20" s="126">
        <v>63</v>
      </c>
      <c r="F20" s="126">
        <v>292</v>
      </c>
      <c r="G20" s="126">
        <v>27</v>
      </c>
      <c r="H20" s="126">
        <v>8</v>
      </c>
      <c r="I20" s="126">
        <f t="shared" si="0"/>
        <v>397.5</v>
      </c>
      <c r="J20" s="127">
        <f>IF(I20=0,"0,00",I20/SUM(I19:I21)*100)</f>
        <v>76.885880077369436</v>
      </c>
    </row>
    <row r="21" spans="1:10" x14ac:dyDescent="0.2">
      <c r="A21" s="236"/>
      <c r="B21" s="239"/>
      <c r="C21" s="128" t="s">
        <v>138</v>
      </c>
      <c r="D21" s="129" t="s">
        <v>127</v>
      </c>
      <c r="E21" s="74">
        <v>7</v>
      </c>
      <c r="F21" s="74">
        <v>47</v>
      </c>
      <c r="G21" s="74">
        <v>0</v>
      </c>
      <c r="H21" s="74">
        <v>0</v>
      </c>
      <c r="I21" s="130">
        <f t="shared" si="0"/>
        <v>50.5</v>
      </c>
      <c r="J21" s="131">
        <f>IF(I21=0,"0,00",I21/SUM(I19:I21)*100)</f>
        <v>9.7678916827852991</v>
      </c>
    </row>
    <row r="22" spans="1:10" x14ac:dyDescent="0.2">
      <c r="A22" s="236"/>
      <c r="B22" s="239"/>
      <c r="C22" s="132"/>
      <c r="D22" s="123" t="s">
        <v>124</v>
      </c>
      <c r="E22" s="75">
        <v>10</v>
      </c>
      <c r="F22" s="75">
        <v>64</v>
      </c>
      <c r="G22" s="75">
        <v>0</v>
      </c>
      <c r="H22" s="75">
        <v>2</v>
      </c>
      <c r="I22" s="75">
        <f t="shared" si="0"/>
        <v>74</v>
      </c>
      <c r="J22" s="124">
        <f>IF(I22=0,"0,00",I22/SUM(I22:I24)*100)</f>
        <v>12.111292962356792</v>
      </c>
    </row>
    <row r="23" spans="1:10" x14ac:dyDescent="0.2">
      <c r="A23" s="236"/>
      <c r="B23" s="239"/>
      <c r="C23" s="122" t="s">
        <v>128</v>
      </c>
      <c r="D23" s="125" t="s">
        <v>126</v>
      </c>
      <c r="E23" s="126">
        <v>76</v>
      </c>
      <c r="F23" s="126">
        <v>356</v>
      </c>
      <c r="G23" s="126">
        <v>26</v>
      </c>
      <c r="H23" s="126">
        <v>13</v>
      </c>
      <c r="I23" s="126">
        <f t="shared" si="0"/>
        <v>478.5</v>
      </c>
      <c r="J23" s="127">
        <f>IF(I23=0,"0,00",I23/SUM(I22:I24)*100)</f>
        <v>78.314238952536826</v>
      </c>
    </row>
    <row r="24" spans="1:10" x14ac:dyDescent="0.2">
      <c r="A24" s="236"/>
      <c r="B24" s="239"/>
      <c r="C24" s="128" t="s">
        <v>139</v>
      </c>
      <c r="D24" s="129" t="s">
        <v>127</v>
      </c>
      <c r="E24" s="74">
        <v>5</v>
      </c>
      <c r="F24" s="74">
        <v>56</v>
      </c>
      <c r="G24" s="74">
        <v>0</v>
      </c>
      <c r="H24" s="74">
        <v>0</v>
      </c>
      <c r="I24" s="130">
        <f t="shared" si="0"/>
        <v>58.5</v>
      </c>
      <c r="J24" s="131">
        <f>IF(I24=0,"0,00",I24/SUM(I22:I24)*100)</f>
        <v>9.5744680851063837</v>
      </c>
    </row>
    <row r="25" spans="1:10" x14ac:dyDescent="0.2">
      <c r="A25" s="236"/>
      <c r="B25" s="239"/>
      <c r="C25" s="132"/>
      <c r="D25" s="123" t="s">
        <v>124</v>
      </c>
      <c r="E25" s="75">
        <v>10</v>
      </c>
      <c r="F25" s="75">
        <v>70</v>
      </c>
      <c r="G25" s="75">
        <v>0</v>
      </c>
      <c r="H25" s="75">
        <v>0</v>
      </c>
      <c r="I25" s="75">
        <f t="shared" si="0"/>
        <v>75</v>
      </c>
      <c r="J25" s="124">
        <f>IF(I25=0,"0,00",I25/SUM(I25:I27)*100)</f>
        <v>14.409221902017292</v>
      </c>
    </row>
    <row r="26" spans="1:10" x14ac:dyDescent="0.2">
      <c r="A26" s="236"/>
      <c r="B26" s="239"/>
      <c r="C26" s="122" t="s">
        <v>129</v>
      </c>
      <c r="D26" s="125" t="s">
        <v>126</v>
      </c>
      <c r="E26" s="126">
        <v>41</v>
      </c>
      <c r="F26" s="126">
        <v>320</v>
      </c>
      <c r="G26" s="126">
        <v>30</v>
      </c>
      <c r="H26" s="126">
        <v>1</v>
      </c>
      <c r="I26" s="126">
        <f t="shared" si="0"/>
        <v>403</v>
      </c>
      <c r="J26" s="127">
        <f>IF(I26=0,"0,00",I26/SUM(I25:I27)*100)</f>
        <v>77.425552353506248</v>
      </c>
    </row>
    <row r="27" spans="1:10" x14ac:dyDescent="0.2">
      <c r="A27" s="237"/>
      <c r="B27" s="240"/>
      <c r="C27" s="133" t="s">
        <v>140</v>
      </c>
      <c r="D27" s="129" t="s">
        <v>127</v>
      </c>
      <c r="E27" s="74">
        <v>3</v>
      </c>
      <c r="F27" s="74">
        <v>41</v>
      </c>
      <c r="G27" s="74">
        <v>0</v>
      </c>
      <c r="H27" s="74">
        <v>0</v>
      </c>
      <c r="I27" s="130">
        <f t="shared" si="0"/>
        <v>42.5</v>
      </c>
      <c r="J27" s="131">
        <f>IF(I27=0,"0,00",I27/SUM(I25:I27)*100)</f>
        <v>8.165225744476464</v>
      </c>
    </row>
    <row r="28" spans="1:10" x14ac:dyDescent="0.2">
      <c r="A28" s="235" t="s">
        <v>131</v>
      </c>
      <c r="B28" s="238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125</v>
      </c>
      <c r="D29" s="125" t="s">
        <v>126</v>
      </c>
      <c r="E29" s="126">
        <f>'G-3'!B14+'G-3'!B15</f>
        <v>70</v>
      </c>
      <c r="F29" s="126">
        <f>'G-3'!C14+'G-3'!C15</f>
        <v>429</v>
      </c>
      <c r="G29" s="126">
        <f>'G-3'!D14+'G-3'!D15</f>
        <v>37</v>
      </c>
      <c r="H29" s="126">
        <f>'G-3'!E14+'G-3'!E15</f>
        <v>9</v>
      </c>
      <c r="I29" s="126">
        <f t="shared" si="0"/>
        <v>560.5</v>
      </c>
      <c r="J29" s="127">
        <f>IF(I29=0,"0,00",I29/SUM(I28:I30)*100)</f>
        <v>100</v>
      </c>
    </row>
    <row r="30" spans="1:10" x14ac:dyDescent="0.2">
      <c r="A30" s="236"/>
      <c r="B30" s="239"/>
      <c r="C30" s="128" t="s">
        <v>141</v>
      </c>
      <c r="D30" s="129" t="s">
        <v>127</v>
      </c>
      <c r="E30" s="130">
        <v>0</v>
      </c>
      <c r="F30" s="130">
        <v>0</v>
      </c>
      <c r="G30" s="130">
        <v>0</v>
      </c>
      <c r="H30" s="130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6"/>
      <c r="B31" s="239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128</v>
      </c>
      <c r="D32" s="125" t="s">
        <v>126</v>
      </c>
      <c r="E32" s="126">
        <f>'G-3'!I11+'G-3'!I12</f>
        <v>48</v>
      </c>
      <c r="F32" s="126">
        <f>'G-3'!J11+'G-3'!J12</f>
        <v>452</v>
      </c>
      <c r="G32" s="126">
        <f>'G-3'!K11+'G-3'!K12</f>
        <v>38</v>
      </c>
      <c r="H32" s="126">
        <f>'G-3'!L11+'G-3'!L12</f>
        <v>8</v>
      </c>
      <c r="I32" s="126">
        <f t="shared" si="0"/>
        <v>572</v>
      </c>
      <c r="J32" s="127">
        <f>IF(I32=0,"0,00",I32/SUM(I31:I33)*100)</f>
        <v>100</v>
      </c>
    </row>
    <row r="33" spans="1:10" x14ac:dyDescent="0.2">
      <c r="A33" s="236"/>
      <c r="B33" s="239"/>
      <c r="C33" s="128" t="s">
        <v>142</v>
      </c>
      <c r="D33" s="129" t="s">
        <v>127</v>
      </c>
      <c r="E33" s="130">
        <v>0</v>
      </c>
      <c r="F33" s="130">
        <v>0</v>
      </c>
      <c r="G33" s="130">
        <v>0</v>
      </c>
      <c r="H33" s="130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6"/>
      <c r="B34" s="239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129</v>
      </c>
      <c r="D35" s="125" t="s">
        <v>126</v>
      </c>
      <c r="E35" s="126">
        <f>'G-3'!P18+'G-3'!P19</f>
        <v>54</v>
      </c>
      <c r="F35" s="126">
        <f>'G-3'!Q18+'G-3'!Q19</f>
        <v>461</v>
      </c>
      <c r="G35" s="126">
        <f>'G-3'!R18+'G-3'!R19</f>
        <v>34</v>
      </c>
      <c r="H35" s="126">
        <f>'G-3'!S18+'G-3'!S19</f>
        <v>9</v>
      </c>
      <c r="I35" s="126">
        <f t="shared" si="0"/>
        <v>578.5</v>
      </c>
      <c r="J35" s="127">
        <f>IF(I35=0,"0,00",I35/SUM(I34:I36)*100)</f>
        <v>100</v>
      </c>
    </row>
    <row r="36" spans="1:10" x14ac:dyDescent="0.2">
      <c r="A36" s="237"/>
      <c r="B36" s="240"/>
      <c r="C36" s="133" t="s">
        <v>143</v>
      </c>
      <c r="D36" s="129" t="s">
        <v>127</v>
      </c>
      <c r="E36" s="130">
        <v>0</v>
      </c>
      <c r="F36" s="130">
        <v>0</v>
      </c>
      <c r="G36" s="130">
        <v>0</v>
      </c>
      <c r="H36" s="130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5" t="s">
        <v>132</v>
      </c>
      <c r="B37" s="238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125</v>
      </c>
      <c r="D38" s="125" t="s">
        <v>126</v>
      </c>
      <c r="E38" s="126">
        <v>40</v>
      </c>
      <c r="F38" s="126">
        <v>331</v>
      </c>
      <c r="G38" s="126">
        <v>12</v>
      </c>
      <c r="H38" s="126">
        <v>12</v>
      </c>
      <c r="I38" s="126">
        <f t="shared" si="0"/>
        <v>405</v>
      </c>
      <c r="J38" s="127">
        <f>IF(I38=0,"0,00",I38/SUM(I37:I39)*100)</f>
        <v>66.997518610421835</v>
      </c>
    </row>
    <row r="39" spans="1:10" x14ac:dyDescent="0.2">
      <c r="A39" s="236"/>
      <c r="B39" s="239"/>
      <c r="C39" s="128" t="s">
        <v>144</v>
      </c>
      <c r="D39" s="129" t="s">
        <v>127</v>
      </c>
      <c r="E39" s="74">
        <v>13</v>
      </c>
      <c r="F39" s="74">
        <v>163</v>
      </c>
      <c r="G39" s="74">
        <v>10</v>
      </c>
      <c r="H39" s="74">
        <v>4</v>
      </c>
      <c r="I39" s="130">
        <f t="shared" si="0"/>
        <v>199.5</v>
      </c>
      <c r="J39" s="131">
        <f>IF(I39=0,"0,00",I39/SUM(I37:I39)*100)</f>
        <v>33.002481389578165</v>
      </c>
    </row>
    <row r="40" spans="1:10" x14ac:dyDescent="0.2">
      <c r="A40" s="236"/>
      <c r="B40" s="239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128</v>
      </c>
      <c r="D41" s="125" t="s">
        <v>126</v>
      </c>
      <c r="E41" s="126">
        <v>50</v>
      </c>
      <c r="F41" s="126">
        <v>339</v>
      </c>
      <c r="G41" s="126">
        <v>12</v>
      </c>
      <c r="H41" s="126">
        <v>16</v>
      </c>
      <c r="I41" s="126">
        <f t="shared" si="0"/>
        <v>428</v>
      </c>
      <c r="J41" s="127">
        <f>IF(I41=0,"0,00",I41/SUM(I40:I42)*100)</f>
        <v>68.644747393744993</v>
      </c>
    </row>
    <row r="42" spans="1:10" x14ac:dyDescent="0.2">
      <c r="A42" s="236"/>
      <c r="B42" s="239"/>
      <c r="C42" s="128" t="s">
        <v>145</v>
      </c>
      <c r="D42" s="129" t="s">
        <v>127</v>
      </c>
      <c r="E42" s="74">
        <v>19</v>
      </c>
      <c r="F42" s="74">
        <v>158</v>
      </c>
      <c r="G42" s="74">
        <v>14</v>
      </c>
      <c r="H42" s="74">
        <v>0</v>
      </c>
      <c r="I42" s="130">
        <f t="shared" si="0"/>
        <v>195.5</v>
      </c>
      <c r="J42" s="131">
        <f>IF(I42=0,"0,00",I42/SUM(I40:I42)*100)</f>
        <v>31.355252606255014</v>
      </c>
    </row>
    <row r="43" spans="1:10" x14ac:dyDescent="0.2">
      <c r="A43" s="236"/>
      <c r="B43" s="239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129</v>
      </c>
      <c r="D44" s="125" t="s">
        <v>126</v>
      </c>
      <c r="E44" s="126">
        <v>53</v>
      </c>
      <c r="F44" s="126">
        <v>318</v>
      </c>
      <c r="G44" s="126">
        <v>17</v>
      </c>
      <c r="H44" s="126">
        <v>6</v>
      </c>
      <c r="I44" s="126">
        <f t="shared" si="0"/>
        <v>393.5</v>
      </c>
      <c r="J44" s="127">
        <f>IF(I44=0,"0,00",I44/SUM(I43:I45)*100)</f>
        <v>65.041322314049594</v>
      </c>
    </row>
    <row r="45" spans="1:10" x14ac:dyDescent="0.2">
      <c r="A45" s="237"/>
      <c r="B45" s="240"/>
      <c r="C45" s="133" t="s">
        <v>146</v>
      </c>
      <c r="D45" s="129" t="s">
        <v>127</v>
      </c>
      <c r="E45" s="74">
        <v>21</v>
      </c>
      <c r="F45" s="74">
        <v>179</v>
      </c>
      <c r="G45" s="74">
        <v>11</v>
      </c>
      <c r="H45" s="74">
        <v>0</v>
      </c>
      <c r="I45" s="135">
        <f t="shared" si="0"/>
        <v>211.5</v>
      </c>
      <c r="J45" s="131">
        <f>IF(I45=0,"0,00",I45/SUM(I43:I45)*100)</f>
        <v>34.958677685950413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29" t="s">
        <v>150</v>
      </c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N13" sqref="N13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93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94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95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96</v>
      </c>
      <c r="B8" s="243"/>
      <c r="C8" s="244" t="s">
        <v>97</v>
      </c>
      <c r="D8" s="244"/>
      <c r="E8" s="244"/>
      <c r="F8" s="244"/>
      <c r="G8" s="244"/>
      <c r="H8" s="244"/>
      <c r="I8" s="92"/>
      <c r="J8" s="92"/>
      <c r="K8" s="92"/>
      <c r="L8" s="243" t="s">
        <v>98</v>
      </c>
      <c r="M8" s="243"/>
      <c r="N8" s="243"/>
      <c r="O8" s="244" t="str">
        <f>'G-2'!D5</f>
        <v>CALLE 93  X CARRERA 46</v>
      </c>
      <c r="P8" s="244"/>
      <c r="Q8" s="244"/>
      <c r="R8" s="244"/>
      <c r="S8" s="244"/>
      <c r="T8" s="92"/>
      <c r="U8" s="92"/>
      <c r="V8" s="243" t="s">
        <v>99</v>
      </c>
      <c r="W8" s="243"/>
      <c r="X8" s="243"/>
      <c r="Y8" s="244">
        <f>'G-2'!L5</f>
        <v>1343</v>
      </c>
      <c r="Z8" s="244"/>
      <c r="AA8" s="244"/>
      <c r="AB8" s="92"/>
      <c r="AC8" s="92"/>
      <c r="AD8" s="92"/>
      <c r="AE8" s="92"/>
      <c r="AF8" s="92"/>
      <c r="AG8" s="92"/>
      <c r="AH8" s="243" t="s">
        <v>100</v>
      </c>
      <c r="AI8" s="243"/>
      <c r="AJ8" s="247">
        <f>'G-2'!S6</f>
        <v>43119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134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102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5" t="s">
        <v>102</v>
      </c>
      <c r="U16" s="24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278.5</v>
      </c>
      <c r="C17" s="149">
        <f>'G-2'!F11</f>
        <v>301.5</v>
      </c>
      <c r="D17" s="149">
        <f>'G-2'!F12</f>
        <v>323.5</v>
      </c>
      <c r="E17" s="149">
        <f>'G-2'!F13</f>
        <v>289</v>
      </c>
      <c r="F17" s="149">
        <f>'G-2'!F14</f>
        <v>296</v>
      </c>
      <c r="G17" s="149">
        <f>'G-2'!F15</f>
        <v>281.5</v>
      </c>
      <c r="H17" s="149">
        <f>'G-2'!F16</f>
        <v>256.5</v>
      </c>
      <c r="I17" s="149">
        <f>'G-2'!F17</f>
        <v>273.5</v>
      </c>
      <c r="J17" s="149">
        <f>'G-2'!F18</f>
        <v>259.5</v>
      </c>
      <c r="K17" s="149">
        <f>'G-2'!F19</f>
        <v>278.5</v>
      </c>
      <c r="L17" s="150"/>
      <c r="M17" s="149">
        <f>'G-2'!F20</f>
        <v>281.5</v>
      </c>
      <c r="N17" s="149">
        <f>'G-2'!F21</f>
        <v>298</v>
      </c>
      <c r="O17" s="149">
        <f>'G-2'!F22</f>
        <v>315.5</v>
      </c>
      <c r="P17" s="149">
        <f>'G-2'!M10</f>
        <v>308</v>
      </c>
      <c r="Q17" s="149">
        <f>'G-2'!M11</f>
        <v>341.5</v>
      </c>
      <c r="R17" s="149">
        <f>'G-2'!M12</f>
        <v>311.5</v>
      </c>
      <c r="S17" s="149">
        <f>'G-2'!M13</f>
        <v>272.5</v>
      </c>
      <c r="T17" s="149">
        <f>'G-2'!M14</f>
        <v>247.5</v>
      </c>
      <c r="U17" s="149">
        <f>'G-2'!M15</f>
        <v>246</v>
      </c>
      <c r="V17" s="149">
        <f>'G-2'!M16</f>
        <v>256.5</v>
      </c>
      <c r="W17" s="149">
        <f>'G-2'!M17</f>
        <v>281.5</v>
      </c>
      <c r="X17" s="149">
        <f>'G-2'!M18</f>
        <v>292</v>
      </c>
      <c r="Y17" s="149">
        <f>'G-2'!M19</f>
        <v>306.5</v>
      </c>
      <c r="Z17" s="149">
        <f>'G-2'!M20</f>
        <v>288.5</v>
      </c>
      <c r="AA17" s="149">
        <f>'G-2'!M21</f>
        <v>280</v>
      </c>
      <c r="AB17" s="149">
        <f>'G-2'!M22</f>
        <v>331</v>
      </c>
      <c r="AC17" s="150"/>
      <c r="AD17" s="149">
        <f>'G-2'!T10</f>
        <v>310.5</v>
      </c>
      <c r="AE17" s="149">
        <f>'G-2'!T11</f>
        <v>349</v>
      </c>
      <c r="AF17" s="149">
        <f>'G-2'!T12</f>
        <v>347.5</v>
      </c>
      <c r="AG17" s="149">
        <f>'G-2'!T13</f>
        <v>310.5</v>
      </c>
      <c r="AH17" s="149">
        <f>'G-2'!T14</f>
        <v>329.5</v>
      </c>
      <c r="AI17" s="149">
        <f>'G-2'!T15</f>
        <v>288</v>
      </c>
      <c r="AJ17" s="149">
        <f>'G-2'!T16</f>
        <v>276.5</v>
      </c>
      <c r="AK17" s="149">
        <f>'G-2'!T17</f>
        <v>273.5</v>
      </c>
      <c r="AL17" s="149">
        <f>'G-2'!T18</f>
        <v>289.5</v>
      </c>
      <c r="AM17" s="149">
        <f>'G-2'!T19</f>
        <v>276.5</v>
      </c>
      <c r="AN17" s="149">
        <f>'G-2'!T20</f>
        <v>270.5</v>
      </c>
      <c r="AO17" s="149">
        <f>'G-2'!T21</f>
        <v>250</v>
      </c>
      <c r="AP17" s="101"/>
      <c r="AQ17" s="101"/>
      <c r="AR17" s="101"/>
      <c r="AS17" s="101"/>
      <c r="AT17" s="101"/>
      <c r="AU17" s="101">
        <f t="shared" ref="AU17:BA17" si="6">E18</f>
        <v>1192.5</v>
      </c>
      <c r="AV17" s="101">
        <f t="shared" si="6"/>
        <v>1210</v>
      </c>
      <c r="AW17" s="101">
        <f t="shared" si="6"/>
        <v>1190</v>
      </c>
      <c r="AX17" s="101">
        <f t="shared" si="6"/>
        <v>1123</v>
      </c>
      <c r="AY17" s="101">
        <f t="shared" si="6"/>
        <v>1107.5</v>
      </c>
      <c r="AZ17" s="101">
        <f t="shared" si="6"/>
        <v>1071</v>
      </c>
      <c r="BA17" s="101">
        <f t="shared" si="6"/>
        <v>1068</v>
      </c>
      <c r="BB17" s="101"/>
      <c r="BC17" s="101"/>
      <c r="BD17" s="101"/>
      <c r="BE17" s="101">
        <f t="shared" ref="BE17:BQ17" si="7">P18</f>
        <v>1203</v>
      </c>
      <c r="BF17" s="101">
        <f t="shared" si="7"/>
        <v>1263</v>
      </c>
      <c r="BG17" s="101">
        <f t="shared" si="7"/>
        <v>1276.5</v>
      </c>
      <c r="BH17" s="101">
        <f t="shared" si="7"/>
        <v>1233.5</v>
      </c>
      <c r="BI17" s="101">
        <f t="shared" si="7"/>
        <v>1173</v>
      </c>
      <c r="BJ17" s="101">
        <f t="shared" si="7"/>
        <v>1077.5</v>
      </c>
      <c r="BK17" s="101">
        <f t="shared" si="7"/>
        <v>1022.5</v>
      </c>
      <c r="BL17" s="101">
        <f t="shared" si="7"/>
        <v>1031.5</v>
      </c>
      <c r="BM17" s="101">
        <f t="shared" si="7"/>
        <v>1076</v>
      </c>
      <c r="BN17" s="101">
        <f t="shared" si="7"/>
        <v>1136.5</v>
      </c>
      <c r="BO17" s="101">
        <f t="shared" si="7"/>
        <v>1168.5</v>
      </c>
      <c r="BP17" s="101">
        <f t="shared" si="7"/>
        <v>1167</v>
      </c>
      <c r="BQ17" s="101">
        <f t="shared" si="7"/>
        <v>1206</v>
      </c>
      <c r="BR17" s="101"/>
      <c r="BS17" s="101"/>
      <c r="BT17" s="101"/>
      <c r="BU17" s="101">
        <f t="shared" ref="BU17:CC17" si="8">AG18</f>
        <v>1317.5</v>
      </c>
      <c r="BV17" s="101">
        <f t="shared" si="8"/>
        <v>1336.5</v>
      </c>
      <c r="BW17" s="101">
        <f t="shared" si="8"/>
        <v>1275.5</v>
      </c>
      <c r="BX17" s="101">
        <f t="shared" si="8"/>
        <v>1204.5</v>
      </c>
      <c r="BY17" s="101">
        <f t="shared" si="8"/>
        <v>1167.5</v>
      </c>
      <c r="BZ17" s="101">
        <f t="shared" si="8"/>
        <v>1127.5</v>
      </c>
      <c r="CA17" s="101">
        <f t="shared" si="8"/>
        <v>1116</v>
      </c>
      <c r="CB17" s="101">
        <f t="shared" si="8"/>
        <v>1110</v>
      </c>
      <c r="CC17" s="101">
        <f t="shared" si="8"/>
        <v>1086.5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1192.5</v>
      </c>
      <c r="F18" s="149">
        <f t="shared" ref="F18:K18" si="9">C17+D17+E17+F17</f>
        <v>1210</v>
      </c>
      <c r="G18" s="149">
        <f t="shared" si="9"/>
        <v>1190</v>
      </c>
      <c r="H18" s="149">
        <f t="shared" si="9"/>
        <v>1123</v>
      </c>
      <c r="I18" s="149">
        <f t="shared" si="9"/>
        <v>1107.5</v>
      </c>
      <c r="J18" s="149">
        <f t="shared" si="9"/>
        <v>1071</v>
      </c>
      <c r="K18" s="149">
        <f t="shared" si="9"/>
        <v>1068</v>
      </c>
      <c r="L18" s="150"/>
      <c r="M18" s="149"/>
      <c r="N18" s="149"/>
      <c r="O18" s="149"/>
      <c r="P18" s="149">
        <f>M17+N17+O17+P17</f>
        <v>1203</v>
      </c>
      <c r="Q18" s="149">
        <f t="shared" ref="Q18:AB18" si="10">N17+O17+P17+Q17</f>
        <v>1263</v>
      </c>
      <c r="R18" s="149">
        <f t="shared" si="10"/>
        <v>1276.5</v>
      </c>
      <c r="S18" s="149">
        <f t="shared" si="10"/>
        <v>1233.5</v>
      </c>
      <c r="T18" s="149">
        <f t="shared" si="10"/>
        <v>1173</v>
      </c>
      <c r="U18" s="149">
        <f t="shared" si="10"/>
        <v>1077.5</v>
      </c>
      <c r="V18" s="149">
        <f t="shared" si="10"/>
        <v>1022.5</v>
      </c>
      <c r="W18" s="149">
        <f t="shared" si="10"/>
        <v>1031.5</v>
      </c>
      <c r="X18" s="149">
        <f t="shared" si="10"/>
        <v>1076</v>
      </c>
      <c r="Y18" s="149">
        <f t="shared" si="10"/>
        <v>1136.5</v>
      </c>
      <c r="Z18" s="149">
        <f t="shared" si="10"/>
        <v>1168.5</v>
      </c>
      <c r="AA18" s="149">
        <f t="shared" si="10"/>
        <v>1167</v>
      </c>
      <c r="AB18" s="149">
        <f t="shared" si="10"/>
        <v>1206</v>
      </c>
      <c r="AC18" s="150"/>
      <c r="AD18" s="149"/>
      <c r="AE18" s="149"/>
      <c r="AF18" s="149"/>
      <c r="AG18" s="149">
        <f>AD17+AE17+AF17+AG17</f>
        <v>1317.5</v>
      </c>
      <c r="AH18" s="149">
        <f t="shared" ref="AH18:AO18" si="11">AE17+AF17+AG17+AH17</f>
        <v>1336.5</v>
      </c>
      <c r="AI18" s="149">
        <f t="shared" si="11"/>
        <v>1275.5</v>
      </c>
      <c r="AJ18" s="149">
        <f t="shared" si="11"/>
        <v>1204.5</v>
      </c>
      <c r="AK18" s="149">
        <f t="shared" si="11"/>
        <v>1167.5</v>
      </c>
      <c r="AL18" s="149">
        <f t="shared" si="11"/>
        <v>1127.5</v>
      </c>
      <c r="AM18" s="149">
        <f t="shared" si="11"/>
        <v>1116</v>
      </c>
      <c r="AN18" s="149">
        <f t="shared" si="11"/>
        <v>1110</v>
      </c>
      <c r="AO18" s="149">
        <f t="shared" si="11"/>
        <v>1086.5</v>
      </c>
      <c r="AP18" s="101"/>
      <c r="AQ18" s="101"/>
      <c r="AR18" s="101"/>
      <c r="AS18" s="101"/>
      <c r="AT18" s="101"/>
      <c r="AU18" s="101">
        <f t="shared" ref="AU18:BA18" si="12">E28</f>
        <v>925.5</v>
      </c>
      <c r="AV18" s="101">
        <f t="shared" si="12"/>
        <v>1013.5</v>
      </c>
      <c r="AW18" s="101">
        <f t="shared" si="12"/>
        <v>1056.5</v>
      </c>
      <c r="AX18" s="101">
        <f t="shared" si="12"/>
        <v>1112</v>
      </c>
      <c r="AY18" s="101">
        <f t="shared" si="12"/>
        <v>1140.5</v>
      </c>
      <c r="AZ18" s="101">
        <f t="shared" si="12"/>
        <v>1134.5</v>
      </c>
      <c r="BA18" s="101">
        <f t="shared" si="12"/>
        <v>1167.5</v>
      </c>
      <c r="BB18" s="101"/>
      <c r="BC18" s="101"/>
      <c r="BD18" s="101"/>
      <c r="BE18" s="101">
        <f t="shared" ref="BE18:BQ18" si="13">P28</f>
        <v>1288</v>
      </c>
      <c r="BF18" s="101">
        <f t="shared" si="13"/>
        <v>1313.5</v>
      </c>
      <c r="BG18" s="101">
        <f t="shared" si="13"/>
        <v>1320</v>
      </c>
      <c r="BH18" s="101">
        <f t="shared" si="13"/>
        <v>1347</v>
      </c>
      <c r="BI18" s="101">
        <f t="shared" si="13"/>
        <v>1352</v>
      </c>
      <c r="BJ18" s="101">
        <f t="shared" si="13"/>
        <v>1356.5</v>
      </c>
      <c r="BK18" s="101">
        <f t="shared" si="13"/>
        <v>1321.5</v>
      </c>
      <c r="BL18" s="101">
        <f t="shared" si="13"/>
        <v>1256.5</v>
      </c>
      <c r="BM18" s="101">
        <f t="shared" si="13"/>
        <v>1230.5</v>
      </c>
      <c r="BN18" s="101">
        <f t="shared" si="13"/>
        <v>1183.5</v>
      </c>
      <c r="BO18" s="101">
        <f t="shared" si="13"/>
        <v>1182</v>
      </c>
      <c r="BP18" s="101">
        <f t="shared" si="13"/>
        <v>1220</v>
      </c>
      <c r="BQ18" s="101">
        <f t="shared" si="13"/>
        <v>1243</v>
      </c>
      <c r="BR18" s="101"/>
      <c r="BS18" s="101"/>
      <c r="BT18" s="101"/>
      <c r="BU18" s="101">
        <f t="shared" ref="BU18:CC18" si="14">AG28</f>
        <v>1301.5</v>
      </c>
      <c r="BV18" s="101">
        <f t="shared" si="14"/>
        <v>1307</v>
      </c>
      <c r="BW18" s="101">
        <f t="shared" si="14"/>
        <v>1260.5</v>
      </c>
      <c r="BX18" s="101">
        <f t="shared" si="14"/>
        <v>1204.5</v>
      </c>
      <c r="BY18" s="101">
        <f t="shared" si="14"/>
        <v>1179</v>
      </c>
      <c r="BZ18" s="101">
        <f t="shared" si="14"/>
        <v>1194</v>
      </c>
      <c r="CA18" s="101">
        <f t="shared" si="14"/>
        <v>1236</v>
      </c>
      <c r="CB18" s="101">
        <f t="shared" si="14"/>
        <v>1253</v>
      </c>
      <c r="CC18" s="101">
        <f t="shared" si="14"/>
        <v>1253.5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0.13346228239845262</v>
      </c>
      <c r="E19" s="152"/>
      <c r="F19" s="152" t="s">
        <v>107</v>
      </c>
      <c r="G19" s="153">
        <f>DIRECCIONALIDAD!J20/100</f>
        <v>0.7688588007736944</v>
      </c>
      <c r="H19" s="152"/>
      <c r="I19" s="152" t="s">
        <v>108</v>
      </c>
      <c r="J19" s="153">
        <f>DIRECCIONALIDAD!J21/100</f>
        <v>9.7678916827852985E-2</v>
      </c>
      <c r="K19" s="154"/>
      <c r="L19" s="148"/>
      <c r="M19" s="151"/>
      <c r="N19" s="152"/>
      <c r="O19" s="152" t="s">
        <v>106</v>
      </c>
      <c r="P19" s="153">
        <f>DIRECCIONALIDAD!J22/100</f>
        <v>0.12111292962356793</v>
      </c>
      <c r="Q19" s="152"/>
      <c r="R19" s="152"/>
      <c r="S19" s="152"/>
      <c r="T19" s="152" t="s">
        <v>107</v>
      </c>
      <c r="U19" s="153">
        <f>DIRECCIONALIDAD!J23/100</f>
        <v>0.7831423895253683</v>
      </c>
      <c r="V19" s="152"/>
      <c r="W19" s="152"/>
      <c r="X19" s="152"/>
      <c r="Y19" s="152" t="s">
        <v>108</v>
      </c>
      <c r="Z19" s="153">
        <f>DIRECCIONALIDAD!J24/100</f>
        <v>9.5744680851063843E-2</v>
      </c>
      <c r="AA19" s="152"/>
      <c r="AB19" s="154"/>
      <c r="AC19" s="148"/>
      <c r="AD19" s="151"/>
      <c r="AE19" s="152" t="s">
        <v>106</v>
      </c>
      <c r="AF19" s="153">
        <f>DIRECCIONALIDAD!J25/100</f>
        <v>0.14409221902017291</v>
      </c>
      <c r="AG19" s="152"/>
      <c r="AH19" s="152"/>
      <c r="AI19" s="152"/>
      <c r="AJ19" s="152" t="s">
        <v>107</v>
      </c>
      <c r="AK19" s="153">
        <f>DIRECCIONALIDAD!J26/100</f>
        <v>0.77425552353506244</v>
      </c>
      <c r="AL19" s="152"/>
      <c r="AM19" s="152"/>
      <c r="AN19" s="152" t="s">
        <v>108</v>
      </c>
      <c r="AO19" s="155">
        <f>DIRECCIONALIDAD!J27/100</f>
        <v>8.1652257444764634E-2</v>
      </c>
      <c r="AP19" s="92"/>
      <c r="AQ19" s="92"/>
      <c r="AR19" s="92"/>
      <c r="AS19" s="92"/>
      <c r="AT19" s="92"/>
      <c r="AU19" s="92">
        <f t="shared" ref="AU19:BA19" si="15">E23</f>
        <v>1232</v>
      </c>
      <c r="AV19" s="92">
        <f t="shared" si="15"/>
        <v>1243</v>
      </c>
      <c r="AW19" s="92">
        <f t="shared" si="15"/>
        <v>1193</v>
      </c>
      <c r="AX19" s="92">
        <f t="shared" si="15"/>
        <v>1129.5</v>
      </c>
      <c r="AY19" s="92">
        <f t="shared" si="15"/>
        <v>1074</v>
      </c>
      <c r="AZ19" s="92">
        <f t="shared" si="15"/>
        <v>1044</v>
      </c>
      <c r="BA19" s="92">
        <f t="shared" si="15"/>
        <v>1023</v>
      </c>
      <c r="BB19" s="92"/>
      <c r="BC19" s="92"/>
      <c r="BD19" s="92"/>
      <c r="BE19" s="92">
        <f t="shared" ref="BE19:BQ19" si="16">P23</f>
        <v>977</v>
      </c>
      <c r="BF19" s="92">
        <f t="shared" si="16"/>
        <v>1006.5</v>
      </c>
      <c r="BG19" s="92">
        <f t="shared" si="16"/>
        <v>1068</v>
      </c>
      <c r="BH19" s="92">
        <f t="shared" si="16"/>
        <v>1095.5</v>
      </c>
      <c r="BI19" s="92">
        <f t="shared" si="16"/>
        <v>1056</v>
      </c>
      <c r="BJ19" s="92">
        <f t="shared" si="16"/>
        <v>1029.5</v>
      </c>
      <c r="BK19" s="92">
        <f t="shared" si="16"/>
        <v>971.5</v>
      </c>
      <c r="BL19" s="92">
        <f t="shared" si="16"/>
        <v>980</v>
      </c>
      <c r="BM19" s="92">
        <f t="shared" si="16"/>
        <v>1025</v>
      </c>
      <c r="BN19" s="92">
        <f t="shared" si="16"/>
        <v>1061</v>
      </c>
      <c r="BO19" s="92">
        <f t="shared" si="16"/>
        <v>1113.5</v>
      </c>
      <c r="BP19" s="92">
        <f t="shared" si="16"/>
        <v>1138</v>
      </c>
      <c r="BQ19" s="92">
        <f t="shared" si="16"/>
        <v>1173.5</v>
      </c>
      <c r="BR19" s="92"/>
      <c r="BS19" s="92"/>
      <c r="BT19" s="92"/>
      <c r="BU19" s="92">
        <f t="shared" ref="BU19:CC19" si="17">AG23</f>
        <v>1073</v>
      </c>
      <c r="BV19" s="92">
        <f t="shared" si="17"/>
        <v>1112.5</v>
      </c>
      <c r="BW19" s="92">
        <f t="shared" si="17"/>
        <v>1135</v>
      </c>
      <c r="BX19" s="92">
        <f t="shared" si="17"/>
        <v>1116</v>
      </c>
      <c r="BY19" s="92">
        <f t="shared" si="17"/>
        <v>1114</v>
      </c>
      <c r="BZ19" s="92">
        <f t="shared" si="17"/>
        <v>1108</v>
      </c>
      <c r="CA19" s="92">
        <f t="shared" si="17"/>
        <v>1116.5</v>
      </c>
      <c r="CB19" s="92">
        <f t="shared" si="17"/>
        <v>1124.5</v>
      </c>
      <c r="CC19" s="92">
        <f t="shared" si="17"/>
        <v>1110</v>
      </c>
    </row>
    <row r="20" spans="1:81" ht="16.5" customHeight="1" x14ac:dyDescent="0.2">
      <c r="A20" s="160" t="s">
        <v>149</v>
      </c>
      <c r="B20" s="161">
        <f>MAX(B18:K18)</f>
        <v>1210</v>
      </c>
      <c r="C20" s="152" t="s">
        <v>106</v>
      </c>
      <c r="D20" s="162">
        <f>+B20*D19</f>
        <v>161.48936170212767</v>
      </c>
      <c r="E20" s="152"/>
      <c r="F20" s="152" t="s">
        <v>107</v>
      </c>
      <c r="G20" s="162">
        <f>+B20*G19</f>
        <v>930.31914893617022</v>
      </c>
      <c r="H20" s="152"/>
      <c r="I20" s="152" t="s">
        <v>108</v>
      </c>
      <c r="J20" s="162">
        <f>+B20*J19</f>
        <v>118.19148936170211</v>
      </c>
      <c r="K20" s="154"/>
      <c r="L20" s="148"/>
      <c r="M20" s="161">
        <f>MAX(M18:AB18)</f>
        <v>1276.5</v>
      </c>
      <c r="N20" s="152"/>
      <c r="O20" s="152" t="s">
        <v>106</v>
      </c>
      <c r="P20" s="163">
        <f>+M20*P19</f>
        <v>154.60065466448447</v>
      </c>
      <c r="Q20" s="152"/>
      <c r="R20" s="152"/>
      <c r="S20" s="152"/>
      <c r="T20" s="152" t="s">
        <v>107</v>
      </c>
      <c r="U20" s="163">
        <f>+M20*U19</f>
        <v>999.68126022913259</v>
      </c>
      <c r="V20" s="152"/>
      <c r="W20" s="152"/>
      <c r="X20" s="152"/>
      <c r="Y20" s="152" t="s">
        <v>108</v>
      </c>
      <c r="Z20" s="163">
        <f>+M20*Z19</f>
        <v>122.218085106383</v>
      </c>
      <c r="AA20" s="152"/>
      <c r="AB20" s="154"/>
      <c r="AC20" s="148"/>
      <c r="AD20" s="161">
        <f>MAX(AD18:AO18)</f>
        <v>1336.5</v>
      </c>
      <c r="AE20" s="152" t="s">
        <v>106</v>
      </c>
      <c r="AF20" s="162">
        <f>+AD20*AF19</f>
        <v>192.57925072046109</v>
      </c>
      <c r="AG20" s="152"/>
      <c r="AH20" s="152"/>
      <c r="AI20" s="152"/>
      <c r="AJ20" s="152" t="s">
        <v>107</v>
      </c>
      <c r="AK20" s="162">
        <f>+AD20*AK19</f>
        <v>1034.792507204611</v>
      </c>
      <c r="AL20" s="152"/>
      <c r="AM20" s="152"/>
      <c r="AN20" s="152" t="s">
        <v>108</v>
      </c>
      <c r="AO20" s="164">
        <f>+AD20*AO19</f>
        <v>109.12824207492794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5" t="s">
        <v>102</v>
      </c>
      <c r="U21" s="245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3350</v>
      </c>
      <c r="AV21" s="92">
        <f t="shared" si="18"/>
        <v>3466.5</v>
      </c>
      <c r="AW21" s="92">
        <f t="shared" si="18"/>
        <v>3439.5</v>
      </c>
      <c r="AX21" s="92">
        <f t="shared" si="18"/>
        <v>3364.5</v>
      </c>
      <c r="AY21" s="92">
        <f t="shared" si="18"/>
        <v>3322</v>
      </c>
      <c r="AZ21" s="92">
        <f t="shared" si="18"/>
        <v>3249.5</v>
      </c>
      <c r="BA21" s="92">
        <f t="shared" si="18"/>
        <v>3258.5</v>
      </c>
      <c r="BB21" s="92"/>
      <c r="BC21" s="92"/>
      <c r="BD21" s="92"/>
      <c r="BE21" s="92">
        <f t="shared" ref="BE21:BQ21" si="19">P33</f>
        <v>3468</v>
      </c>
      <c r="BF21" s="92">
        <f t="shared" si="19"/>
        <v>3583</v>
      </c>
      <c r="BG21" s="92">
        <f t="shared" si="19"/>
        <v>3664.5</v>
      </c>
      <c r="BH21" s="92">
        <f t="shared" si="19"/>
        <v>3676</v>
      </c>
      <c r="BI21" s="92">
        <f t="shared" si="19"/>
        <v>3581</v>
      </c>
      <c r="BJ21" s="92">
        <f t="shared" si="19"/>
        <v>3463.5</v>
      </c>
      <c r="BK21" s="92">
        <f t="shared" si="19"/>
        <v>3315.5</v>
      </c>
      <c r="BL21" s="92">
        <f t="shared" si="19"/>
        <v>3268</v>
      </c>
      <c r="BM21" s="92">
        <f t="shared" si="19"/>
        <v>3331.5</v>
      </c>
      <c r="BN21" s="92">
        <f t="shared" si="19"/>
        <v>3381</v>
      </c>
      <c r="BO21" s="92">
        <f t="shared" si="19"/>
        <v>3464</v>
      </c>
      <c r="BP21" s="92">
        <f t="shared" si="19"/>
        <v>3525</v>
      </c>
      <c r="BQ21" s="92">
        <f t="shared" si="19"/>
        <v>3622.5</v>
      </c>
      <c r="BR21" s="92"/>
      <c r="BS21" s="92"/>
      <c r="BT21" s="92"/>
      <c r="BU21" s="92">
        <f t="shared" ref="BU21:CC21" si="20">AG33</f>
        <v>3692</v>
      </c>
      <c r="BV21" s="92">
        <f t="shared" si="20"/>
        <v>3756</v>
      </c>
      <c r="BW21" s="92">
        <f t="shared" si="20"/>
        <v>3671</v>
      </c>
      <c r="BX21" s="92">
        <f t="shared" si="20"/>
        <v>3525</v>
      </c>
      <c r="BY21" s="92">
        <f t="shared" si="20"/>
        <v>3460.5</v>
      </c>
      <c r="BZ21" s="92">
        <f t="shared" si="20"/>
        <v>3429.5</v>
      </c>
      <c r="CA21" s="92">
        <f t="shared" si="20"/>
        <v>3468.5</v>
      </c>
      <c r="CB21" s="92">
        <f t="shared" si="20"/>
        <v>3487.5</v>
      </c>
      <c r="CC21" s="92">
        <f t="shared" si="20"/>
        <v>3450</v>
      </c>
    </row>
    <row r="22" spans="1:81" ht="16.5" customHeight="1" x14ac:dyDescent="0.2">
      <c r="A22" s="100" t="s">
        <v>103</v>
      </c>
      <c r="B22" s="149">
        <f>'G-3'!F10</f>
        <v>289</v>
      </c>
      <c r="C22" s="149">
        <f>'G-3'!F11</f>
        <v>310.5</v>
      </c>
      <c r="D22" s="149">
        <f>'G-3'!F12</f>
        <v>308.5</v>
      </c>
      <c r="E22" s="149">
        <f>'G-3'!F13</f>
        <v>324</v>
      </c>
      <c r="F22" s="149">
        <f>'G-3'!F14</f>
        <v>300</v>
      </c>
      <c r="G22" s="149">
        <f>'G-3'!F15</f>
        <v>260.5</v>
      </c>
      <c r="H22" s="149">
        <f>'G-3'!F16</f>
        <v>245</v>
      </c>
      <c r="I22" s="149">
        <f>'G-3'!F17</f>
        <v>268.5</v>
      </c>
      <c r="J22" s="149">
        <f>'G-3'!F18</f>
        <v>270</v>
      </c>
      <c r="K22" s="149">
        <f>'G-3'!F19</f>
        <v>239.5</v>
      </c>
      <c r="L22" s="150"/>
      <c r="M22" s="149">
        <f>'G-3'!F20</f>
        <v>240.5</v>
      </c>
      <c r="N22" s="149">
        <f>'G-3'!F21</f>
        <v>240.5</v>
      </c>
      <c r="O22" s="149">
        <f>'G-3'!F22</f>
        <v>230</v>
      </c>
      <c r="P22" s="149">
        <f>'G-3'!M10</f>
        <v>266</v>
      </c>
      <c r="Q22" s="149">
        <f>'G-3'!M11</f>
        <v>270</v>
      </c>
      <c r="R22" s="149">
        <f>'G-3'!M12</f>
        <v>302</v>
      </c>
      <c r="S22" s="149">
        <f>'G-3'!M13</f>
        <v>257.5</v>
      </c>
      <c r="T22" s="149">
        <f>'G-3'!M14</f>
        <v>226.5</v>
      </c>
      <c r="U22" s="149">
        <f>'G-3'!M15</f>
        <v>243.5</v>
      </c>
      <c r="V22" s="149">
        <f>'G-3'!M16</f>
        <v>244</v>
      </c>
      <c r="W22" s="149">
        <f>'G-3'!M17</f>
        <v>266</v>
      </c>
      <c r="X22" s="149">
        <f>'G-3'!M18</f>
        <v>271.5</v>
      </c>
      <c r="Y22" s="149">
        <f>'G-3'!M19</f>
        <v>279.5</v>
      </c>
      <c r="Z22" s="149">
        <f>'G-3'!M20</f>
        <v>296.5</v>
      </c>
      <c r="AA22" s="149">
        <f>'G-3'!M21</f>
        <v>290.5</v>
      </c>
      <c r="AB22" s="149">
        <f>'G-3'!M22</f>
        <v>307</v>
      </c>
      <c r="AC22" s="150"/>
      <c r="AD22" s="149">
        <f>'G-3'!T10</f>
        <v>242.5</v>
      </c>
      <c r="AE22" s="149">
        <f>'G-3'!T11</f>
        <v>271.5</v>
      </c>
      <c r="AF22" s="149">
        <f>'G-3'!T12</f>
        <v>290.5</v>
      </c>
      <c r="AG22" s="149">
        <f>'G-3'!T13</f>
        <v>268.5</v>
      </c>
      <c r="AH22" s="149">
        <f>'G-3'!T14</f>
        <v>282</v>
      </c>
      <c r="AI22" s="149">
        <f>'G-3'!T15</f>
        <v>294</v>
      </c>
      <c r="AJ22" s="149">
        <f>'G-3'!T16</f>
        <v>271.5</v>
      </c>
      <c r="AK22" s="149">
        <f>'G-3'!T17</f>
        <v>266.5</v>
      </c>
      <c r="AL22" s="149">
        <f>'G-3'!T18</f>
        <v>276</v>
      </c>
      <c r="AM22" s="149">
        <f>'G-3'!T19</f>
        <v>302.5</v>
      </c>
      <c r="AN22" s="149">
        <f>'G-3'!T20</f>
        <v>279.5</v>
      </c>
      <c r="AO22" s="149">
        <f>'G-3'!T21</f>
        <v>252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1232</v>
      </c>
      <c r="F23" s="149">
        <f t="shared" ref="F23:K23" si="21">C22+D22+E22+F22</f>
        <v>1243</v>
      </c>
      <c r="G23" s="149">
        <f t="shared" si="21"/>
        <v>1193</v>
      </c>
      <c r="H23" s="149">
        <f t="shared" si="21"/>
        <v>1129.5</v>
      </c>
      <c r="I23" s="149">
        <f t="shared" si="21"/>
        <v>1074</v>
      </c>
      <c r="J23" s="149">
        <f t="shared" si="21"/>
        <v>1044</v>
      </c>
      <c r="K23" s="149">
        <f t="shared" si="21"/>
        <v>1023</v>
      </c>
      <c r="L23" s="150"/>
      <c r="M23" s="149"/>
      <c r="N23" s="149"/>
      <c r="O23" s="149"/>
      <c r="P23" s="149">
        <f>M22+N22+O22+P22</f>
        <v>977</v>
      </c>
      <c r="Q23" s="149">
        <f t="shared" ref="Q23:AB23" si="22">N22+O22+P22+Q22</f>
        <v>1006.5</v>
      </c>
      <c r="R23" s="149">
        <f t="shared" si="22"/>
        <v>1068</v>
      </c>
      <c r="S23" s="149">
        <f t="shared" si="22"/>
        <v>1095.5</v>
      </c>
      <c r="T23" s="149">
        <f t="shared" si="22"/>
        <v>1056</v>
      </c>
      <c r="U23" s="149">
        <f t="shared" si="22"/>
        <v>1029.5</v>
      </c>
      <c r="V23" s="149">
        <f t="shared" si="22"/>
        <v>971.5</v>
      </c>
      <c r="W23" s="149">
        <f t="shared" si="22"/>
        <v>980</v>
      </c>
      <c r="X23" s="149">
        <f t="shared" si="22"/>
        <v>1025</v>
      </c>
      <c r="Y23" s="149">
        <f t="shared" si="22"/>
        <v>1061</v>
      </c>
      <c r="Z23" s="149">
        <f t="shared" si="22"/>
        <v>1113.5</v>
      </c>
      <c r="AA23" s="149">
        <f t="shared" si="22"/>
        <v>1138</v>
      </c>
      <c r="AB23" s="149">
        <f t="shared" si="22"/>
        <v>1173.5</v>
      </c>
      <c r="AC23" s="150"/>
      <c r="AD23" s="149"/>
      <c r="AE23" s="149"/>
      <c r="AF23" s="149"/>
      <c r="AG23" s="149">
        <f>AD22+AE22+AF22+AG22</f>
        <v>1073</v>
      </c>
      <c r="AH23" s="149">
        <f t="shared" ref="AH23:AO23" si="23">AE22+AF22+AG22+AH22</f>
        <v>1112.5</v>
      </c>
      <c r="AI23" s="149">
        <f t="shared" si="23"/>
        <v>1135</v>
      </c>
      <c r="AJ23" s="149">
        <f t="shared" si="23"/>
        <v>1116</v>
      </c>
      <c r="AK23" s="149">
        <f t="shared" si="23"/>
        <v>1114</v>
      </c>
      <c r="AL23" s="149">
        <f t="shared" si="23"/>
        <v>1108</v>
      </c>
      <c r="AM23" s="149">
        <f t="shared" si="23"/>
        <v>1116.5</v>
      </c>
      <c r="AN23" s="149">
        <f t="shared" si="23"/>
        <v>1124.5</v>
      </c>
      <c r="AO23" s="149">
        <f t="shared" si="23"/>
        <v>1110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0</v>
      </c>
      <c r="E24" s="152"/>
      <c r="F24" s="152" t="s">
        <v>107</v>
      </c>
      <c r="G24" s="153">
        <f>DIRECCIONALIDAD!J29/100</f>
        <v>1</v>
      </c>
      <c r="H24" s="152"/>
      <c r="I24" s="152" t="s">
        <v>108</v>
      </c>
      <c r="J24" s="153">
        <f>DIRECCIONALIDAD!J30/100</f>
        <v>0</v>
      </c>
      <c r="K24" s="154"/>
      <c r="L24" s="148"/>
      <c r="M24" s="151"/>
      <c r="N24" s="152"/>
      <c r="O24" s="152" t="s">
        <v>106</v>
      </c>
      <c r="P24" s="153">
        <f>DIRECCIONALIDAD!J31/100</f>
        <v>0</v>
      </c>
      <c r="Q24" s="152"/>
      <c r="R24" s="152"/>
      <c r="S24" s="152"/>
      <c r="T24" s="152" t="s">
        <v>107</v>
      </c>
      <c r="U24" s="153">
        <f>DIRECCIONALIDAD!J32/100</f>
        <v>1</v>
      </c>
      <c r="V24" s="152"/>
      <c r="W24" s="152"/>
      <c r="X24" s="152"/>
      <c r="Y24" s="152" t="s">
        <v>108</v>
      </c>
      <c r="Z24" s="153">
        <f>DIRECCIONALIDAD!J33/100</f>
        <v>0</v>
      </c>
      <c r="AA24" s="152"/>
      <c r="AB24" s="152"/>
      <c r="AC24" s="148"/>
      <c r="AD24" s="151"/>
      <c r="AE24" s="152" t="s">
        <v>106</v>
      </c>
      <c r="AF24" s="153">
        <f>DIRECCIONALIDAD!J34/100</f>
        <v>0</v>
      </c>
      <c r="AG24" s="152"/>
      <c r="AH24" s="152"/>
      <c r="AI24" s="152"/>
      <c r="AJ24" s="152" t="s">
        <v>107</v>
      </c>
      <c r="AK24" s="153">
        <f>DIRECCIONALIDAD!J35/100</f>
        <v>1</v>
      </c>
      <c r="AL24" s="152"/>
      <c r="AM24" s="152"/>
      <c r="AN24" s="152" t="s">
        <v>108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149</v>
      </c>
      <c r="B25" s="161">
        <f>MAX(B23:K23)</f>
        <v>1243</v>
      </c>
      <c r="C25" s="152" t="s">
        <v>106</v>
      </c>
      <c r="D25" s="162">
        <f>+B25*D24</f>
        <v>0</v>
      </c>
      <c r="E25" s="152"/>
      <c r="F25" s="152" t="s">
        <v>107</v>
      </c>
      <c r="G25" s="162">
        <f>+B25*G24</f>
        <v>1243</v>
      </c>
      <c r="H25" s="152"/>
      <c r="I25" s="152" t="s">
        <v>108</v>
      </c>
      <c r="J25" s="162">
        <f>+B25*J24</f>
        <v>0</v>
      </c>
      <c r="K25" s="154"/>
      <c r="L25" s="148"/>
      <c r="M25" s="161">
        <f>MAX(M23:AB23)</f>
        <v>1173.5</v>
      </c>
      <c r="N25" s="152"/>
      <c r="O25" s="152" t="s">
        <v>106</v>
      </c>
      <c r="P25" s="163">
        <f>+M25*P24</f>
        <v>0</v>
      </c>
      <c r="Q25" s="152"/>
      <c r="R25" s="152"/>
      <c r="S25" s="152"/>
      <c r="T25" s="152" t="s">
        <v>107</v>
      </c>
      <c r="U25" s="163">
        <f>+M25*U24</f>
        <v>1173.5</v>
      </c>
      <c r="V25" s="152"/>
      <c r="W25" s="152"/>
      <c r="X25" s="152"/>
      <c r="Y25" s="152" t="s">
        <v>108</v>
      </c>
      <c r="Z25" s="163">
        <f>+M25*Z24</f>
        <v>0</v>
      </c>
      <c r="AA25" s="152"/>
      <c r="AB25" s="154"/>
      <c r="AC25" s="148"/>
      <c r="AD25" s="161">
        <f>MAX(AD23:AO23)</f>
        <v>1135</v>
      </c>
      <c r="AE25" s="152" t="s">
        <v>106</v>
      </c>
      <c r="AF25" s="162">
        <f>+AD25*AF24</f>
        <v>0</v>
      </c>
      <c r="AG25" s="152"/>
      <c r="AH25" s="152"/>
      <c r="AI25" s="152"/>
      <c r="AJ25" s="152" t="s">
        <v>107</v>
      </c>
      <c r="AK25" s="162">
        <f>+AD25*AK24</f>
        <v>1135</v>
      </c>
      <c r="AL25" s="152"/>
      <c r="AM25" s="152"/>
      <c r="AN25" s="152" t="s">
        <v>108</v>
      </c>
      <c r="AO25" s="164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5" t="s">
        <v>102</v>
      </c>
      <c r="U26" s="245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208.5</v>
      </c>
      <c r="C27" s="149">
        <f>'G-4'!F11</f>
        <v>238.5</v>
      </c>
      <c r="D27" s="149">
        <f>'G-4'!F12</f>
        <v>219.5</v>
      </c>
      <c r="E27" s="149">
        <f>'G-4'!F13</f>
        <v>259</v>
      </c>
      <c r="F27" s="149">
        <f>'G-4'!F14</f>
        <v>296.5</v>
      </c>
      <c r="G27" s="149">
        <f>'G-4'!F15</f>
        <v>281.5</v>
      </c>
      <c r="H27" s="149">
        <f>'G-4'!F16</f>
        <v>275</v>
      </c>
      <c r="I27" s="149">
        <f>'G-4'!F17</f>
        <v>287.5</v>
      </c>
      <c r="J27" s="149">
        <f>'G-4'!F18</f>
        <v>290.5</v>
      </c>
      <c r="K27" s="149">
        <f>'G-4'!F19</f>
        <v>314.5</v>
      </c>
      <c r="L27" s="150"/>
      <c r="M27" s="149">
        <f>'G-4'!F20</f>
        <v>299</v>
      </c>
      <c r="N27" s="149">
        <f>'G-4'!F21</f>
        <v>336.5</v>
      </c>
      <c r="O27" s="149">
        <f>'G-4'!F22</f>
        <v>324.5</v>
      </c>
      <c r="P27" s="149">
        <f>'G-4'!M10</f>
        <v>328</v>
      </c>
      <c r="Q27" s="149">
        <f>'G-4'!M11</f>
        <v>324.5</v>
      </c>
      <c r="R27" s="149">
        <f>'G-4'!M12</f>
        <v>343</v>
      </c>
      <c r="S27" s="149">
        <f>'G-4'!M13</f>
        <v>351.5</v>
      </c>
      <c r="T27" s="149">
        <f>'G-4'!M14</f>
        <v>333</v>
      </c>
      <c r="U27" s="149">
        <f>'G-4'!M15</f>
        <v>329</v>
      </c>
      <c r="V27" s="149">
        <f>'G-4'!M16</f>
        <v>308</v>
      </c>
      <c r="W27" s="149">
        <f>'G-4'!M17</f>
        <v>286.5</v>
      </c>
      <c r="X27" s="149">
        <f>'G-4'!M18</f>
        <v>307</v>
      </c>
      <c r="Y27" s="149">
        <f>'G-4'!M19</f>
        <v>282</v>
      </c>
      <c r="Z27" s="149">
        <f>'G-4'!M20</f>
        <v>306.5</v>
      </c>
      <c r="AA27" s="149">
        <f>'G-4'!M21</f>
        <v>324.5</v>
      </c>
      <c r="AB27" s="149">
        <f>'G-4'!M22</f>
        <v>330</v>
      </c>
      <c r="AC27" s="150"/>
      <c r="AD27" s="149">
        <f>'G-4'!T10</f>
        <v>297.5</v>
      </c>
      <c r="AE27" s="149">
        <f>'G-4'!T11</f>
        <v>335</v>
      </c>
      <c r="AF27" s="149">
        <f>'G-4'!T12</f>
        <v>354.5</v>
      </c>
      <c r="AG27" s="149">
        <f>'G-4'!T13</f>
        <v>314.5</v>
      </c>
      <c r="AH27" s="149">
        <f>'G-4'!T14</f>
        <v>303</v>
      </c>
      <c r="AI27" s="149">
        <f>'G-4'!T15</f>
        <v>288.5</v>
      </c>
      <c r="AJ27" s="149">
        <f>'G-4'!T16</f>
        <v>298.5</v>
      </c>
      <c r="AK27" s="149">
        <f>'G-4'!T17</f>
        <v>289</v>
      </c>
      <c r="AL27" s="149">
        <f>'G-4'!T18</f>
        <v>318</v>
      </c>
      <c r="AM27" s="149">
        <f>'G-4'!T19</f>
        <v>330.5</v>
      </c>
      <c r="AN27" s="149">
        <f>'G-4'!T20</f>
        <v>315.5</v>
      </c>
      <c r="AO27" s="149">
        <f>'G-4'!T21</f>
        <v>289.5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925.5</v>
      </c>
      <c r="F28" s="149">
        <f t="shared" ref="F28:K28" si="24">C27+D27+E27+F27</f>
        <v>1013.5</v>
      </c>
      <c r="G28" s="149">
        <f t="shared" si="24"/>
        <v>1056.5</v>
      </c>
      <c r="H28" s="149">
        <f t="shared" si="24"/>
        <v>1112</v>
      </c>
      <c r="I28" s="149">
        <f t="shared" si="24"/>
        <v>1140.5</v>
      </c>
      <c r="J28" s="149">
        <f t="shared" si="24"/>
        <v>1134.5</v>
      </c>
      <c r="K28" s="149">
        <f t="shared" si="24"/>
        <v>1167.5</v>
      </c>
      <c r="L28" s="150"/>
      <c r="M28" s="149"/>
      <c r="N28" s="149"/>
      <c r="O28" s="149"/>
      <c r="P28" s="149">
        <f>M27+N27+O27+P27</f>
        <v>1288</v>
      </c>
      <c r="Q28" s="149">
        <f t="shared" ref="Q28:AB28" si="25">N27+O27+P27+Q27</f>
        <v>1313.5</v>
      </c>
      <c r="R28" s="149">
        <f t="shared" si="25"/>
        <v>1320</v>
      </c>
      <c r="S28" s="149">
        <f t="shared" si="25"/>
        <v>1347</v>
      </c>
      <c r="T28" s="149">
        <f t="shared" si="25"/>
        <v>1352</v>
      </c>
      <c r="U28" s="149">
        <f t="shared" si="25"/>
        <v>1356.5</v>
      </c>
      <c r="V28" s="149">
        <f t="shared" si="25"/>
        <v>1321.5</v>
      </c>
      <c r="W28" s="149">
        <f t="shared" si="25"/>
        <v>1256.5</v>
      </c>
      <c r="X28" s="149">
        <f t="shared" si="25"/>
        <v>1230.5</v>
      </c>
      <c r="Y28" s="149">
        <f t="shared" si="25"/>
        <v>1183.5</v>
      </c>
      <c r="Z28" s="149">
        <f t="shared" si="25"/>
        <v>1182</v>
      </c>
      <c r="AA28" s="149">
        <f t="shared" si="25"/>
        <v>1220</v>
      </c>
      <c r="AB28" s="149">
        <f t="shared" si="25"/>
        <v>1243</v>
      </c>
      <c r="AC28" s="150"/>
      <c r="AD28" s="149"/>
      <c r="AE28" s="149"/>
      <c r="AF28" s="149"/>
      <c r="AG28" s="149">
        <f>AD27+AE27+AF27+AG27</f>
        <v>1301.5</v>
      </c>
      <c r="AH28" s="149">
        <f t="shared" ref="AH28:AO28" si="26">AE27+AF27+AG27+AH27</f>
        <v>1307</v>
      </c>
      <c r="AI28" s="149">
        <f t="shared" si="26"/>
        <v>1260.5</v>
      </c>
      <c r="AJ28" s="149">
        <f t="shared" si="26"/>
        <v>1204.5</v>
      </c>
      <c r="AK28" s="149">
        <f t="shared" si="26"/>
        <v>1179</v>
      </c>
      <c r="AL28" s="149">
        <f t="shared" si="26"/>
        <v>1194</v>
      </c>
      <c r="AM28" s="149">
        <f t="shared" si="26"/>
        <v>1236</v>
      </c>
      <c r="AN28" s="149">
        <f t="shared" si="26"/>
        <v>1253</v>
      </c>
      <c r="AO28" s="149">
        <f t="shared" si="26"/>
        <v>1253.5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0</v>
      </c>
      <c r="E29" s="152"/>
      <c r="F29" s="152" t="s">
        <v>107</v>
      </c>
      <c r="G29" s="153">
        <f>DIRECCIONALIDAD!J38/100</f>
        <v>0.66997518610421836</v>
      </c>
      <c r="H29" s="152"/>
      <c r="I29" s="152" t="s">
        <v>108</v>
      </c>
      <c r="J29" s="153">
        <f>DIRECCIONALIDAD!J39/100</f>
        <v>0.33002481389578164</v>
      </c>
      <c r="K29" s="154"/>
      <c r="L29" s="148"/>
      <c r="M29" s="151"/>
      <c r="N29" s="152"/>
      <c r="O29" s="152" t="s">
        <v>106</v>
      </c>
      <c r="P29" s="153">
        <f>DIRECCIONALIDAD!J40/100</f>
        <v>0</v>
      </c>
      <c r="Q29" s="152"/>
      <c r="R29" s="152"/>
      <c r="S29" s="152"/>
      <c r="T29" s="152" t="s">
        <v>107</v>
      </c>
      <c r="U29" s="153">
        <f>DIRECCIONALIDAD!J41/100</f>
        <v>0.68644747393744998</v>
      </c>
      <c r="V29" s="152"/>
      <c r="W29" s="152"/>
      <c r="X29" s="152"/>
      <c r="Y29" s="152" t="s">
        <v>108</v>
      </c>
      <c r="Z29" s="153">
        <f>DIRECCIONALIDAD!J42/100</f>
        <v>0.31355252606255013</v>
      </c>
      <c r="AA29" s="152"/>
      <c r="AB29" s="154"/>
      <c r="AC29" s="148"/>
      <c r="AD29" s="151"/>
      <c r="AE29" s="152" t="s">
        <v>106</v>
      </c>
      <c r="AF29" s="153">
        <f>DIRECCIONALIDAD!J43/100</f>
        <v>0</v>
      </c>
      <c r="AG29" s="152"/>
      <c r="AH29" s="152"/>
      <c r="AI29" s="152"/>
      <c r="AJ29" s="152" t="s">
        <v>107</v>
      </c>
      <c r="AK29" s="153">
        <f>DIRECCIONALIDAD!J44/100</f>
        <v>0.65041322314049599</v>
      </c>
      <c r="AL29" s="152"/>
      <c r="AM29" s="152"/>
      <c r="AN29" s="152" t="s">
        <v>108</v>
      </c>
      <c r="AO29" s="155">
        <f>DIRECCIONALIDAD!J45/100</f>
        <v>0.34958677685950412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149</v>
      </c>
      <c r="B30" s="161">
        <f>MAX(B28:K28)</f>
        <v>1167.5</v>
      </c>
      <c r="C30" s="152" t="s">
        <v>106</v>
      </c>
      <c r="D30" s="162">
        <f>+B30*D29</f>
        <v>0</v>
      </c>
      <c r="E30" s="152"/>
      <c r="F30" s="152" t="s">
        <v>107</v>
      </c>
      <c r="G30" s="162">
        <f>+B30*G29</f>
        <v>782.19602977667489</v>
      </c>
      <c r="H30" s="152"/>
      <c r="I30" s="152" t="s">
        <v>108</v>
      </c>
      <c r="J30" s="162">
        <f>+B30*J29</f>
        <v>385.30397022332505</v>
      </c>
      <c r="K30" s="154"/>
      <c r="L30" s="148"/>
      <c r="M30" s="161">
        <f>MAX(M28:AB28)</f>
        <v>1356.5</v>
      </c>
      <c r="N30" s="152"/>
      <c r="O30" s="152" t="s">
        <v>106</v>
      </c>
      <c r="P30" s="163">
        <f>+M30*P29</f>
        <v>0</v>
      </c>
      <c r="Q30" s="152"/>
      <c r="R30" s="152"/>
      <c r="S30" s="152"/>
      <c r="T30" s="152" t="s">
        <v>107</v>
      </c>
      <c r="U30" s="163">
        <f>+M30*U29</f>
        <v>931.16599839615094</v>
      </c>
      <c r="V30" s="152"/>
      <c r="W30" s="152"/>
      <c r="X30" s="152"/>
      <c r="Y30" s="152" t="s">
        <v>108</v>
      </c>
      <c r="Z30" s="163">
        <f>+M30*Z29</f>
        <v>425.33400160384923</v>
      </c>
      <c r="AA30" s="152"/>
      <c r="AB30" s="154"/>
      <c r="AC30" s="148"/>
      <c r="AD30" s="161">
        <f>MAX(AD28:AO28)</f>
        <v>1307</v>
      </c>
      <c r="AE30" s="152" t="s">
        <v>106</v>
      </c>
      <c r="AF30" s="162">
        <f>+AD30*AF29</f>
        <v>0</v>
      </c>
      <c r="AG30" s="152"/>
      <c r="AH30" s="152"/>
      <c r="AI30" s="152"/>
      <c r="AJ30" s="152" t="s">
        <v>107</v>
      </c>
      <c r="AK30" s="162">
        <f>+AD30*AK29</f>
        <v>850.0900826446283</v>
      </c>
      <c r="AL30" s="152"/>
      <c r="AM30" s="152"/>
      <c r="AN30" s="152" t="s">
        <v>108</v>
      </c>
      <c r="AO30" s="164">
        <f>+AD30*AO29</f>
        <v>456.90991735537187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5" t="s">
        <v>102</v>
      </c>
      <c r="U31" s="245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776</v>
      </c>
      <c r="C32" s="149">
        <f t="shared" ref="C32:K32" si="27">C13+C17+C22+C27</f>
        <v>850.5</v>
      </c>
      <c r="D32" s="149">
        <f t="shared" si="27"/>
        <v>851.5</v>
      </c>
      <c r="E32" s="149">
        <f t="shared" si="27"/>
        <v>872</v>
      </c>
      <c r="F32" s="149">
        <f t="shared" si="27"/>
        <v>892.5</v>
      </c>
      <c r="G32" s="149">
        <f t="shared" si="27"/>
        <v>823.5</v>
      </c>
      <c r="H32" s="149">
        <f t="shared" si="27"/>
        <v>776.5</v>
      </c>
      <c r="I32" s="149">
        <f t="shared" si="27"/>
        <v>829.5</v>
      </c>
      <c r="J32" s="149">
        <f t="shared" si="27"/>
        <v>820</v>
      </c>
      <c r="K32" s="149">
        <f t="shared" si="27"/>
        <v>832.5</v>
      </c>
      <c r="L32" s="150"/>
      <c r="M32" s="149">
        <f>M13+M17+M22+M27</f>
        <v>821</v>
      </c>
      <c r="N32" s="149">
        <f t="shared" ref="N32:AB32" si="28">N13+N17+N22+N27</f>
        <v>875</v>
      </c>
      <c r="O32" s="149">
        <f t="shared" si="28"/>
        <v>870</v>
      </c>
      <c r="P32" s="149">
        <f t="shared" si="28"/>
        <v>902</v>
      </c>
      <c r="Q32" s="149">
        <f t="shared" si="28"/>
        <v>936</v>
      </c>
      <c r="R32" s="149">
        <f t="shared" si="28"/>
        <v>956.5</v>
      </c>
      <c r="S32" s="149">
        <f t="shared" si="28"/>
        <v>881.5</v>
      </c>
      <c r="T32" s="149">
        <f t="shared" si="28"/>
        <v>807</v>
      </c>
      <c r="U32" s="149">
        <f t="shared" si="28"/>
        <v>818.5</v>
      </c>
      <c r="V32" s="149">
        <f t="shared" si="28"/>
        <v>808.5</v>
      </c>
      <c r="W32" s="149">
        <f t="shared" si="28"/>
        <v>834</v>
      </c>
      <c r="X32" s="149">
        <f t="shared" si="28"/>
        <v>870.5</v>
      </c>
      <c r="Y32" s="149">
        <f t="shared" si="28"/>
        <v>868</v>
      </c>
      <c r="Z32" s="149">
        <f t="shared" si="28"/>
        <v>891.5</v>
      </c>
      <c r="AA32" s="149">
        <f t="shared" si="28"/>
        <v>895</v>
      </c>
      <c r="AB32" s="149">
        <f t="shared" si="28"/>
        <v>968</v>
      </c>
      <c r="AC32" s="150"/>
      <c r="AD32" s="149">
        <f>AD13+AD17+AD22+AD27</f>
        <v>850.5</v>
      </c>
      <c r="AE32" s="149">
        <f t="shared" ref="AE32:AO32" si="29">AE13+AE17+AE22+AE27</f>
        <v>955.5</v>
      </c>
      <c r="AF32" s="149">
        <f t="shared" si="29"/>
        <v>992.5</v>
      </c>
      <c r="AG32" s="149">
        <f t="shared" si="29"/>
        <v>893.5</v>
      </c>
      <c r="AH32" s="149">
        <f t="shared" si="29"/>
        <v>914.5</v>
      </c>
      <c r="AI32" s="149">
        <f t="shared" si="29"/>
        <v>870.5</v>
      </c>
      <c r="AJ32" s="149">
        <f t="shared" si="29"/>
        <v>846.5</v>
      </c>
      <c r="AK32" s="149">
        <f t="shared" si="29"/>
        <v>829</v>
      </c>
      <c r="AL32" s="149">
        <f t="shared" si="29"/>
        <v>883.5</v>
      </c>
      <c r="AM32" s="149">
        <f t="shared" si="29"/>
        <v>909.5</v>
      </c>
      <c r="AN32" s="149">
        <f t="shared" si="29"/>
        <v>865.5</v>
      </c>
      <c r="AO32" s="149">
        <f t="shared" si="29"/>
        <v>791.5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3350</v>
      </c>
      <c r="F33" s="149">
        <f t="shared" ref="F33:K33" si="30">C32+D32+E32+F32</f>
        <v>3466.5</v>
      </c>
      <c r="G33" s="149">
        <f t="shared" si="30"/>
        <v>3439.5</v>
      </c>
      <c r="H33" s="149">
        <f t="shared" si="30"/>
        <v>3364.5</v>
      </c>
      <c r="I33" s="149">
        <f t="shared" si="30"/>
        <v>3322</v>
      </c>
      <c r="J33" s="149">
        <f t="shared" si="30"/>
        <v>3249.5</v>
      </c>
      <c r="K33" s="149">
        <f t="shared" si="30"/>
        <v>3258.5</v>
      </c>
      <c r="L33" s="150"/>
      <c r="M33" s="149"/>
      <c r="N33" s="149"/>
      <c r="O33" s="149"/>
      <c r="P33" s="149">
        <f>M32+N32+O32+P32</f>
        <v>3468</v>
      </c>
      <c r="Q33" s="149">
        <f t="shared" ref="Q33:AB33" si="31">N32+O32+P32+Q32</f>
        <v>3583</v>
      </c>
      <c r="R33" s="149">
        <f t="shared" si="31"/>
        <v>3664.5</v>
      </c>
      <c r="S33" s="149">
        <f t="shared" si="31"/>
        <v>3676</v>
      </c>
      <c r="T33" s="149">
        <f t="shared" si="31"/>
        <v>3581</v>
      </c>
      <c r="U33" s="149">
        <f t="shared" si="31"/>
        <v>3463.5</v>
      </c>
      <c r="V33" s="149">
        <f t="shared" si="31"/>
        <v>3315.5</v>
      </c>
      <c r="W33" s="149">
        <f t="shared" si="31"/>
        <v>3268</v>
      </c>
      <c r="X33" s="149">
        <f t="shared" si="31"/>
        <v>3331.5</v>
      </c>
      <c r="Y33" s="149">
        <f t="shared" si="31"/>
        <v>3381</v>
      </c>
      <c r="Z33" s="149">
        <f t="shared" si="31"/>
        <v>3464</v>
      </c>
      <c r="AA33" s="149">
        <f t="shared" si="31"/>
        <v>3525</v>
      </c>
      <c r="AB33" s="149">
        <f t="shared" si="31"/>
        <v>3622.5</v>
      </c>
      <c r="AC33" s="150"/>
      <c r="AD33" s="149"/>
      <c r="AE33" s="149"/>
      <c r="AF33" s="149"/>
      <c r="AG33" s="149">
        <f>AD32+AE32+AF32+AG32</f>
        <v>3692</v>
      </c>
      <c r="AH33" s="149">
        <f t="shared" ref="AH33:AO33" si="32">AE32+AF32+AG32+AH32</f>
        <v>3756</v>
      </c>
      <c r="AI33" s="149">
        <f t="shared" si="32"/>
        <v>3671</v>
      </c>
      <c r="AJ33" s="149">
        <f t="shared" si="32"/>
        <v>3525</v>
      </c>
      <c r="AK33" s="149">
        <f t="shared" si="32"/>
        <v>3460.5</v>
      </c>
      <c r="AL33" s="149">
        <f t="shared" si="32"/>
        <v>3429.5</v>
      </c>
      <c r="AM33" s="149">
        <f t="shared" si="32"/>
        <v>3468.5</v>
      </c>
      <c r="AN33" s="149">
        <f t="shared" si="32"/>
        <v>3487.5</v>
      </c>
      <c r="AO33" s="149">
        <f t="shared" si="32"/>
        <v>3450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6"/>
      <c r="R35" s="246"/>
      <c r="S35" s="246"/>
      <c r="T35" s="246"/>
      <c r="U35" s="246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6692913385826772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2016-07-19T14:25:54Z</cp:lastPrinted>
  <dcterms:created xsi:type="dcterms:W3CDTF">1998-04-02T13:38:56Z</dcterms:created>
  <dcterms:modified xsi:type="dcterms:W3CDTF">2018-02-06T20:48:45Z</dcterms:modified>
</cp:coreProperties>
</file>