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56\CR 43\2018\"/>
    </mc:Choice>
  </mc:AlternateContent>
  <bookViews>
    <workbookView xWindow="240" yWindow="90" windowWidth="9135" windowHeight="4965" tabRatio="781" activeTab="3"/>
  </bookViews>
  <sheets>
    <sheet name="G-1" sheetId="4678" r:id="rId1"/>
    <sheet name="G-4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F18" i="4689"/>
  <c r="G18" i="4689"/>
  <c r="H18" i="4689"/>
  <c r="E18" i="4689"/>
  <c r="F15" i="4689"/>
  <c r="G15" i="4689"/>
  <c r="H15" i="4689"/>
  <c r="E15" i="4689"/>
  <c r="F12" i="4689"/>
  <c r="G12" i="4689"/>
  <c r="H12" i="4689"/>
  <c r="E12" i="4689"/>
  <c r="S6" i="4686" l="1"/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J32" i="4689" s="1"/>
  <c r="I31" i="4689"/>
  <c r="J31" i="4689" s="1"/>
  <c r="I30" i="4689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S6" i="4681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0" i="4689" l="1"/>
  <c r="J23" i="4688" s="1"/>
  <c r="J33" i="4689"/>
  <c r="Z23" i="4688" s="1"/>
  <c r="J36" i="4689"/>
  <c r="AO23" i="4688" s="1"/>
  <c r="J28" i="4689"/>
  <c r="D23" i="4688" s="1"/>
  <c r="AL22" i="4688"/>
  <c r="BZ19" i="4688" s="1"/>
  <c r="AN22" i="4688"/>
  <c r="CB19" i="4688" s="1"/>
  <c r="AH22" i="4688"/>
  <c r="BV19" i="4688" s="1"/>
  <c r="AJ22" i="4688"/>
  <c r="BX19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U23" i="4688"/>
  <c r="P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I30" i="4688"/>
  <c r="AY20" i="4688" s="1"/>
  <c r="AK30" i="4688"/>
  <c r="BY20" i="4688" s="1"/>
  <c r="Z30" i="4688"/>
  <c r="BO20" i="4688" s="1"/>
  <c r="W30" i="4688"/>
  <c r="BL20" i="4688" s="1"/>
  <c r="R30" i="4688"/>
  <c r="BG20" i="4688" s="1"/>
  <c r="H30" i="4688"/>
  <c r="AX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<sst xmlns="http://schemas.openxmlformats.org/spreadsheetml/2006/main" count="519" uniqueCount="151">
  <si>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</si>
  <si>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</si>
  <si>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</si>
  <si>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</si>
  <si>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</si>
  <si>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</si>
  <si>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</si>
  <si>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</si>
  <si>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</si>
  <si>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</si>
  <si>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</si>
  <si>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</si>
  <si>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</si>
  <si>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</si>
  <si>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</si>
  <si>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</si>
  <si>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</si>
  <si>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</si>
  <si>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</si>
  <si>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</si>
  <si>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</si>
  <si>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</si>
  <si>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</si>
  <si>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</si>
  <si>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</si>
  <si>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</si>
  <si>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</si>
  <si>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</si>
  <si>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</si>
  <si>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</si>
  <si>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</si>
  <si>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</si>
  <si>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</si>
  <si>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</si>
  <si>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</si>
  <si>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</si>
  <si>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</si>
  <si>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</si>
  <si>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</si>
  <si>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</si>
  <si>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</si>
  <si>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</si>
  <si>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</si>
  <si>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</si>
  <si>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</si>
  <si>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</si>
  <si>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</si>
  <si>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</si>
  <si>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</si>
  <si>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</si>
  <si>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</si>
  <si>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</si>
  <si>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</si>
  <si>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</si>
  <si>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</si>
  <si>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</si>
  <si>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</si>
  <si>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</si>
  <si>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</si>
  <si>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</si>
  <si>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</si>
  <si>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</si>
  <si>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</si>
  <si>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</si>
  <si>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</si>
  <si>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</si>
  <si>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</si>
  <si>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</si>
  <si>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</si>
  <si>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</si>
  <si>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</si>
  <si>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</si>
  <si>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</si>
  <si>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</si>
  <si>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</si>
  <si>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</si>
  <si>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</si>
  <si>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</si>
  <si>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</si>
  <si>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</si>
  <si>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</si>
  <si>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</si>
  <si>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</si>
  <si>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</si>
  <si>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</si>
  <si>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</si>
  <si>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</si>
  <si>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</si>
  <si>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</si>
  <si>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</si>
  <si>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</si>
  <si>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</si>
  <si>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</si>
  <si>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</si>
  <si>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</si>
  <si>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</si>
  <si>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</si>
  <si>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</si>
  <si>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</si>
  <si>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</si>
  <si>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</si>
  <si>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</si>
  <si>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</si>
  <si>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</si>
  <si>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</si>
  <si>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</si>
  <si>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</si>
  <si>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</si>
  <si>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</si>
  <si>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</si>
  <si>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</si>
  <si>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</si>
  <si>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</si>
  <si>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</si>
  <si>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</si>
  <si>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</si>
  <si>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</si>
  <si>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</si>
  <si>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</si>
  <si>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</si>
  <si>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</si>
  <si>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</si>
  <si>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</si>
  <si>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</si>
  <si>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</si>
  <si>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</si>
  <si>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</si>
  <si>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</si>
  <si>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</si>
  <si>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</si>
  <si>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</si>
  <si>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</si>
  <si>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</si>
  <si>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</si>
  <si>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</si>
  <si>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</si>
  <si>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</si>
  <si>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</si>
  <si>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</si>
  <si>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</si>
  <si>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</si>
  <si>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</si>
  <si>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</si>
  <si>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</si>
  <si>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</si>
  <si>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</si>
  <si>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 X CARRERA 43</t>
  </si>
  <si>
    <t xml:space="preserve">IVAN FONSECA </t>
  </si>
  <si>
    <t>4 (OR-OCC)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</si>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</sst>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1" fontId="23" fillId="0" borderId="23" xfId="0" applyNumberFormat="1" applyFont="1" applyFill="1" applyBorder="1" applyAlignment="1" applyProtection="1">
      <alignment horizontal="center" vertical="center"/>
    </xf>
    <xf numFmtId="1" fontId="2" fillId="0" borderId="24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121.5</c:v>
                </c:pt>
                <c:pt idx="1">
                  <c:v>136</c:v>
                </c:pt>
                <c:pt idx="2">
                  <c:v>138</c:v>
                </c:pt>
                <c:pt idx="3">
                  <c:v>165</c:v>
                </c:pt>
                <c:pt idx="4">
                  <c:v>154.5</c:v>
                </c:pt>
                <c:pt idx="5">
                  <c:v>147.5</c:v>
                </c:pt>
                <c:pt idx="6">
                  <c:v>136</c:v>
                </c:pt>
                <c:pt idx="7">
                  <c:v>115</c:v>
                </c:pt>
                <c:pt idx="8">
                  <c:v>150</c:v>
                </c:pt>
                <c:pt idx="9">
                  <c:v>149.5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61376"/>
        <c:axId val="163891032"/>
      </c:barChart>
      <c:catAx>
        <c:axId val="16386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91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91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6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560.5</c:v>
                </c:pt>
                <c:pt idx="4">
                  <c:v>593.5</c:v>
                </c:pt>
                <c:pt idx="5">
                  <c:v>605</c:v>
                </c:pt>
                <c:pt idx="6">
                  <c:v>603</c:v>
                </c:pt>
                <c:pt idx="7">
                  <c:v>553</c:v>
                </c:pt>
                <c:pt idx="8">
                  <c:v>548.5</c:v>
                </c:pt>
                <c:pt idx="9">
                  <c:v>550.5</c:v>
                </c:pt>
                <c:pt idx="13">
                  <c:v>686</c:v>
                </c:pt>
                <c:pt idx="14">
                  <c:v>746.5</c:v>
                </c:pt>
                <c:pt idx="15">
                  <c:v>776.5</c:v>
                </c:pt>
                <c:pt idx="16">
                  <c:v>798.5</c:v>
                </c:pt>
                <c:pt idx="17">
                  <c:v>834</c:v>
                </c:pt>
                <c:pt idx="18">
                  <c:v>831</c:v>
                </c:pt>
                <c:pt idx="19">
                  <c:v>847.5</c:v>
                </c:pt>
                <c:pt idx="20">
                  <c:v>791</c:v>
                </c:pt>
                <c:pt idx="21">
                  <c:v>693.5</c:v>
                </c:pt>
                <c:pt idx="22">
                  <c:v>642.5</c:v>
                </c:pt>
                <c:pt idx="23">
                  <c:v>575.5</c:v>
                </c:pt>
                <c:pt idx="24">
                  <c:v>591</c:v>
                </c:pt>
                <c:pt idx="25">
                  <c:v>657</c:v>
                </c:pt>
                <c:pt idx="29">
                  <c:v>707</c:v>
                </c:pt>
                <c:pt idx="30">
                  <c:v>762.5</c:v>
                </c:pt>
                <c:pt idx="31">
                  <c:v>824.5</c:v>
                </c:pt>
                <c:pt idx="32">
                  <c:v>832</c:v>
                </c:pt>
                <c:pt idx="33">
                  <c:v>851</c:v>
                </c:pt>
                <c:pt idx="34">
                  <c:v>885</c:v>
                </c:pt>
                <c:pt idx="35">
                  <c:v>885.5</c:v>
                </c:pt>
                <c:pt idx="36">
                  <c:v>905.5</c:v>
                </c:pt>
                <c:pt idx="37">
                  <c:v>873.5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1537.5</c:v>
                </c:pt>
                <c:pt idx="4">
                  <c:v>1550</c:v>
                </c:pt>
                <c:pt idx="5">
                  <c:v>1529.5</c:v>
                </c:pt>
                <c:pt idx="6">
                  <c:v>1458</c:v>
                </c:pt>
                <c:pt idx="7">
                  <c:v>1372</c:v>
                </c:pt>
                <c:pt idx="8">
                  <c:v>1284.5</c:v>
                </c:pt>
                <c:pt idx="9">
                  <c:v>1240.5</c:v>
                </c:pt>
                <c:pt idx="13">
                  <c:v>1391.5</c:v>
                </c:pt>
                <c:pt idx="14">
                  <c:v>1399</c:v>
                </c:pt>
                <c:pt idx="15">
                  <c:v>1360</c:v>
                </c:pt>
                <c:pt idx="16">
                  <c:v>1382.5</c:v>
                </c:pt>
                <c:pt idx="17">
                  <c:v>1328</c:v>
                </c:pt>
                <c:pt idx="18">
                  <c:v>1275</c:v>
                </c:pt>
                <c:pt idx="19">
                  <c:v>1248.5</c:v>
                </c:pt>
                <c:pt idx="20">
                  <c:v>1216</c:v>
                </c:pt>
                <c:pt idx="21">
                  <c:v>1211.5</c:v>
                </c:pt>
                <c:pt idx="22">
                  <c:v>1253</c:v>
                </c:pt>
                <c:pt idx="23">
                  <c:v>1274.5</c:v>
                </c:pt>
                <c:pt idx="24">
                  <c:v>1296.5</c:v>
                </c:pt>
                <c:pt idx="25">
                  <c:v>1319.5</c:v>
                </c:pt>
                <c:pt idx="29">
                  <c:v>1368</c:v>
                </c:pt>
                <c:pt idx="30">
                  <c:v>1358.5</c:v>
                </c:pt>
                <c:pt idx="31">
                  <c:v>1363.5</c:v>
                </c:pt>
                <c:pt idx="32">
                  <c:v>1388.5</c:v>
                </c:pt>
                <c:pt idx="33">
                  <c:v>1398.5</c:v>
                </c:pt>
                <c:pt idx="34">
                  <c:v>1457.5</c:v>
                </c:pt>
                <c:pt idx="35">
                  <c:v>1515</c:v>
                </c:pt>
                <c:pt idx="36">
                  <c:v>1529.5</c:v>
                </c:pt>
                <c:pt idx="37">
                  <c:v>1570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2098</c:v>
                </c:pt>
                <c:pt idx="4">
                  <c:v>2143.5</c:v>
                </c:pt>
                <c:pt idx="5">
                  <c:v>2134.5</c:v>
                </c:pt>
                <c:pt idx="6">
                  <c:v>2061</c:v>
                </c:pt>
                <c:pt idx="7">
                  <c:v>1925</c:v>
                </c:pt>
                <c:pt idx="8">
                  <c:v>1833</c:v>
                </c:pt>
                <c:pt idx="9">
                  <c:v>1791</c:v>
                </c:pt>
                <c:pt idx="13">
                  <c:v>2077.5</c:v>
                </c:pt>
                <c:pt idx="14">
                  <c:v>2145.5</c:v>
                </c:pt>
                <c:pt idx="15">
                  <c:v>2136.5</c:v>
                </c:pt>
                <c:pt idx="16">
                  <c:v>2181</c:v>
                </c:pt>
                <c:pt idx="17">
                  <c:v>2162</c:v>
                </c:pt>
                <c:pt idx="18">
                  <c:v>2106</c:v>
                </c:pt>
                <c:pt idx="19">
                  <c:v>2096</c:v>
                </c:pt>
                <c:pt idx="20">
                  <c:v>2007</c:v>
                </c:pt>
                <c:pt idx="21">
                  <c:v>1905</c:v>
                </c:pt>
                <c:pt idx="22">
                  <c:v>1895.5</c:v>
                </c:pt>
                <c:pt idx="23">
                  <c:v>1850</c:v>
                </c:pt>
                <c:pt idx="24">
                  <c:v>1887.5</c:v>
                </c:pt>
                <c:pt idx="25">
                  <c:v>1976.5</c:v>
                </c:pt>
                <c:pt idx="29">
                  <c:v>2075</c:v>
                </c:pt>
                <c:pt idx="30">
                  <c:v>2121</c:v>
                </c:pt>
                <c:pt idx="31">
                  <c:v>2188</c:v>
                </c:pt>
                <c:pt idx="32">
                  <c:v>2220.5</c:v>
                </c:pt>
                <c:pt idx="33">
                  <c:v>2249.5</c:v>
                </c:pt>
                <c:pt idx="34">
                  <c:v>2342.5</c:v>
                </c:pt>
                <c:pt idx="35">
                  <c:v>2400.5</c:v>
                </c:pt>
                <c:pt idx="36">
                  <c:v>2435</c:v>
                </c:pt>
                <c:pt idx="37">
                  <c:v>2443.5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498416"/>
        <c:axId val="165498808"/>
      </c:lineChart>
      <c:catAx>
        <c:axId val="1654984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498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988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4984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151.5</c:v>
                </c:pt>
                <c:pt idx="1">
                  <c:v>167.5</c:v>
                </c:pt>
                <c:pt idx="2">
                  <c:v>184.5</c:v>
                </c:pt>
                <c:pt idx="3">
                  <c:v>182.5</c:v>
                </c:pt>
                <c:pt idx="4">
                  <c:v>212</c:v>
                </c:pt>
                <c:pt idx="5">
                  <c:v>197.5</c:v>
                </c:pt>
                <c:pt idx="6">
                  <c:v>206.5</c:v>
                </c:pt>
                <c:pt idx="7">
                  <c:v>218</c:v>
                </c:pt>
                <c:pt idx="8">
                  <c:v>209</c:v>
                </c:pt>
                <c:pt idx="9">
                  <c:v>214</c:v>
                </c:pt>
                <c:pt idx="10">
                  <c:v>150</c:v>
                </c:pt>
                <c:pt idx="11">
                  <c:v>120.5</c:v>
                </c:pt>
                <c:pt idx="12">
                  <c:v>158</c:v>
                </c:pt>
                <c:pt idx="13">
                  <c:v>147</c:v>
                </c:pt>
                <c:pt idx="14">
                  <c:v>165.5</c:v>
                </c:pt>
                <c:pt idx="15">
                  <c:v>186.5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92000"/>
        <c:axId val="164092384"/>
      </c:barChart>
      <c:catAx>
        <c:axId val="16409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9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92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9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145</c:v>
                </c:pt>
                <c:pt idx="1">
                  <c:v>162.5</c:v>
                </c:pt>
                <c:pt idx="2">
                  <c:v>187.5</c:v>
                </c:pt>
                <c:pt idx="3">
                  <c:v>212</c:v>
                </c:pt>
                <c:pt idx="4">
                  <c:v>200.5</c:v>
                </c:pt>
                <c:pt idx="5">
                  <c:v>224.5</c:v>
                </c:pt>
                <c:pt idx="6">
                  <c:v>195</c:v>
                </c:pt>
                <c:pt idx="7">
                  <c:v>231</c:v>
                </c:pt>
                <c:pt idx="8">
                  <c:v>234.5</c:v>
                </c:pt>
                <c:pt idx="9">
                  <c:v>225</c:v>
                </c:pt>
                <c:pt idx="10">
                  <c:v>215</c:v>
                </c:pt>
                <c:pt idx="11">
                  <c:v>199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79320"/>
        <c:axId val="164079704"/>
      </c:barChart>
      <c:catAx>
        <c:axId val="164079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7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79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79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361</c:v>
                </c:pt>
                <c:pt idx="1">
                  <c:v>368.5</c:v>
                </c:pt>
                <c:pt idx="2">
                  <c:v>416.5</c:v>
                </c:pt>
                <c:pt idx="3">
                  <c:v>391.5</c:v>
                </c:pt>
                <c:pt idx="4">
                  <c:v>373.5</c:v>
                </c:pt>
                <c:pt idx="5">
                  <c:v>348</c:v>
                </c:pt>
                <c:pt idx="6">
                  <c:v>345</c:v>
                </c:pt>
                <c:pt idx="7">
                  <c:v>305.5</c:v>
                </c:pt>
                <c:pt idx="8">
                  <c:v>286</c:v>
                </c:pt>
                <c:pt idx="9">
                  <c:v>304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88152"/>
        <c:axId val="164251648"/>
      </c:barChart>
      <c:catAx>
        <c:axId val="164388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5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51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88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340</c:v>
                </c:pt>
                <c:pt idx="1">
                  <c:v>343.5</c:v>
                </c:pt>
                <c:pt idx="2">
                  <c:v>345</c:v>
                </c:pt>
                <c:pt idx="3">
                  <c:v>339.5</c:v>
                </c:pt>
                <c:pt idx="4">
                  <c:v>330.5</c:v>
                </c:pt>
                <c:pt idx="5">
                  <c:v>348.5</c:v>
                </c:pt>
                <c:pt idx="6">
                  <c:v>370</c:v>
                </c:pt>
                <c:pt idx="7">
                  <c:v>349.5</c:v>
                </c:pt>
                <c:pt idx="8">
                  <c:v>389.5</c:v>
                </c:pt>
                <c:pt idx="9">
                  <c:v>406</c:v>
                </c:pt>
                <c:pt idx="10">
                  <c:v>384.5</c:v>
                </c:pt>
                <c:pt idx="11">
                  <c:v>390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38224"/>
        <c:axId val="164338608"/>
      </c:barChart>
      <c:catAx>
        <c:axId val="16433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3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3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3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337.5</c:v>
                </c:pt>
                <c:pt idx="1">
                  <c:v>367.5</c:v>
                </c:pt>
                <c:pt idx="2">
                  <c:v>318.5</c:v>
                </c:pt>
                <c:pt idx="3">
                  <c:v>368</c:v>
                </c:pt>
                <c:pt idx="4">
                  <c:v>345</c:v>
                </c:pt>
                <c:pt idx="5">
                  <c:v>328.5</c:v>
                </c:pt>
                <c:pt idx="6">
                  <c:v>341</c:v>
                </c:pt>
                <c:pt idx="7">
                  <c:v>313.5</c:v>
                </c:pt>
                <c:pt idx="8">
                  <c:v>292</c:v>
                </c:pt>
                <c:pt idx="9">
                  <c:v>302</c:v>
                </c:pt>
                <c:pt idx="10">
                  <c:v>308.5</c:v>
                </c:pt>
                <c:pt idx="11">
                  <c:v>309</c:v>
                </c:pt>
                <c:pt idx="12">
                  <c:v>333.5</c:v>
                </c:pt>
                <c:pt idx="13">
                  <c:v>323.5</c:v>
                </c:pt>
                <c:pt idx="14">
                  <c:v>330.5</c:v>
                </c:pt>
                <c:pt idx="15">
                  <c:v>332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779048"/>
        <c:axId val="59778656"/>
      </c:barChart>
      <c:catAx>
        <c:axId val="59779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77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77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779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482.5</c:v>
                </c:pt>
                <c:pt idx="1">
                  <c:v>504.5</c:v>
                </c:pt>
                <c:pt idx="2">
                  <c:v>554.5</c:v>
                </c:pt>
                <c:pt idx="3">
                  <c:v>556.5</c:v>
                </c:pt>
                <c:pt idx="4">
                  <c:v>528</c:v>
                </c:pt>
                <c:pt idx="5">
                  <c:v>495.5</c:v>
                </c:pt>
                <c:pt idx="6">
                  <c:v>481</c:v>
                </c:pt>
                <c:pt idx="7">
                  <c:v>420.5</c:v>
                </c:pt>
                <c:pt idx="8">
                  <c:v>436</c:v>
                </c:pt>
                <c:pt idx="9">
                  <c:v>453.5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779440"/>
        <c:axId val="59780616"/>
      </c:barChart>
      <c:catAx>
        <c:axId val="5977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780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780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77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485</c:v>
                </c:pt>
                <c:pt idx="1">
                  <c:v>506</c:v>
                </c:pt>
                <c:pt idx="2">
                  <c:v>532.5</c:v>
                </c:pt>
                <c:pt idx="3">
                  <c:v>551.5</c:v>
                </c:pt>
                <c:pt idx="4">
                  <c:v>531</c:v>
                </c:pt>
                <c:pt idx="5">
                  <c:v>573</c:v>
                </c:pt>
                <c:pt idx="6">
                  <c:v>565</c:v>
                </c:pt>
                <c:pt idx="7">
                  <c:v>580.5</c:v>
                </c:pt>
                <c:pt idx="8">
                  <c:v>624</c:v>
                </c:pt>
                <c:pt idx="9">
                  <c:v>631</c:v>
                </c:pt>
                <c:pt idx="10">
                  <c:v>599.5</c:v>
                </c:pt>
                <c:pt idx="11">
                  <c:v>589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781400"/>
        <c:axId val="59781792"/>
      </c:barChart>
      <c:catAx>
        <c:axId val="59781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7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78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781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489</c:v>
                </c:pt>
                <c:pt idx="1">
                  <c:v>535</c:v>
                </c:pt>
                <c:pt idx="2">
                  <c:v>503</c:v>
                </c:pt>
                <c:pt idx="3">
                  <c:v>550.5</c:v>
                </c:pt>
                <c:pt idx="4">
                  <c:v>557</c:v>
                </c:pt>
                <c:pt idx="5">
                  <c:v>526</c:v>
                </c:pt>
                <c:pt idx="6">
                  <c:v>547.5</c:v>
                </c:pt>
                <c:pt idx="7">
                  <c:v>531.5</c:v>
                </c:pt>
                <c:pt idx="8">
                  <c:v>501</c:v>
                </c:pt>
                <c:pt idx="9">
                  <c:v>516</c:v>
                </c:pt>
                <c:pt idx="10">
                  <c:v>458.5</c:v>
                </c:pt>
                <c:pt idx="11">
                  <c:v>429.5</c:v>
                </c:pt>
                <c:pt idx="12">
                  <c:v>491.5</c:v>
                </c:pt>
                <c:pt idx="13">
                  <c:v>470.5</c:v>
                </c:pt>
                <c:pt idx="14">
                  <c:v>496</c:v>
                </c:pt>
                <c:pt idx="15">
                  <c:v>518.5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497240"/>
        <c:axId val="165497632"/>
      </c:barChart>
      <c:catAx>
        <c:axId val="165497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9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97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97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18" sqref="V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">
        <v>146</v>
      </c>
      <c r="E5" s="174"/>
      <c r="F5" s="174"/>
      <c r="G5" s="174"/>
      <c r="H5" s="174"/>
      <c r="I5" s="164" t="s">
        <v>53</v>
      </c>
      <c r="J5" s="164"/>
      <c r="K5" s="164"/>
      <c r="L5" s="175"/>
      <c r="M5" s="175"/>
      <c r="N5" s="175"/>
      <c r="O5" s="12"/>
      <c r="P5" s="164" t="s">
        <v>57</v>
      </c>
      <c r="Q5" s="164"/>
      <c r="R5" s="164"/>
      <c r="S5" s="173" t="s">
        <v>62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149</v>
      </c>
      <c r="E6" s="171"/>
      <c r="F6" s="171"/>
      <c r="G6" s="171"/>
      <c r="H6" s="171"/>
      <c r="I6" s="164" t="s">
        <v>59</v>
      </c>
      <c r="J6" s="164"/>
      <c r="K6" s="164"/>
      <c r="L6" s="176">
        <v>3</v>
      </c>
      <c r="M6" s="176"/>
      <c r="N6" s="176"/>
      <c r="O6" s="42"/>
      <c r="P6" s="164" t="s">
        <v>58</v>
      </c>
      <c r="Q6" s="164"/>
      <c r="R6" s="164"/>
      <c r="S6" s="169">
        <v>43423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5" t="s">
        <v>34</v>
      </c>
      <c r="C8" s="166"/>
      <c r="D8" s="166"/>
      <c r="E8" s="167"/>
      <c r="F8" s="162" t="s">
        <v>35</v>
      </c>
      <c r="G8" s="162" t="s">
        <v>37</v>
      </c>
      <c r="H8" s="162" t="s">
        <v>36</v>
      </c>
      <c r="I8" s="165" t="s">
        <v>34</v>
      </c>
      <c r="J8" s="166"/>
      <c r="K8" s="166"/>
      <c r="L8" s="167"/>
      <c r="M8" s="162" t="s">
        <v>35</v>
      </c>
      <c r="N8" s="162" t="s">
        <v>37</v>
      </c>
      <c r="O8" s="162" t="s">
        <v>36</v>
      </c>
      <c r="P8" s="165" t="s">
        <v>34</v>
      </c>
      <c r="Q8" s="166"/>
      <c r="R8" s="166"/>
      <c r="S8" s="167"/>
      <c r="T8" s="162" t="s">
        <v>35</v>
      </c>
      <c r="U8" s="162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31</v>
      </c>
      <c r="C10" s="46">
        <v>101</v>
      </c>
      <c r="D10" s="46">
        <v>0</v>
      </c>
      <c r="E10" s="46">
        <v>2</v>
      </c>
      <c r="F10" s="6">
        <f t="shared" ref="F10:F22" si="0">B10*0.5+C10*1+D10*2+E10*2.5</f>
        <v>121.5</v>
      </c>
      <c r="G10" s="2"/>
      <c r="H10" s="19" t="s">
        <v>4</v>
      </c>
      <c r="I10" s="46">
        <v>29</v>
      </c>
      <c r="J10" s="46">
        <v>153</v>
      </c>
      <c r="K10" s="46">
        <v>0</v>
      </c>
      <c r="L10" s="46">
        <v>6</v>
      </c>
      <c r="M10" s="6">
        <f t="shared" ref="M10:M22" si="1">I10*0.5+J10*1+K10*2+L10*2.5</f>
        <v>182.5</v>
      </c>
      <c r="N10" s="9">
        <f>F20+F21+F22+M10</f>
        <v>686</v>
      </c>
      <c r="O10" s="19" t="s">
        <v>43</v>
      </c>
      <c r="P10" s="46">
        <v>42</v>
      </c>
      <c r="Q10" s="46">
        <v>119</v>
      </c>
      <c r="R10" s="46">
        <v>0</v>
      </c>
      <c r="S10" s="46">
        <v>2</v>
      </c>
      <c r="T10" s="6">
        <f t="shared" ref="T10:T21" si="2">P10*0.5+Q10*1+R10*2+S10*2.5</f>
        <v>145</v>
      </c>
      <c r="U10" s="10"/>
      <c r="AB10" s="1"/>
    </row>
    <row r="11" spans="1:28" ht="24" customHeight="1" x14ac:dyDescent="0.2">
      <c r="A11" s="18" t="s">
        <v>14</v>
      </c>
      <c r="B11" s="46">
        <v>33</v>
      </c>
      <c r="C11" s="46">
        <v>117</v>
      </c>
      <c r="D11" s="46">
        <v>0</v>
      </c>
      <c r="E11" s="46">
        <v>1</v>
      </c>
      <c r="F11" s="6">
        <f t="shared" si="0"/>
        <v>136</v>
      </c>
      <c r="G11" s="2"/>
      <c r="H11" s="19" t="s">
        <v>5</v>
      </c>
      <c r="I11" s="46">
        <v>44</v>
      </c>
      <c r="J11" s="46">
        <v>180</v>
      </c>
      <c r="K11" s="46">
        <v>0</v>
      </c>
      <c r="L11" s="46">
        <v>4</v>
      </c>
      <c r="M11" s="6">
        <f t="shared" si="1"/>
        <v>212</v>
      </c>
      <c r="N11" s="9">
        <f>F21+F22+M10+M11</f>
        <v>746.5</v>
      </c>
      <c r="O11" s="19" t="s">
        <v>44</v>
      </c>
      <c r="P11" s="46">
        <v>47</v>
      </c>
      <c r="Q11" s="46">
        <v>129</v>
      </c>
      <c r="R11" s="46">
        <v>0</v>
      </c>
      <c r="S11" s="46">
        <v>4</v>
      </c>
      <c r="T11" s="6">
        <f t="shared" si="2"/>
        <v>162.5</v>
      </c>
      <c r="U11" s="2"/>
      <c r="AB11" s="1"/>
    </row>
    <row r="12" spans="1:28" ht="24" customHeight="1" x14ac:dyDescent="0.2">
      <c r="A12" s="18" t="s">
        <v>17</v>
      </c>
      <c r="B12" s="46">
        <v>19</v>
      </c>
      <c r="C12" s="46">
        <v>121</v>
      </c>
      <c r="D12" s="46">
        <v>0</v>
      </c>
      <c r="E12" s="46">
        <v>3</v>
      </c>
      <c r="F12" s="6">
        <f t="shared" si="0"/>
        <v>138</v>
      </c>
      <c r="G12" s="2"/>
      <c r="H12" s="19" t="s">
        <v>6</v>
      </c>
      <c r="I12" s="46">
        <v>31</v>
      </c>
      <c r="J12" s="46">
        <v>172</v>
      </c>
      <c r="K12" s="46">
        <v>0</v>
      </c>
      <c r="L12" s="46">
        <v>4</v>
      </c>
      <c r="M12" s="6">
        <f t="shared" si="1"/>
        <v>197.5</v>
      </c>
      <c r="N12" s="2">
        <f>F22+M10+M11+M12</f>
        <v>776.5</v>
      </c>
      <c r="O12" s="19" t="s">
        <v>32</v>
      </c>
      <c r="P12" s="46">
        <v>40</v>
      </c>
      <c r="Q12" s="46">
        <v>160</v>
      </c>
      <c r="R12" s="46">
        <v>0</v>
      </c>
      <c r="S12" s="46">
        <v>3</v>
      </c>
      <c r="T12" s="6">
        <f t="shared" si="2"/>
        <v>187.5</v>
      </c>
      <c r="U12" s="2"/>
      <c r="AB12" s="1"/>
    </row>
    <row r="13" spans="1:28" ht="24" customHeight="1" x14ac:dyDescent="0.2">
      <c r="A13" s="18" t="s">
        <v>19</v>
      </c>
      <c r="B13" s="46">
        <v>27</v>
      </c>
      <c r="C13" s="46">
        <v>149</v>
      </c>
      <c r="D13" s="46">
        <v>0</v>
      </c>
      <c r="E13" s="46">
        <v>1</v>
      </c>
      <c r="F13" s="6">
        <f t="shared" si="0"/>
        <v>165</v>
      </c>
      <c r="G13" s="2">
        <f t="shared" ref="G13:G19" si="3">F10+F11+F12+F13</f>
        <v>560.5</v>
      </c>
      <c r="H13" s="19" t="s">
        <v>7</v>
      </c>
      <c r="I13" s="46">
        <v>40</v>
      </c>
      <c r="J13" s="46">
        <v>184</v>
      </c>
      <c r="K13" s="46">
        <v>0</v>
      </c>
      <c r="L13" s="46">
        <v>1</v>
      </c>
      <c r="M13" s="6">
        <f t="shared" si="1"/>
        <v>206.5</v>
      </c>
      <c r="N13" s="2">
        <f t="shared" ref="N13:N18" si="4">M10+M11+M12+M13</f>
        <v>798.5</v>
      </c>
      <c r="O13" s="19" t="s">
        <v>33</v>
      </c>
      <c r="P13" s="46">
        <v>49</v>
      </c>
      <c r="Q13" s="45">
        <v>180</v>
      </c>
      <c r="R13" s="46">
        <v>0</v>
      </c>
      <c r="S13" s="46">
        <v>3</v>
      </c>
      <c r="T13" s="6">
        <f t="shared" si="2"/>
        <v>212</v>
      </c>
      <c r="U13" s="2">
        <f t="shared" ref="U13:U21" si="5">T10+T11+T12+T13</f>
        <v>707</v>
      </c>
      <c r="AB13" s="81">
        <v>241</v>
      </c>
    </row>
    <row r="14" spans="1:28" ht="24" customHeight="1" x14ac:dyDescent="0.2">
      <c r="A14" s="18" t="s">
        <v>21</v>
      </c>
      <c r="B14" s="46">
        <v>36</v>
      </c>
      <c r="C14" s="46">
        <v>134</v>
      </c>
      <c r="D14" s="46">
        <v>0</v>
      </c>
      <c r="E14" s="46">
        <v>1</v>
      </c>
      <c r="F14" s="6">
        <f t="shared" si="0"/>
        <v>154.5</v>
      </c>
      <c r="G14" s="2">
        <f t="shared" si="3"/>
        <v>593.5</v>
      </c>
      <c r="H14" s="19" t="s">
        <v>9</v>
      </c>
      <c r="I14" s="46">
        <v>42</v>
      </c>
      <c r="J14" s="46">
        <v>192</v>
      </c>
      <c r="K14" s="46">
        <v>0</v>
      </c>
      <c r="L14" s="46">
        <v>2</v>
      </c>
      <c r="M14" s="6">
        <f t="shared" si="1"/>
        <v>218</v>
      </c>
      <c r="N14" s="2">
        <f t="shared" si="4"/>
        <v>834</v>
      </c>
      <c r="O14" s="19" t="s">
        <v>29</v>
      </c>
      <c r="P14" s="45">
        <v>58</v>
      </c>
      <c r="Q14" s="46">
        <v>167</v>
      </c>
      <c r="R14" s="45">
        <v>1</v>
      </c>
      <c r="S14" s="45">
        <v>1</v>
      </c>
      <c r="T14" s="6">
        <f t="shared" si="2"/>
        <v>200.5</v>
      </c>
      <c r="U14" s="2">
        <f t="shared" si="5"/>
        <v>762.5</v>
      </c>
      <c r="AB14" s="81">
        <v>250</v>
      </c>
    </row>
    <row r="15" spans="1:28" ht="24" customHeight="1" x14ac:dyDescent="0.2">
      <c r="A15" s="18" t="s">
        <v>23</v>
      </c>
      <c r="B15" s="46">
        <v>19</v>
      </c>
      <c r="C15" s="46">
        <v>138</v>
      </c>
      <c r="D15" s="46">
        <v>0</v>
      </c>
      <c r="E15" s="46">
        <v>0</v>
      </c>
      <c r="F15" s="6">
        <f t="shared" si="0"/>
        <v>147.5</v>
      </c>
      <c r="G15" s="2">
        <f t="shared" si="3"/>
        <v>605</v>
      </c>
      <c r="H15" s="19" t="s">
        <v>12</v>
      </c>
      <c r="I15" s="46">
        <v>40</v>
      </c>
      <c r="J15" s="46">
        <v>184</v>
      </c>
      <c r="K15" s="46">
        <v>0</v>
      </c>
      <c r="L15" s="46">
        <v>2</v>
      </c>
      <c r="M15" s="6">
        <f t="shared" si="1"/>
        <v>209</v>
      </c>
      <c r="N15" s="2">
        <f t="shared" si="4"/>
        <v>831</v>
      </c>
      <c r="O15" s="18" t="s">
        <v>30</v>
      </c>
      <c r="P15" s="46">
        <v>50</v>
      </c>
      <c r="Q15" s="46">
        <v>180</v>
      </c>
      <c r="R15" s="45">
        <v>1</v>
      </c>
      <c r="S15" s="46">
        <v>7</v>
      </c>
      <c r="T15" s="6">
        <f t="shared" si="2"/>
        <v>224.5</v>
      </c>
      <c r="U15" s="2">
        <f t="shared" si="5"/>
        <v>824.5</v>
      </c>
      <c r="AB15" s="81">
        <v>262</v>
      </c>
    </row>
    <row r="16" spans="1:28" ht="24" customHeight="1" x14ac:dyDescent="0.2">
      <c r="A16" s="18" t="s">
        <v>39</v>
      </c>
      <c r="B16" s="46">
        <v>24</v>
      </c>
      <c r="C16" s="46">
        <v>114</v>
      </c>
      <c r="D16" s="46">
        <v>0</v>
      </c>
      <c r="E16" s="46">
        <v>4</v>
      </c>
      <c r="F16" s="6">
        <f t="shared" si="0"/>
        <v>136</v>
      </c>
      <c r="G16" s="2">
        <f t="shared" si="3"/>
        <v>603</v>
      </c>
      <c r="H16" s="19" t="s">
        <v>15</v>
      </c>
      <c r="I16" s="46">
        <v>39</v>
      </c>
      <c r="J16" s="46">
        <v>192</v>
      </c>
      <c r="K16" s="46">
        <v>0</v>
      </c>
      <c r="L16" s="46">
        <v>1</v>
      </c>
      <c r="M16" s="6">
        <f t="shared" si="1"/>
        <v>214</v>
      </c>
      <c r="N16" s="2">
        <f t="shared" si="4"/>
        <v>847.5</v>
      </c>
      <c r="O16" s="19" t="s">
        <v>8</v>
      </c>
      <c r="P16" s="46">
        <v>52</v>
      </c>
      <c r="Q16" s="46">
        <v>164</v>
      </c>
      <c r="R16" s="46">
        <v>0</v>
      </c>
      <c r="S16" s="46">
        <v>2</v>
      </c>
      <c r="T16" s="6">
        <f t="shared" si="2"/>
        <v>195</v>
      </c>
      <c r="U16" s="2">
        <f t="shared" si="5"/>
        <v>832</v>
      </c>
      <c r="AB16" s="81">
        <v>270.5</v>
      </c>
    </row>
    <row r="17" spans="1:28" ht="24" customHeight="1" x14ac:dyDescent="0.2">
      <c r="A17" s="18" t="s">
        <v>40</v>
      </c>
      <c r="B17" s="46">
        <v>19</v>
      </c>
      <c r="C17" s="46">
        <v>103</v>
      </c>
      <c r="D17" s="46">
        <v>0</v>
      </c>
      <c r="E17" s="46">
        <v>1</v>
      </c>
      <c r="F17" s="6">
        <f t="shared" si="0"/>
        <v>115</v>
      </c>
      <c r="G17" s="2">
        <f t="shared" si="3"/>
        <v>553</v>
      </c>
      <c r="H17" s="19" t="s">
        <v>18</v>
      </c>
      <c r="I17" s="46">
        <v>31</v>
      </c>
      <c r="J17" s="46">
        <v>122</v>
      </c>
      <c r="K17" s="46">
        <v>0</v>
      </c>
      <c r="L17" s="46">
        <v>5</v>
      </c>
      <c r="M17" s="6">
        <f t="shared" si="1"/>
        <v>150</v>
      </c>
      <c r="N17" s="2">
        <f t="shared" si="4"/>
        <v>791</v>
      </c>
      <c r="O17" s="19" t="s">
        <v>10</v>
      </c>
      <c r="P17" s="46">
        <v>68</v>
      </c>
      <c r="Q17" s="46">
        <v>187</v>
      </c>
      <c r="R17" s="46">
        <v>0</v>
      </c>
      <c r="S17" s="46">
        <v>4</v>
      </c>
      <c r="T17" s="6">
        <f t="shared" si="2"/>
        <v>231</v>
      </c>
      <c r="U17" s="2">
        <f t="shared" si="5"/>
        <v>851</v>
      </c>
      <c r="AB17" s="81">
        <v>289.5</v>
      </c>
    </row>
    <row r="18" spans="1:28" ht="24" customHeight="1" x14ac:dyDescent="0.2">
      <c r="A18" s="18" t="s">
        <v>41</v>
      </c>
      <c r="B18" s="46">
        <v>29</v>
      </c>
      <c r="C18" s="46">
        <v>128</v>
      </c>
      <c r="D18" s="46">
        <v>0</v>
      </c>
      <c r="E18" s="46">
        <v>3</v>
      </c>
      <c r="F18" s="6">
        <f t="shared" si="0"/>
        <v>150</v>
      </c>
      <c r="G18" s="2">
        <f t="shared" si="3"/>
        <v>548.5</v>
      </c>
      <c r="H18" s="19" t="s">
        <v>20</v>
      </c>
      <c r="I18" s="46">
        <v>19</v>
      </c>
      <c r="J18" s="46">
        <v>111</v>
      </c>
      <c r="K18" s="46">
        <v>0</v>
      </c>
      <c r="L18" s="46">
        <v>0</v>
      </c>
      <c r="M18" s="6">
        <f t="shared" si="1"/>
        <v>120.5</v>
      </c>
      <c r="N18" s="2">
        <f t="shared" si="4"/>
        <v>693.5</v>
      </c>
      <c r="O18" s="19" t="s">
        <v>13</v>
      </c>
      <c r="P18" s="46">
        <v>71</v>
      </c>
      <c r="Q18" s="46">
        <v>194</v>
      </c>
      <c r="R18" s="46">
        <v>0</v>
      </c>
      <c r="S18" s="46">
        <v>2</v>
      </c>
      <c r="T18" s="6">
        <f t="shared" si="2"/>
        <v>234.5</v>
      </c>
      <c r="U18" s="2">
        <f t="shared" si="5"/>
        <v>885</v>
      </c>
      <c r="AB18" s="81">
        <v>291</v>
      </c>
    </row>
    <row r="19" spans="1:28" ht="24" customHeight="1" thickBot="1" x14ac:dyDescent="0.25">
      <c r="A19" s="21" t="s">
        <v>42</v>
      </c>
      <c r="B19" s="47">
        <v>22</v>
      </c>
      <c r="C19" s="47">
        <v>131</v>
      </c>
      <c r="D19" s="47">
        <v>0</v>
      </c>
      <c r="E19" s="47">
        <v>3</v>
      </c>
      <c r="F19" s="7">
        <f t="shared" si="0"/>
        <v>149.5</v>
      </c>
      <c r="G19" s="3">
        <f t="shared" si="3"/>
        <v>550.5</v>
      </c>
      <c r="H19" s="20" t="s">
        <v>22</v>
      </c>
      <c r="I19" s="45">
        <v>34</v>
      </c>
      <c r="J19" s="45">
        <v>136</v>
      </c>
      <c r="K19" s="45">
        <v>0</v>
      </c>
      <c r="L19" s="45">
        <v>2</v>
      </c>
      <c r="M19" s="6">
        <f t="shared" si="1"/>
        <v>158</v>
      </c>
      <c r="N19" s="2">
        <f>M16+M17+M18+M19</f>
        <v>642.5</v>
      </c>
      <c r="O19" s="19" t="s">
        <v>16</v>
      </c>
      <c r="P19" s="46">
        <v>77</v>
      </c>
      <c r="Q19" s="46">
        <v>184</v>
      </c>
      <c r="R19" s="46">
        <v>0</v>
      </c>
      <c r="S19" s="46">
        <v>1</v>
      </c>
      <c r="T19" s="6">
        <f t="shared" si="2"/>
        <v>225</v>
      </c>
      <c r="U19" s="2">
        <f t="shared" si="5"/>
        <v>885.5</v>
      </c>
      <c r="AB19" s="81">
        <v>294</v>
      </c>
    </row>
    <row r="20" spans="1:28" ht="24" customHeight="1" x14ac:dyDescent="0.2">
      <c r="A20" s="19" t="s">
        <v>27</v>
      </c>
      <c r="B20" s="45">
        <v>36</v>
      </c>
      <c r="C20" s="45">
        <v>131</v>
      </c>
      <c r="D20" s="45">
        <v>0</v>
      </c>
      <c r="E20" s="45">
        <v>1</v>
      </c>
      <c r="F20" s="8">
        <f t="shared" si="0"/>
        <v>151.5</v>
      </c>
      <c r="G20" s="35"/>
      <c r="H20" s="19" t="s">
        <v>24</v>
      </c>
      <c r="I20" s="46">
        <v>43</v>
      </c>
      <c r="J20" s="46">
        <v>118</v>
      </c>
      <c r="K20" s="46">
        <v>0</v>
      </c>
      <c r="L20" s="46">
        <v>3</v>
      </c>
      <c r="M20" s="8">
        <f t="shared" si="1"/>
        <v>147</v>
      </c>
      <c r="N20" s="2">
        <f>M17+M18+M19+M20</f>
        <v>575.5</v>
      </c>
      <c r="O20" s="19" t="s">
        <v>45</v>
      </c>
      <c r="P20" s="45">
        <v>44</v>
      </c>
      <c r="Q20" s="45">
        <v>193</v>
      </c>
      <c r="R20" s="46">
        <v>0</v>
      </c>
      <c r="S20" s="45">
        <v>0</v>
      </c>
      <c r="T20" s="8">
        <f t="shared" si="2"/>
        <v>215</v>
      </c>
      <c r="U20" s="2">
        <f t="shared" si="5"/>
        <v>905.5</v>
      </c>
      <c r="AB20" s="81">
        <v>299</v>
      </c>
    </row>
    <row r="21" spans="1:28" ht="24" customHeight="1" thickBot="1" x14ac:dyDescent="0.25">
      <c r="A21" s="19" t="s">
        <v>28</v>
      </c>
      <c r="B21" s="46">
        <v>43</v>
      </c>
      <c r="C21" s="46">
        <v>141</v>
      </c>
      <c r="D21" s="46">
        <v>0</v>
      </c>
      <c r="E21" s="46">
        <v>2</v>
      </c>
      <c r="F21" s="6">
        <f t="shared" si="0"/>
        <v>167.5</v>
      </c>
      <c r="G21" s="36"/>
      <c r="H21" s="20" t="s">
        <v>25</v>
      </c>
      <c r="I21" s="46">
        <v>31</v>
      </c>
      <c r="J21" s="46">
        <v>140</v>
      </c>
      <c r="K21" s="46">
        <v>0</v>
      </c>
      <c r="L21" s="46">
        <v>4</v>
      </c>
      <c r="M21" s="6">
        <f t="shared" si="1"/>
        <v>165.5</v>
      </c>
      <c r="N21" s="2">
        <f>M18+M19+M20+M21</f>
        <v>591</v>
      </c>
      <c r="O21" s="21" t="s">
        <v>46</v>
      </c>
      <c r="P21" s="47">
        <v>36</v>
      </c>
      <c r="Q21" s="47">
        <v>181</v>
      </c>
      <c r="R21" s="47">
        <v>0</v>
      </c>
      <c r="S21" s="47">
        <v>0</v>
      </c>
      <c r="T21" s="7">
        <f t="shared" si="2"/>
        <v>199</v>
      </c>
      <c r="U21" s="3">
        <f t="shared" si="5"/>
        <v>873.5</v>
      </c>
      <c r="AB21" s="81">
        <v>299.5</v>
      </c>
    </row>
    <row r="22" spans="1:28" ht="24" customHeight="1" thickBot="1" x14ac:dyDescent="0.25">
      <c r="A22" s="19" t="s">
        <v>1</v>
      </c>
      <c r="B22" s="46">
        <v>28</v>
      </c>
      <c r="C22" s="46">
        <v>158</v>
      </c>
      <c r="D22" s="46">
        <v>0</v>
      </c>
      <c r="E22" s="46">
        <v>5</v>
      </c>
      <c r="F22" s="6">
        <f t="shared" si="0"/>
        <v>184.5</v>
      </c>
      <c r="G22" s="2"/>
      <c r="H22" s="21" t="s">
        <v>26</v>
      </c>
      <c r="I22" s="47">
        <v>50</v>
      </c>
      <c r="J22" s="47">
        <v>154</v>
      </c>
      <c r="K22" s="47">
        <v>0</v>
      </c>
      <c r="L22" s="47">
        <v>3</v>
      </c>
      <c r="M22" s="6">
        <f t="shared" si="1"/>
        <v>186.5</v>
      </c>
      <c r="N22" s="3">
        <f>M19+M20+M21+M22</f>
        <v>657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4">
        <f>MAX(G13:G19)</f>
        <v>605</v>
      </c>
      <c r="H23" s="184" t="s">
        <v>48</v>
      </c>
      <c r="I23" s="185"/>
      <c r="J23" s="177" t="s">
        <v>50</v>
      </c>
      <c r="K23" s="178"/>
      <c r="L23" s="178"/>
      <c r="M23" s="179"/>
      <c r="N23" s="85">
        <f>MAX(N10:N22)</f>
        <v>847.5</v>
      </c>
      <c r="O23" s="180" t="s">
        <v>49</v>
      </c>
      <c r="P23" s="181"/>
      <c r="Q23" s="186" t="s">
        <v>50</v>
      </c>
      <c r="R23" s="187"/>
      <c r="S23" s="187"/>
      <c r="T23" s="188"/>
      <c r="U23" s="84">
        <f>MAX(U13:U21)</f>
        <v>905.5</v>
      </c>
      <c r="AB23" s="1"/>
    </row>
    <row r="24" spans="1:28" ht="13.5" customHeight="1" x14ac:dyDescent="0.2">
      <c r="A24" s="182"/>
      <c r="B24" s="183"/>
      <c r="C24" s="82" t="s">
        <v>72</v>
      </c>
      <c r="D24" s="86"/>
      <c r="E24" s="86"/>
      <c r="F24" s="87" t="s">
        <v>78</v>
      </c>
      <c r="G24" s="88"/>
      <c r="H24" s="182"/>
      <c r="I24" s="183"/>
      <c r="J24" s="82" t="s">
        <v>72</v>
      </c>
      <c r="K24" s="86"/>
      <c r="L24" s="86"/>
      <c r="M24" s="87" t="s">
        <v>67</v>
      </c>
      <c r="N24" s="88"/>
      <c r="O24" s="182"/>
      <c r="P24" s="183"/>
      <c r="Q24" s="82" t="s">
        <v>72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1" t="str">
        <f>'G-1'!D5:H5</f>
        <v>CALLE 76  X CARRERA 43</v>
      </c>
      <c r="E5" s="201"/>
      <c r="F5" s="201"/>
      <c r="G5" s="201"/>
      <c r="H5" s="201"/>
      <c r="I5" s="196" t="s">
        <v>53</v>
      </c>
      <c r="J5" s="196"/>
      <c r="K5" s="196"/>
      <c r="L5" s="175">
        <f>'G-1'!L5:N5</f>
        <v>0</v>
      </c>
      <c r="M5" s="175"/>
      <c r="N5" s="175"/>
      <c r="O5" s="50"/>
      <c r="P5" s="196" t="s">
        <v>57</v>
      </c>
      <c r="Q5" s="196"/>
      <c r="R5" s="196"/>
      <c r="S5" s="175" t="s">
        <v>148</v>
      </c>
      <c r="T5" s="175"/>
      <c r="U5" s="175"/>
    </row>
    <row r="6" spans="1:28" ht="12.75" customHeight="1" x14ac:dyDescent="0.2">
      <c r="A6" s="196" t="s">
        <v>55</v>
      </c>
      <c r="B6" s="196"/>
      <c r="C6" s="196"/>
      <c r="D6" s="199" t="s">
        <v>150</v>
      </c>
      <c r="E6" s="199"/>
      <c r="F6" s="199"/>
      <c r="G6" s="199"/>
      <c r="H6" s="199"/>
      <c r="I6" s="196" t="s">
        <v>59</v>
      </c>
      <c r="J6" s="196"/>
      <c r="K6" s="196"/>
      <c r="L6" s="195">
        <v>3</v>
      </c>
      <c r="M6" s="195"/>
      <c r="N6" s="195"/>
      <c r="O6" s="54"/>
      <c r="P6" s="196" t="s">
        <v>58</v>
      </c>
      <c r="Q6" s="196"/>
      <c r="R6" s="196"/>
      <c r="S6" s="202">
        <f>'G-1'!S6:U6</f>
        <v>43423</v>
      </c>
      <c r="T6" s="202"/>
      <c r="U6" s="202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57" t="s">
        <v>52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59" t="s">
        <v>52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59" t="s">
        <v>52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106</v>
      </c>
      <c r="C10" s="61">
        <v>259</v>
      </c>
      <c r="D10" s="61">
        <v>22</v>
      </c>
      <c r="E10" s="61">
        <v>2</v>
      </c>
      <c r="F10" s="62">
        <f t="shared" ref="F10:F22" si="0">B10*0.5+C10*1+D10*2+E10*2.5</f>
        <v>361</v>
      </c>
      <c r="G10" s="63"/>
      <c r="H10" s="64" t="s">
        <v>4</v>
      </c>
      <c r="I10" s="46">
        <v>59</v>
      </c>
      <c r="J10" s="46">
        <v>280</v>
      </c>
      <c r="K10" s="46">
        <v>23</v>
      </c>
      <c r="L10" s="46">
        <v>5</v>
      </c>
      <c r="M10" s="62">
        <f t="shared" ref="M10:M22" si="1">I10*0.5+J10*1+K10*2+L10*2.5</f>
        <v>368</v>
      </c>
      <c r="N10" s="65">
        <f>F20+F21+F22+M10</f>
        <v>1391.5</v>
      </c>
      <c r="O10" s="64" t="s">
        <v>43</v>
      </c>
      <c r="P10" s="46">
        <v>60</v>
      </c>
      <c r="Q10" s="46">
        <v>249</v>
      </c>
      <c r="R10" s="46">
        <v>23</v>
      </c>
      <c r="S10" s="46">
        <v>6</v>
      </c>
      <c r="T10" s="62">
        <f t="shared" ref="T10:T21" si="2">P10*0.5+Q10*1+R10*2+S10*2.5</f>
        <v>340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113</v>
      </c>
      <c r="C11" s="61">
        <v>254</v>
      </c>
      <c r="D11" s="61">
        <v>24</v>
      </c>
      <c r="E11" s="61">
        <v>4</v>
      </c>
      <c r="F11" s="62">
        <f t="shared" si="0"/>
        <v>368.5</v>
      </c>
      <c r="G11" s="63"/>
      <c r="H11" s="64" t="s">
        <v>5</v>
      </c>
      <c r="I11" s="46">
        <v>60</v>
      </c>
      <c r="J11" s="46">
        <v>254</v>
      </c>
      <c r="K11" s="46">
        <v>23</v>
      </c>
      <c r="L11" s="46">
        <v>6</v>
      </c>
      <c r="M11" s="62">
        <f t="shared" si="1"/>
        <v>345</v>
      </c>
      <c r="N11" s="65">
        <f>F21+F22+M10+M11</f>
        <v>1399</v>
      </c>
      <c r="O11" s="64" t="s">
        <v>44</v>
      </c>
      <c r="P11" s="46">
        <v>68</v>
      </c>
      <c r="Q11" s="46">
        <v>260</v>
      </c>
      <c r="R11" s="46">
        <v>21</v>
      </c>
      <c r="S11" s="46">
        <v>3</v>
      </c>
      <c r="T11" s="62">
        <f t="shared" si="2"/>
        <v>343.5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118</v>
      </c>
      <c r="C12" s="61">
        <v>270</v>
      </c>
      <c r="D12" s="61">
        <v>35</v>
      </c>
      <c r="E12" s="61">
        <v>7</v>
      </c>
      <c r="F12" s="62">
        <f t="shared" si="0"/>
        <v>416.5</v>
      </c>
      <c r="G12" s="63"/>
      <c r="H12" s="64" t="s">
        <v>6</v>
      </c>
      <c r="I12" s="46">
        <v>35</v>
      </c>
      <c r="J12" s="46">
        <v>258</v>
      </c>
      <c r="K12" s="46">
        <v>24</v>
      </c>
      <c r="L12" s="46">
        <v>2</v>
      </c>
      <c r="M12" s="62">
        <f t="shared" si="1"/>
        <v>328.5</v>
      </c>
      <c r="N12" s="63">
        <f>F22+M10+M11+M12</f>
        <v>1360</v>
      </c>
      <c r="O12" s="64" t="s">
        <v>32</v>
      </c>
      <c r="P12" s="46">
        <v>65</v>
      </c>
      <c r="Q12" s="46">
        <v>265</v>
      </c>
      <c r="R12" s="46">
        <v>20</v>
      </c>
      <c r="S12" s="46">
        <v>3</v>
      </c>
      <c r="T12" s="62">
        <f t="shared" si="2"/>
        <v>345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88</v>
      </c>
      <c r="C13" s="61">
        <v>263</v>
      </c>
      <c r="D13" s="61">
        <v>31</v>
      </c>
      <c r="E13" s="61">
        <v>9</v>
      </c>
      <c r="F13" s="62">
        <f t="shared" si="0"/>
        <v>391.5</v>
      </c>
      <c r="G13" s="63">
        <f t="shared" ref="G13:G19" si="3">F10+F11+F12+F13</f>
        <v>1537.5</v>
      </c>
      <c r="H13" s="64" t="s">
        <v>7</v>
      </c>
      <c r="I13" s="46">
        <v>40</v>
      </c>
      <c r="J13" s="46">
        <v>269</v>
      </c>
      <c r="K13" s="46">
        <v>21</v>
      </c>
      <c r="L13" s="46">
        <v>4</v>
      </c>
      <c r="M13" s="62">
        <f t="shared" si="1"/>
        <v>341</v>
      </c>
      <c r="N13" s="63">
        <f t="shared" ref="N13:N18" si="4">M10+M11+M12+M13</f>
        <v>1382.5</v>
      </c>
      <c r="O13" s="64" t="s">
        <v>33</v>
      </c>
      <c r="P13" s="46">
        <v>59</v>
      </c>
      <c r="Q13" s="46">
        <v>254</v>
      </c>
      <c r="R13" s="46">
        <v>23</v>
      </c>
      <c r="S13" s="46">
        <v>4</v>
      </c>
      <c r="T13" s="62">
        <f t="shared" si="2"/>
        <v>339.5</v>
      </c>
      <c r="U13" s="63">
        <f t="shared" ref="U13:U21" si="5">T10+T11+T12+T13</f>
        <v>1368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69</v>
      </c>
      <c r="C14" s="61">
        <v>251</v>
      </c>
      <c r="D14" s="61">
        <v>29</v>
      </c>
      <c r="E14" s="61">
        <v>12</v>
      </c>
      <c r="F14" s="62">
        <f t="shared" si="0"/>
        <v>373.5</v>
      </c>
      <c r="G14" s="63">
        <f t="shared" si="3"/>
        <v>1550</v>
      </c>
      <c r="H14" s="64" t="s">
        <v>9</v>
      </c>
      <c r="I14" s="46">
        <v>38</v>
      </c>
      <c r="J14" s="46">
        <v>241</v>
      </c>
      <c r="K14" s="46">
        <v>23</v>
      </c>
      <c r="L14" s="46">
        <v>3</v>
      </c>
      <c r="M14" s="62">
        <f t="shared" si="1"/>
        <v>313.5</v>
      </c>
      <c r="N14" s="63">
        <f t="shared" si="4"/>
        <v>1328</v>
      </c>
      <c r="O14" s="64" t="s">
        <v>29</v>
      </c>
      <c r="P14" s="45">
        <v>68</v>
      </c>
      <c r="Q14" s="45">
        <v>250</v>
      </c>
      <c r="R14" s="45">
        <v>22</v>
      </c>
      <c r="S14" s="45">
        <v>1</v>
      </c>
      <c r="T14" s="62">
        <f t="shared" si="2"/>
        <v>330.5</v>
      </c>
      <c r="U14" s="63">
        <f t="shared" si="5"/>
        <v>1358.5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94</v>
      </c>
      <c r="C15" s="61">
        <v>240</v>
      </c>
      <c r="D15" s="61">
        <v>23</v>
      </c>
      <c r="E15" s="61">
        <v>6</v>
      </c>
      <c r="F15" s="62">
        <f t="shared" si="0"/>
        <v>348</v>
      </c>
      <c r="G15" s="63">
        <f t="shared" si="3"/>
        <v>1529.5</v>
      </c>
      <c r="H15" s="64" t="s">
        <v>12</v>
      </c>
      <c r="I15" s="46">
        <v>32</v>
      </c>
      <c r="J15" s="46">
        <v>231</v>
      </c>
      <c r="K15" s="46">
        <v>20</v>
      </c>
      <c r="L15" s="46">
        <v>2</v>
      </c>
      <c r="M15" s="62">
        <f t="shared" si="1"/>
        <v>292</v>
      </c>
      <c r="N15" s="63">
        <f t="shared" si="4"/>
        <v>1275</v>
      </c>
      <c r="O15" s="60" t="s">
        <v>30</v>
      </c>
      <c r="P15" s="46">
        <v>60</v>
      </c>
      <c r="Q15" s="46">
        <v>263</v>
      </c>
      <c r="R15" s="46">
        <v>24</v>
      </c>
      <c r="S15" s="46">
        <v>3</v>
      </c>
      <c r="T15" s="62">
        <f t="shared" si="2"/>
        <v>348.5</v>
      </c>
      <c r="U15" s="63">
        <f t="shared" si="5"/>
        <v>1363.5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71</v>
      </c>
      <c r="C16" s="61">
        <v>238</v>
      </c>
      <c r="D16" s="61">
        <v>27</v>
      </c>
      <c r="E16" s="61">
        <v>7</v>
      </c>
      <c r="F16" s="62">
        <f t="shared" si="0"/>
        <v>345</v>
      </c>
      <c r="G16" s="63">
        <f t="shared" si="3"/>
        <v>1458</v>
      </c>
      <c r="H16" s="64" t="s">
        <v>15</v>
      </c>
      <c r="I16" s="46">
        <v>30</v>
      </c>
      <c r="J16" s="46">
        <v>229</v>
      </c>
      <c r="K16" s="46">
        <v>24</v>
      </c>
      <c r="L16" s="46">
        <v>4</v>
      </c>
      <c r="M16" s="62">
        <f t="shared" si="1"/>
        <v>302</v>
      </c>
      <c r="N16" s="63">
        <f t="shared" si="4"/>
        <v>1248.5</v>
      </c>
      <c r="O16" s="64" t="s">
        <v>8</v>
      </c>
      <c r="P16" s="46">
        <v>63</v>
      </c>
      <c r="Q16" s="46">
        <v>274</v>
      </c>
      <c r="R16" s="46">
        <v>21</v>
      </c>
      <c r="S16" s="46">
        <v>9</v>
      </c>
      <c r="T16" s="62">
        <f t="shared" si="2"/>
        <v>370</v>
      </c>
      <c r="U16" s="63">
        <f t="shared" si="5"/>
        <v>1388.5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61</v>
      </c>
      <c r="C17" s="61">
        <v>218</v>
      </c>
      <c r="D17" s="61">
        <v>21</v>
      </c>
      <c r="E17" s="61">
        <v>6</v>
      </c>
      <c r="F17" s="62">
        <f t="shared" si="0"/>
        <v>305.5</v>
      </c>
      <c r="G17" s="63">
        <f t="shared" si="3"/>
        <v>1372</v>
      </c>
      <c r="H17" s="64" t="s">
        <v>18</v>
      </c>
      <c r="I17" s="46">
        <v>51</v>
      </c>
      <c r="J17" s="46">
        <v>231</v>
      </c>
      <c r="K17" s="46">
        <v>21</v>
      </c>
      <c r="L17" s="46">
        <v>4</v>
      </c>
      <c r="M17" s="62">
        <f t="shared" si="1"/>
        <v>308.5</v>
      </c>
      <c r="N17" s="63">
        <f t="shared" si="4"/>
        <v>1216</v>
      </c>
      <c r="O17" s="64" t="s">
        <v>10</v>
      </c>
      <c r="P17" s="46">
        <v>69</v>
      </c>
      <c r="Q17" s="46">
        <v>271</v>
      </c>
      <c r="R17" s="46">
        <v>17</v>
      </c>
      <c r="S17" s="46">
        <v>4</v>
      </c>
      <c r="T17" s="62">
        <f t="shared" si="2"/>
        <v>349.5</v>
      </c>
      <c r="U17" s="63">
        <f t="shared" si="5"/>
        <v>1398.5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68</v>
      </c>
      <c r="C18" s="61">
        <v>200</v>
      </c>
      <c r="D18" s="61">
        <v>21</v>
      </c>
      <c r="E18" s="61">
        <v>4</v>
      </c>
      <c r="F18" s="62">
        <f t="shared" si="0"/>
        <v>286</v>
      </c>
      <c r="G18" s="63">
        <f t="shared" si="3"/>
        <v>1284.5</v>
      </c>
      <c r="H18" s="64" t="s">
        <v>20</v>
      </c>
      <c r="I18" s="46">
        <v>56</v>
      </c>
      <c r="J18" s="46">
        <v>226</v>
      </c>
      <c r="K18" s="46">
        <v>20</v>
      </c>
      <c r="L18" s="46">
        <v>6</v>
      </c>
      <c r="M18" s="62">
        <f t="shared" si="1"/>
        <v>309</v>
      </c>
      <c r="N18" s="63">
        <f t="shared" si="4"/>
        <v>1211.5</v>
      </c>
      <c r="O18" s="64" t="s">
        <v>13</v>
      </c>
      <c r="P18" s="46">
        <v>65</v>
      </c>
      <c r="Q18" s="46">
        <v>297</v>
      </c>
      <c r="R18" s="46">
        <v>25</v>
      </c>
      <c r="S18" s="46">
        <v>4</v>
      </c>
      <c r="T18" s="62">
        <f t="shared" si="2"/>
        <v>389.5</v>
      </c>
      <c r="U18" s="63">
        <f t="shared" si="5"/>
        <v>1457.5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60</v>
      </c>
      <c r="C19" s="69">
        <v>214</v>
      </c>
      <c r="D19" s="69">
        <v>20</v>
      </c>
      <c r="E19" s="69">
        <v>8</v>
      </c>
      <c r="F19" s="70">
        <f t="shared" si="0"/>
        <v>304</v>
      </c>
      <c r="G19" s="71">
        <f t="shared" si="3"/>
        <v>1240.5</v>
      </c>
      <c r="H19" s="72" t="s">
        <v>22</v>
      </c>
      <c r="I19" s="45">
        <v>63</v>
      </c>
      <c r="J19" s="45">
        <v>245</v>
      </c>
      <c r="K19" s="45">
        <v>21</v>
      </c>
      <c r="L19" s="45">
        <v>6</v>
      </c>
      <c r="M19" s="62">
        <f t="shared" si="1"/>
        <v>333.5</v>
      </c>
      <c r="N19" s="63">
        <f>M16+M17+M18+M19</f>
        <v>1253</v>
      </c>
      <c r="O19" s="64" t="s">
        <v>16</v>
      </c>
      <c r="P19" s="46">
        <v>69</v>
      </c>
      <c r="Q19" s="46">
        <v>318</v>
      </c>
      <c r="R19" s="46">
        <v>23</v>
      </c>
      <c r="S19" s="46">
        <v>3</v>
      </c>
      <c r="T19" s="62">
        <f t="shared" si="2"/>
        <v>406</v>
      </c>
      <c r="U19" s="63">
        <f t="shared" si="5"/>
        <v>1515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53</v>
      </c>
      <c r="C20" s="67">
        <v>249</v>
      </c>
      <c r="D20" s="67">
        <v>21</v>
      </c>
      <c r="E20" s="67">
        <v>8</v>
      </c>
      <c r="F20" s="73">
        <f t="shared" si="0"/>
        <v>337.5</v>
      </c>
      <c r="G20" s="74"/>
      <c r="H20" s="64" t="s">
        <v>24</v>
      </c>
      <c r="I20" s="46">
        <v>53</v>
      </c>
      <c r="J20" s="46">
        <v>245</v>
      </c>
      <c r="K20" s="46">
        <v>21</v>
      </c>
      <c r="L20" s="46">
        <v>4</v>
      </c>
      <c r="M20" s="73">
        <f t="shared" si="1"/>
        <v>323.5</v>
      </c>
      <c r="N20" s="63">
        <f>M17+M18+M19+M20</f>
        <v>1274.5</v>
      </c>
      <c r="O20" s="64" t="s">
        <v>45</v>
      </c>
      <c r="P20" s="45">
        <v>63</v>
      </c>
      <c r="Q20" s="45">
        <v>306</v>
      </c>
      <c r="R20" s="45">
        <v>21</v>
      </c>
      <c r="S20" s="45">
        <v>2</v>
      </c>
      <c r="T20" s="73">
        <f t="shared" si="2"/>
        <v>384.5</v>
      </c>
      <c r="U20" s="63">
        <f t="shared" si="5"/>
        <v>1529.5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51</v>
      </c>
      <c r="C21" s="61">
        <v>264</v>
      </c>
      <c r="D21" s="61">
        <v>24</v>
      </c>
      <c r="E21" s="61">
        <v>12</v>
      </c>
      <c r="F21" s="62">
        <f t="shared" si="0"/>
        <v>367.5</v>
      </c>
      <c r="G21" s="75"/>
      <c r="H21" s="72" t="s">
        <v>25</v>
      </c>
      <c r="I21" s="46">
        <v>72</v>
      </c>
      <c r="J21" s="46">
        <v>229</v>
      </c>
      <c r="K21" s="46">
        <v>24</v>
      </c>
      <c r="L21" s="46">
        <v>7</v>
      </c>
      <c r="M21" s="62">
        <f t="shared" si="1"/>
        <v>330.5</v>
      </c>
      <c r="N21" s="63">
        <f>M18+M19+M20+M21</f>
        <v>1296.5</v>
      </c>
      <c r="O21" s="68" t="s">
        <v>46</v>
      </c>
      <c r="P21" s="47">
        <v>68</v>
      </c>
      <c r="Q21" s="47">
        <v>311</v>
      </c>
      <c r="R21" s="47">
        <v>20</v>
      </c>
      <c r="S21" s="47">
        <v>2</v>
      </c>
      <c r="T21" s="70">
        <f t="shared" si="2"/>
        <v>390</v>
      </c>
      <c r="U21" s="71">
        <f t="shared" si="5"/>
        <v>1570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54</v>
      </c>
      <c r="C22" s="61">
        <v>225</v>
      </c>
      <c r="D22" s="61">
        <v>22</v>
      </c>
      <c r="E22" s="61">
        <v>9</v>
      </c>
      <c r="F22" s="62">
        <f t="shared" si="0"/>
        <v>318.5</v>
      </c>
      <c r="G22" s="63"/>
      <c r="H22" s="68" t="s">
        <v>26</v>
      </c>
      <c r="I22" s="47">
        <v>61</v>
      </c>
      <c r="J22" s="47">
        <v>248</v>
      </c>
      <c r="K22" s="47">
        <v>23</v>
      </c>
      <c r="L22" s="47">
        <v>3</v>
      </c>
      <c r="M22" s="62">
        <f t="shared" si="1"/>
        <v>332</v>
      </c>
      <c r="N22" s="71">
        <f>M19+M20+M21+M22</f>
        <v>1319.5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6" t="s">
        <v>47</v>
      </c>
      <c r="B23" s="207"/>
      <c r="C23" s="212" t="s">
        <v>50</v>
      </c>
      <c r="D23" s="213"/>
      <c r="E23" s="213"/>
      <c r="F23" s="214"/>
      <c r="G23" s="89">
        <f>MAX(G13:G19)</f>
        <v>1550</v>
      </c>
      <c r="H23" s="210" t="s">
        <v>48</v>
      </c>
      <c r="I23" s="211"/>
      <c r="J23" s="203" t="s">
        <v>50</v>
      </c>
      <c r="K23" s="204"/>
      <c r="L23" s="204"/>
      <c r="M23" s="205"/>
      <c r="N23" s="90">
        <f>MAX(N10:N22)</f>
        <v>1399</v>
      </c>
      <c r="O23" s="206" t="s">
        <v>49</v>
      </c>
      <c r="P23" s="207"/>
      <c r="Q23" s="212" t="s">
        <v>50</v>
      </c>
      <c r="R23" s="213"/>
      <c r="S23" s="213"/>
      <c r="T23" s="214"/>
      <c r="U23" s="89">
        <f>MAX(U13:U21)</f>
        <v>1570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8"/>
      <c r="B24" s="209"/>
      <c r="C24" s="83" t="s">
        <v>72</v>
      </c>
      <c r="D24" s="86"/>
      <c r="E24" s="86"/>
      <c r="F24" s="87" t="s">
        <v>65</v>
      </c>
      <c r="G24" s="88"/>
      <c r="H24" s="208"/>
      <c r="I24" s="209"/>
      <c r="J24" s="83" t="s">
        <v>72</v>
      </c>
      <c r="K24" s="86"/>
      <c r="L24" s="86"/>
      <c r="M24" s="87" t="s">
        <v>63</v>
      </c>
      <c r="N24" s="88"/>
      <c r="O24" s="208"/>
      <c r="P24" s="209"/>
      <c r="Q24" s="83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61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'G-1'!E4:H4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74" t="str">
        <f>'G-1'!D5:H5</f>
        <v>CALLE 76  X CARRERA 43</v>
      </c>
      <c r="E6" s="174"/>
      <c r="F6" s="174"/>
      <c r="G6" s="174"/>
      <c r="H6" s="174"/>
      <c r="I6" s="164" t="s">
        <v>53</v>
      </c>
      <c r="J6" s="164"/>
      <c r="K6" s="164"/>
      <c r="L6" s="175">
        <f>'G-1'!L5:N5</f>
        <v>0</v>
      </c>
      <c r="M6" s="175"/>
      <c r="N6" s="175"/>
      <c r="O6" s="12"/>
      <c r="P6" s="164" t="s">
        <v>58</v>
      </c>
      <c r="Q6" s="164"/>
      <c r="R6" s="164"/>
      <c r="S6" s="215">
        <f>'G-1'!S6:U6</f>
        <v>43423</v>
      </c>
      <c r="T6" s="215"/>
      <c r="U6" s="215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5" t="s">
        <v>34</v>
      </c>
      <c r="C8" s="166"/>
      <c r="D8" s="166"/>
      <c r="E8" s="167"/>
      <c r="F8" s="162" t="s">
        <v>35</v>
      </c>
      <c r="G8" s="162" t="s">
        <v>37</v>
      </c>
      <c r="H8" s="162" t="s">
        <v>36</v>
      </c>
      <c r="I8" s="165" t="s">
        <v>34</v>
      </c>
      <c r="J8" s="166"/>
      <c r="K8" s="166"/>
      <c r="L8" s="167"/>
      <c r="M8" s="162" t="s">
        <v>35</v>
      </c>
      <c r="N8" s="162" t="s">
        <v>37</v>
      </c>
      <c r="O8" s="162" t="s">
        <v>36</v>
      </c>
      <c r="P8" s="165" t="s">
        <v>34</v>
      </c>
      <c r="Q8" s="166"/>
      <c r="R8" s="166"/>
      <c r="S8" s="167"/>
      <c r="T8" s="162" t="s">
        <v>35</v>
      </c>
      <c r="U8" s="162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f>'G-1'!B10+'G-4'!B10</f>
        <v>137</v>
      </c>
      <c r="C10" s="46">
        <f>'G-1'!C10+'G-4'!C10</f>
        <v>360</v>
      </c>
      <c r="D10" s="46">
        <f>'G-1'!D10+'G-4'!D10</f>
        <v>22</v>
      </c>
      <c r="E10" s="46">
        <f>'G-1'!E10+'G-4'!E10</f>
        <v>4</v>
      </c>
      <c r="F10" s="6">
        <f t="shared" ref="F10:F22" si="0">B10*0.5+C10*1+D10*2+E10*2.5</f>
        <v>482.5</v>
      </c>
      <c r="G10" s="2"/>
      <c r="H10" s="19" t="s">
        <v>4</v>
      </c>
      <c r="I10" s="46">
        <f>'G-1'!I10+'G-4'!I10</f>
        <v>88</v>
      </c>
      <c r="J10" s="46">
        <f>'G-1'!J10+'G-4'!J10</f>
        <v>433</v>
      </c>
      <c r="K10" s="46">
        <f>'G-1'!K10+'G-4'!K10</f>
        <v>23</v>
      </c>
      <c r="L10" s="46">
        <f>'G-1'!L10+'G-4'!L10</f>
        <v>11</v>
      </c>
      <c r="M10" s="6">
        <f t="shared" ref="M10:M22" si="1">I10*0.5+J10*1+K10*2+L10*2.5</f>
        <v>550.5</v>
      </c>
      <c r="N10" s="9">
        <f>F20+F21+F22+M10</f>
        <v>2077.5</v>
      </c>
      <c r="O10" s="19" t="s">
        <v>43</v>
      </c>
      <c r="P10" s="46">
        <f>'G-1'!P10+'G-4'!P10</f>
        <v>102</v>
      </c>
      <c r="Q10" s="46">
        <f>'G-1'!Q10+'G-4'!Q10</f>
        <v>368</v>
      </c>
      <c r="R10" s="46">
        <f>'G-1'!R10+'G-4'!R10</f>
        <v>23</v>
      </c>
      <c r="S10" s="46">
        <f>'G-1'!S10+'G-4'!S10</f>
        <v>8</v>
      </c>
      <c r="T10" s="6">
        <f t="shared" ref="T10:T21" si="2">P10*0.5+Q10*1+R10*2+S10*2.5</f>
        <v>485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146</v>
      </c>
      <c r="C11" s="46">
        <f>'G-1'!C11+'G-4'!C11</f>
        <v>371</v>
      </c>
      <c r="D11" s="46">
        <f>'G-1'!D11+'G-4'!D11</f>
        <v>24</v>
      </c>
      <c r="E11" s="46">
        <f>'G-1'!E11+'G-4'!E11</f>
        <v>5</v>
      </c>
      <c r="F11" s="6">
        <f t="shared" si="0"/>
        <v>504.5</v>
      </c>
      <c r="G11" s="2"/>
      <c r="H11" s="19" t="s">
        <v>5</v>
      </c>
      <c r="I11" s="46">
        <f>'G-1'!I11+'G-4'!I11</f>
        <v>104</v>
      </c>
      <c r="J11" s="46">
        <f>'G-1'!J11+'G-4'!J11</f>
        <v>434</v>
      </c>
      <c r="K11" s="46">
        <f>'G-1'!K11+'G-4'!K11</f>
        <v>23</v>
      </c>
      <c r="L11" s="46">
        <f>'G-1'!L11+'G-4'!L11</f>
        <v>10</v>
      </c>
      <c r="M11" s="6">
        <f t="shared" si="1"/>
        <v>557</v>
      </c>
      <c r="N11" s="9">
        <f>F21+F22+M10+M11</f>
        <v>2145.5</v>
      </c>
      <c r="O11" s="19" t="s">
        <v>44</v>
      </c>
      <c r="P11" s="46">
        <f>'G-1'!P11+'G-4'!P11</f>
        <v>115</v>
      </c>
      <c r="Q11" s="46">
        <f>'G-1'!Q11+'G-4'!Q11</f>
        <v>389</v>
      </c>
      <c r="R11" s="46">
        <f>'G-1'!R11+'G-4'!R11</f>
        <v>21</v>
      </c>
      <c r="S11" s="46">
        <f>'G-1'!S11+'G-4'!S11</f>
        <v>7</v>
      </c>
      <c r="T11" s="6">
        <f t="shared" si="2"/>
        <v>506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137</v>
      </c>
      <c r="C12" s="46">
        <f>'G-1'!C12+'G-4'!C12</f>
        <v>391</v>
      </c>
      <c r="D12" s="46">
        <f>'G-1'!D12+'G-4'!D12</f>
        <v>35</v>
      </c>
      <c r="E12" s="46">
        <f>'G-1'!E12+'G-4'!E12</f>
        <v>10</v>
      </c>
      <c r="F12" s="6">
        <f t="shared" si="0"/>
        <v>554.5</v>
      </c>
      <c r="G12" s="2"/>
      <c r="H12" s="19" t="s">
        <v>6</v>
      </c>
      <c r="I12" s="46">
        <f>'G-1'!I12+'G-4'!I12</f>
        <v>66</v>
      </c>
      <c r="J12" s="46">
        <f>'G-1'!J12+'G-4'!J12</f>
        <v>430</v>
      </c>
      <c r="K12" s="46">
        <f>'G-1'!K12+'G-4'!K12</f>
        <v>24</v>
      </c>
      <c r="L12" s="46">
        <f>'G-1'!L12+'G-4'!L12</f>
        <v>6</v>
      </c>
      <c r="M12" s="6">
        <f t="shared" si="1"/>
        <v>526</v>
      </c>
      <c r="N12" s="2">
        <f>F22+M10+M11+M12</f>
        <v>2136.5</v>
      </c>
      <c r="O12" s="19" t="s">
        <v>32</v>
      </c>
      <c r="P12" s="46">
        <f>'G-1'!P12+'G-4'!P12</f>
        <v>105</v>
      </c>
      <c r="Q12" s="46">
        <f>'G-1'!Q12+'G-4'!Q12</f>
        <v>425</v>
      </c>
      <c r="R12" s="46">
        <f>'G-1'!R12+'G-4'!R12</f>
        <v>20</v>
      </c>
      <c r="S12" s="46">
        <f>'G-1'!S12+'G-4'!S12</f>
        <v>6</v>
      </c>
      <c r="T12" s="6">
        <f t="shared" si="2"/>
        <v>532.5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115</v>
      </c>
      <c r="C13" s="46">
        <f>'G-1'!C13+'G-4'!C13</f>
        <v>412</v>
      </c>
      <c r="D13" s="46">
        <f>'G-1'!D13+'G-4'!D13</f>
        <v>31</v>
      </c>
      <c r="E13" s="46">
        <f>'G-1'!E13+'G-4'!E13</f>
        <v>10</v>
      </c>
      <c r="F13" s="6">
        <f t="shared" si="0"/>
        <v>556.5</v>
      </c>
      <c r="G13" s="2">
        <f t="shared" ref="G13:G19" si="3">F10+F11+F12+F13</f>
        <v>2098</v>
      </c>
      <c r="H13" s="19" t="s">
        <v>7</v>
      </c>
      <c r="I13" s="46">
        <f>'G-1'!I13+'G-4'!I13</f>
        <v>80</v>
      </c>
      <c r="J13" s="46">
        <f>'G-1'!J13+'G-4'!J13</f>
        <v>453</v>
      </c>
      <c r="K13" s="46">
        <f>'G-1'!K13+'G-4'!K13</f>
        <v>21</v>
      </c>
      <c r="L13" s="46">
        <f>'G-1'!L13+'G-4'!L13</f>
        <v>5</v>
      </c>
      <c r="M13" s="6">
        <f t="shared" si="1"/>
        <v>547.5</v>
      </c>
      <c r="N13" s="2">
        <f t="shared" ref="N13:N18" si="4">M10+M11+M12+M13</f>
        <v>2181</v>
      </c>
      <c r="O13" s="19" t="s">
        <v>33</v>
      </c>
      <c r="P13" s="46">
        <f>'G-1'!P13+'G-4'!P13</f>
        <v>108</v>
      </c>
      <c r="Q13" s="46">
        <f>'G-1'!Q13+'G-4'!Q13</f>
        <v>434</v>
      </c>
      <c r="R13" s="46">
        <f>'G-1'!R13+'G-4'!R13</f>
        <v>23</v>
      </c>
      <c r="S13" s="46">
        <f>'G-1'!S13+'G-4'!S13</f>
        <v>7</v>
      </c>
      <c r="T13" s="6">
        <f t="shared" si="2"/>
        <v>551.5</v>
      </c>
      <c r="U13" s="2">
        <f t="shared" ref="U13:U21" si="5">T10+T11+T12+T13</f>
        <v>2075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'G-1'!B14+'G-4'!B14</f>
        <v>105</v>
      </c>
      <c r="C14" s="46">
        <f>'G-1'!C14+'G-4'!C14</f>
        <v>385</v>
      </c>
      <c r="D14" s="46">
        <f>'G-1'!D14+'G-4'!D14</f>
        <v>29</v>
      </c>
      <c r="E14" s="46">
        <f>'G-1'!E14+'G-4'!E14</f>
        <v>13</v>
      </c>
      <c r="F14" s="6">
        <f t="shared" si="0"/>
        <v>528</v>
      </c>
      <c r="G14" s="2">
        <f t="shared" si="3"/>
        <v>2143.5</v>
      </c>
      <c r="H14" s="19" t="s">
        <v>9</v>
      </c>
      <c r="I14" s="46">
        <f>'G-1'!I14+'G-4'!I14</f>
        <v>80</v>
      </c>
      <c r="J14" s="46">
        <f>'G-1'!J14+'G-4'!J14</f>
        <v>433</v>
      </c>
      <c r="K14" s="46">
        <f>'G-1'!K14+'G-4'!K14</f>
        <v>23</v>
      </c>
      <c r="L14" s="46">
        <f>'G-1'!L14+'G-4'!L14</f>
        <v>5</v>
      </c>
      <c r="M14" s="6">
        <f t="shared" si="1"/>
        <v>531.5</v>
      </c>
      <c r="N14" s="2">
        <f t="shared" si="4"/>
        <v>2162</v>
      </c>
      <c r="O14" s="19" t="s">
        <v>29</v>
      </c>
      <c r="P14" s="46">
        <f>'G-1'!P14+'G-4'!P14</f>
        <v>126</v>
      </c>
      <c r="Q14" s="46">
        <f>'G-1'!Q14+'G-4'!Q14</f>
        <v>417</v>
      </c>
      <c r="R14" s="46">
        <f>'G-1'!R14+'G-4'!R14</f>
        <v>23</v>
      </c>
      <c r="S14" s="46">
        <f>'G-1'!S14+'G-4'!S14</f>
        <v>2</v>
      </c>
      <c r="T14" s="6">
        <f t="shared" si="2"/>
        <v>531</v>
      </c>
      <c r="U14" s="2">
        <f t="shared" si="5"/>
        <v>2121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'G-1'!B15+'G-4'!B15</f>
        <v>113</v>
      </c>
      <c r="C15" s="46">
        <f>'G-1'!C15+'G-4'!C15</f>
        <v>378</v>
      </c>
      <c r="D15" s="46">
        <f>'G-1'!D15+'G-4'!D15</f>
        <v>23</v>
      </c>
      <c r="E15" s="46">
        <f>'G-1'!E15+'G-4'!E15</f>
        <v>6</v>
      </c>
      <c r="F15" s="6">
        <f t="shared" si="0"/>
        <v>495.5</v>
      </c>
      <c r="G15" s="2">
        <f t="shared" si="3"/>
        <v>2134.5</v>
      </c>
      <c r="H15" s="19" t="s">
        <v>12</v>
      </c>
      <c r="I15" s="46">
        <f>'G-1'!I15+'G-4'!I15</f>
        <v>72</v>
      </c>
      <c r="J15" s="46">
        <f>'G-1'!J15+'G-4'!J15</f>
        <v>415</v>
      </c>
      <c r="K15" s="46">
        <f>'G-1'!K15+'G-4'!K15</f>
        <v>20</v>
      </c>
      <c r="L15" s="46">
        <f>'G-1'!L15+'G-4'!L15</f>
        <v>4</v>
      </c>
      <c r="M15" s="6">
        <f t="shared" si="1"/>
        <v>501</v>
      </c>
      <c r="N15" s="2">
        <f t="shared" si="4"/>
        <v>2106</v>
      </c>
      <c r="O15" s="18" t="s">
        <v>30</v>
      </c>
      <c r="P15" s="46">
        <f>'G-1'!P15+'G-4'!P15</f>
        <v>110</v>
      </c>
      <c r="Q15" s="46">
        <f>'G-1'!Q15+'G-4'!Q15</f>
        <v>443</v>
      </c>
      <c r="R15" s="46">
        <f>'G-1'!R15+'G-4'!R15</f>
        <v>25</v>
      </c>
      <c r="S15" s="46">
        <f>'G-1'!S15+'G-4'!S15</f>
        <v>10</v>
      </c>
      <c r="T15" s="6">
        <f t="shared" si="2"/>
        <v>573</v>
      </c>
      <c r="U15" s="2">
        <f t="shared" si="5"/>
        <v>2188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'G-1'!B16+'G-4'!B16</f>
        <v>95</v>
      </c>
      <c r="C16" s="46">
        <f>'G-1'!C16+'G-4'!C16</f>
        <v>352</v>
      </c>
      <c r="D16" s="46">
        <f>'G-1'!D16+'G-4'!D16</f>
        <v>27</v>
      </c>
      <c r="E16" s="46">
        <f>'G-1'!E16+'G-4'!E16</f>
        <v>11</v>
      </c>
      <c r="F16" s="6">
        <f t="shared" si="0"/>
        <v>481</v>
      </c>
      <c r="G16" s="2">
        <f t="shared" si="3"/>
        <v>2061</v>
      </c>
      <c r="H16" s="19" t="s">
        <v>15</v>
      </c>
      <c r="I16" s="46">
        <f>'G-1'!I16+'G-4'!I16</f>
        <v>69</v>
      </c>
      <c r="J16" s="46">
        <f>'G-1'!J16+'G-4'!J16</f>
        <v>421</v>
      </c>
      <c r="K16" s="46">
        <f>'G-1'!K16+'G-4'!K16</f>
        <v>24</v>
      </c>
      <c r="L16" s="46">
        <f>'G-1'!L16+'G-4'!L16</f>
        <v>5</v>
      </c>
      <c r="M16" s="6">
        <f t="shared" si="1"/>
        <v>516</v>
      </c>
      <c r="N16" s="2">
        <f t="shared" si="4"/>
        <v>2096</v>
      </c>
      <c r="O16" s="19" t="s">
        <v>8</v>
      </c>
      <c r="P16" s="46">
        <f>'G-1'!P16+'G-4'!P16</f>
        <v>115</v>
      </c>
      <c r="Q16" s="46">
        <f>'G-1'!Q16+'G-4'!Q16</f>
        <v>438</v>
      </c>
      <c r="R16" s="46">
        <f>'G-1'!R16+'G-4'!R16</f>
        <v>21</v>
      </c>
      <c r="S16" s="46">
        <f>'G-1'!S16+'G-4'!S16</f>
        <v>11</v>
      </c>
      <c r="T16" s="6">
        <f t="shared" si="2"/>
        <v>565</v>
      </c>
      <c r="U16" s="2">
        <f t="shared" si="5"/>
        <v>2220.5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'G-1'!B17+'G-4'!B17</f>
        <v>80</v>
      </c>
      <c r="C17" s="46">
        <f>'G-1'!C17+'G-4'!C17</f>
        <v>321</v>
      </c>
      <c r="D17" s="46">
        <f>'G-1'!D17+'G-4'!D17</f>
        <v>21</v>
      </c>
      <c r="E17" s="46">
        <f>'G-1'!E17+'G-4'!E17</f>
        <v>7</v>
      </c>
      <c r="F17" s="6">
        <f t="shared" si="0"/>
        <v>420.5</v>
      </c>
      <c r="G17" s="2">
        <f t="shared" si="3"/>
        <v>1925</v>
      </c>
      <c r="H17" s="19" t="s">
        <v>18</v>
      </c>
      <c r="I17" s="46">
        <f>'G-1'!I17+'G-4'!I17</f>
        <v>82</v>
      </c>
      <c r="J17" s="46">
        <f>'G-1'!J17+'G-4'!J17</f>
        <v>353</v>
      </c>
      <c r="K17" s="46">
        <f>'G-1'!K17+'G-4'!K17</f>
        <v>21</v>
      </c>
      <c r="L17" s="46">
        <f>'G-1'!L17+'G-4'!L17</f>
        <v>9</v>
      </c>
      <c r="M17" s="6">
        <f t="shared" si="1"/>
        <v>458.5</v>
      </c>
      <c r="N17" s="2">
        <f t="shared" si="4"/>
        <v>2007</v>
      </c>
      <c r="O17" s="19" t="s">
        <v>10</v>
      </c>
      <c r="P17" s="46">
        <f>'G-1'!P17+'G-4'!P17</f>
        <v>137</v>
      </c>
      <c r="Q17" s="46">
        <f>'G-1'!Q17+'G-4'!Q17</f>
        <v>458</v>
      </c>
      <c r="R17" s="46">
        <f>'G-1'!R17+'G-4'!R17</f>
        <v>17</v>
      </c>
      <c r="S17" s="46">
        <f>'G-1'!S17+'G-4'!S17</f>
        <v>8</v>
      </c>
      <c r="T17" s="6">
        <f t="shared" si="2"/>
        <v>580.5</v>
      </c>
      <c r="U17" s="2">
        <f t="shared" si="5"/>
        <v>2249.5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'G-1'!B18+'G-4'!B18</f>
        <v>97</v>
      </c>
      <c r="C18" s="46">
        <f>'G-1'!C18+'G-4'!C18</f>
        <v>328</v>
      </c>
      <c r="D18" s="46">
        <f>'G-1'!D18+'G-4'!D18</f>
        <v>21</v>
      </c>
      <c r="E18" s="46">
        <f>'G-1'!E18+'G-4'!E18</f>
        <v>7</v>
      </c>
      <c r="F18" s="6">
        <f t="shared" si="0"/>
        <v>436</v>
      </c>
      <c r="G18" s="2">
        <f t="shared" si="3"/>
        <v>1833</v>
      </c>
      <c r="H18" s="19" t="s">
        <v>20</v>
      </c>
      <c r="I18" s="46">
        <f>'G-1'!I18+'G-4'!I18</f>
        <v>75</v>
      </c>
      <c r="J18" s="46">
        <f>'G-1'!J18+'G-4'!J18</f>
        <v>337</v>
      </c>
      <c r="K18" s="46">
        <f>'G-1'!K18+'G-4'!K18</f>
        <v>20</v>
      </c>
      <c r="L18" s="46">
        <f>'G-1'!L18+'G-4'!L18</f>
        <v>6</v>
      </c>
      <c r="M18" s="6">
        <f t="shared" si="1"/>
        <v>429.5</v>
      </c>
      <c r="N18" s="2">
        <f t="shared" si="4"/>
        <v>1905</v>
      </c>
      <c r="O18" s="19" t="s">
        <v>13</v>
      </c>
      <c r="P18" s="46">
        <f>'G-1'!P18+'G-4'!P18</f>
        <v>136</v>
      </c>
      <c r="Q18" s="46">
        <f>'G-1'!Q18+'G-4'!Q18</f>
        <v>491</v>
      </c>
      <c r="R18" s="46">
        <f>'G-1'!R18+'G-4'!R18</f>
        <v>25</v>
      </c>
      <c r="S18" s="46">
        <f>'G-1'!S18+'G-4'!S18</f>
        <v>6</v>
      </c>
      <c r="T18" s="6">
        <f t="shared" si="2"/>
        <v>624</v>
      </c>
      <c r="U18" s="2">
        <f t="shared" si="5"/>
        <v>2342.5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'G-1'!B19+'G-4'!B19</f>
        <v>82</v>
      </c>
      <c r="C19" s="47">
        <f>'G-1'!C19+'G-4'!C19</f>
        <v>345</v>
      </c>
      <c r="D19" s="47">
        <f>'G-1'!D19+'G-4'!D19</f>
        <v>20</v>
      </c>
      <c r="E19" s="47">
        <f>'G-1'!E19+'G-4'!E19</f>
        <v>11</v>
      </c>
      <c r="F19" s="7">
        <f t="shared" si="0"/>
        <v>453.5</v>
      </c>
      <c r="G19" s="3">
        <f t="shared" si="3"/>
        <v>1791</v>
      </c>
      <c r="H19" s="20" t="s">
        <v>22</v>
      </c>
      <c r="I19" s="46">
        <f>'G-1'!I19+'G-4'!I19</f>
        <v>97</v>
      </c>
      <c r="J19" s="46">
        <f>'G-1'!J19+'G-4'!J19</f>
        <v>381</v>
      </c>
      <c r="K19" s="46">
        <f>'G-1'!K19+'G-4'!K19</f>
        <v>21</v>
      </c>
      <c r="L19" s="46">
        <f>'G-1'!L19+'G-4'!L19</f>
        <v>8</v>
      </c>
      <c r="M19" s="6">
        <f t="shared" si="1"/>
        <v>491.5</v>
      </c>
      <c r="N19" s="2">
        <f>M16+M17+M18+M19</f>
        <v>1895.5</v>
      </c>
      <c r="O19" s="19" t="s">
        <v>16</v>
      </c>
      <c r="P19" s="46">
        <f>'G-1'!P19+'G-4'!P19</f>
        <v>146</v>
      </c>
      <c r="Q19" s="46">
        <f>'G-1'!Q19+'G-4'!Q19</f>
        <v>502</v>
      </c>
      <c r="R19" s="46">
        <f>'G-1'!R19+'G-4'!R19</f>
        <v>23</v>
      </c>
      <c r="S19" s="46">
        <f>'G-1'!S19+'G-4'!S19</f>
        <v>4</v>
      </c>
      <c r="T19" s="6">
        <f t="shared" si="2"/>
        <v>631</v>
      </c>
      <c r="U19" s="2">
        <f t="shared" si="5"/>
        <v>2400.5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'G-1'!B20+'G-4'!B20</f>
        <v>89</v>
      </c>
      <c r="C20" s="45">
        <f>'G-1'!C20+'G-4'!C20</f>
        <v>380</v>
      </c>
      <c r="D20" s="45">
        <f>'G-1'!D20+'G-4'!D20</f>
        <v>21</v>
      </c>
      <c r="E20" s="45">
        <f>'G-1'!E20+'G-4'!E20</f>
        <v>9</v>
      </c>
      <c r="F20" s="8">
        <f t="shared" si="0"/>
        <v>489</v>
      </c>
      <c r="G20" s="35"/>
      <c r="H20" s="19" t="s">
        <v>24</v>
      </c>
      <c r="I20" s="46">
        <f>'G-1'!I20+'G-4'!I20</f>
        <v>96</v>
      </c>
      <c r="J20" s="46">
        <f>'G-1'!J20+'G-4'!J20</f>
        <v>363</v>
      </c>
      <c r="K20" s="46">
        <f>'G-1'!K20+'G-4'!K20</f>
        <v>21</v>
      </c>
      <c r="L20" s="46">
        <f>'G-1'!L20+'G-4'!L20</f>
        <v>7</v>
      </c>
      <c r="M20" s="8">
        <f t="shared" si="1"/>
        <v>470.5</v>
      </c>
      <c r="N20" s="2">
        <f>M17+M18+M19+M20</f>
        <v>1850</v>
      </c>
      <c r="O20" s="19" t="s">
        <v>45</v>
      </c>
      <c r="P20" s="46">
        <f>'G-1'!P20+'G-4'!P20</f>
        <v>107</v>
      </c>
      <c r="Q20" s="46">
        <f>'G-1'!Q20+'G-4'!Q20</f>
        <v>499</v>
      </c>
      <c r="R20" s="46">
        <f>'G-1'!R20+'G-4'!R20</f>
        <v>21</v>
      </c>
      <c r="S20" s="46">
        <f>'G-1'!S20+'G-4'!S20</f>
        <v>2</v>
      </c>
      <c r="T20" s="8">
        <f t="shared" si="2"/>
        <v>599.5</v>
      </c>
      <c r="U20" s="2">
        <f t="shared" si="5"/>
        <v>2435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'G-1'!B21+'G-4'!B21</f>
        <v>94</v>
      </c>
      <c r="C21" s="45">
        <f>'G-1'!C21+'G-4'!C21</f>
        <v>405</v>
      </c>
      <c r="D21" s="45">
        <f>'G-1'!D21+'G-4'!D21</f>
        <v>24</v>
      </c>
      <c r="E21" s="45">
        <f>'G-1'!E21+'G-4'!E21</f>
        <v>14</v>
      </c>
      <c r="F21" s="6">
        <f t="shared" si="0"/>
        <v>535</v>
      </c>
      <c r="G21" s="36"/>
      <c r="H21" s="20" t="s">
        <v>25</v>
      </c>
      <c r="I21" s="46">
        <f>'G-1'!I21+'G-4'!I21</f>
        <v>103</v>
      </c>
      <c r="J21" s="46">
        <f>'G-1'!J21+'G-4'!J21</f>
        <v>369</v>
      </c>
      <c r="K21" s="46">
        <f>'G-1'!K21+'G-4'!K21</f>
        <v>24</v>
      </c>
      <c r="L21" s="46">
        <f>'G-1'!L21+'G-4'!L21</f>
        <v>11</v>
      </c>
      <c r="M21" s="6">
        <f t="shared" si="1"/>
        <v>496</v>
      </c>
      <c r="N21" s="2">
        <f>M18+M19+M20+M21</f>
        <v>1887.5</v>
      </c>
      <c r="O21" s="21" t="s">
        <v>46</v>
      </c>
      <c r="P21" s="47">
        <f>'G-1'!P21+'G-4'!P21</f>
        <v>104</v>
      </c>
      <c r="Q21" s="47">
        <f>'G-1'!Q21+'G-4'!Q21</f>
        <v>492</v>
      </c>
      <c r="R21" s="47">
        <f>'G-1'!R21+'G-4'!R21</f>
        <v>20</v>
      </c>
      <c r="S21" s="47">
        <f>'G-1'!S21+'G-4'!S21</f>
        <v>2</v>
      </c>
      <c r="T21" s="7">
        <f t="shared" si="2"/>
        <v>589</v>
      </c>
      <c r="U21" s="3">
        <f t="shared" si="5"/>
        <v>2443.5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'G-1'!B22+'G-4'!B22</f>
        <v>82</v>
      </c>
      <c r="C22" s="45">
        <f>'G-1'!C22+'G-4'!C22</f>
        <v>383</v>
      </c>
      <c r="D22" s="45">
        <f>'G-1'!D22+'G-4'!D22</f>
        <v>22</v>
      </c>
      <c r="E22" s="45">
        <f>'G-1'!E22+'G-4'!E22</f>
        <v>14</v>
      </c>
      <c r="F22" s="6">
        <f t="shared" si="0"/>
        <v>503</v>
      </c>
      <c r="G22" s="2"/>
      <c r="H22" s="21" t="s">
        <v>26</v>
      </c>
      <c r="I22" s="46">
        <f>'G-1'!I22+'G-4'!I22</f>
        <v>111</v>
      </c>
      <c r="J22" s="46">
        <f>'G-1'!J22+'G-4'!J22</f>
        <v>402</v>
      </c>
      <c r="K22" s="46">
        <f>'G-1'!K22+'G-4'!K22</f>
        <v>23</v>
      </c>
      <c r="L22" s="46">
        <f>'G-1'!L22+'G-4'!L22</f>
        <v>6</v>
      </c>
      <c r="M22" s="6">
        <f t="shared" si="1"/>
        <v>518.5</v>
      </c>
      <c r="N22" s="3">
        <f>M19+M20+M21+M22</f>
        <v>1976.5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4">
        <f>MAX(G13:G19)</f>
        <v>2143.5</v>
      </c>
      <c r="H23" s="184" t="s">
        <v>48</v>
      </c>
      <c r="I23" s="185"/>
      <c r="J23" s="177" t="s">
        <v>50</v>
      </c>
      <c r="K23" s="178"/>
      <c r="L23" s="178"/>
      <c r="M23" s="179"/>
      <c r="N23" s="85">
        <f>MAX(N10:N22)</f>
        <v>2181</v>
      </c>
      <c r="O23" s="180" t="s">
        <v>49</v>
      </c>
      <c r="P23" s="181"/>
      <c r="Q23" s="186" t="s">
        <v>50</v>
      </c>
      <c r="R23" s="187"/>
      <c r="S23" s="187"/>
      <c r="T23" s="188"/>
      <c r="U23" s="84">
        <f>MAX(U13:U21)</f>
        <v>2443.5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72</v>
      </c>
      <c r="D24" s="86"/>
      <c r="E24" s="86"/>
      <c r="F24" s="87" t="s">
        <v>65</v>
      </c>
      <c r="G24" s="88"/>
      <c r="H24" s="182"/>
      <c r="I24" s="183"/>
      <c r="J24" s="82" t="s">
        <v>72</v>
      </c>
      <c r="K24" s="86"/>
      <c r="L24" s="86"/>
      <c r="M24" s="87" t="s">
        <v>75</v>
      </c>
      <c r="N24" s="88"/>
      <c r="O24" s="182"/>
      <c r="P24" s="183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E44" sqref="E44: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3" t="s">
        <v>110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4" t="s">
        <v>111</v>
      </c>
      <c r="B4" s="234"/>
      <c r="C4" s="235" t="s">
        <v>60</v>
      </c>
      <c r="D4" s="235"/>
      <c r="E4" s="235"/>
      <c r="F4" s="110"/>
      <c r="G4" s="106"/>
      <c r="H4" s="106"/>
      <c r="I4" s="106"/>
      <c r="J4" s="106"/>
    </row>
    <row r="5" spans="1:10" x14ac:dyDescent="0.2">
      <c r="A5" s="164" t="s">
        <v>56</v>
      </c>
      <c r="B5" s="164"/>
      <c r="C5" s="236" t="str">
        <f>'G-1'!D5</f>
        <v>CALLE 76  X CARRERA 43</v>
      </c>
      <c r="D5" s="236"/>
      <c r="E5" s="236"/>
      <c r="F5" s="111"/>
      <c r="G5" s="112"/>
      <c r="H5" s="103" t="s">
        <v>53</v>
      </c>
      <c r="I5" s="237">
        <f>'G-1'!L5</f>
        <v>0</v>
      </c>
      <c r="J5" s="237"/>
    </row>
    <row r="6" spans="1:10" x14ac:dyDescent="0.2">
      <c r="A6" s="164" t="s">
        <v>112</v>
      </c>
      <c r="B6" s="164"/>
      <c r="C6" s="222" t="s">
        <v>147</v>
      </c>
      <c r="D6" s="222"/>
      <c r="E6" s="222"/>
      <c r="F6" s="111"/>
      <c r="G6" s="112"/>
      <c r="H6" s="103" t="s">
        <v>58</v>
      </c>
      <c r="I6" s="223">
        <f>'G-1'!S6</f>
        <v>43423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113</v>
      </c>
      <c r="B8" s="227" t="s">
        <v>114</v>
      </c>
      <c r="C8" s="225" t="s">
        <v>115</v>
      </c>
      <c r="D8" s="227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9" t="s">
        <v>121</v>
      </c>
      <c r="J8" s="231" t="s">
        <v>122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16" t="s">
        <v>123</v>
      </c>
      <c r="B10" s="219">
        <v>1</v>
      </c>
      <c r="C10" s="122"/>
      <c r="D10" s="123" t="s">
        <v>124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7"/>
      <c r="B11" s="220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37" si="0">E11*0.5+F11+G11*2+H11*2.5</f>
        <v>0</v>
      </c>
      <c r="J11" s="127" t="str">
        <f>IF(I11=0,"0,00",I11/SUM(I10:I12)*100)</f>
        <v>0,00</v>
      </c>
    </row>
    <row r="12" spans="1:10" x14ac:dyDescent="0.2">
      <c r="A12" s="217"/>
      <c r="B12" s="220"/>
      <c r="C12" s="128" t="s">
        <v>134</v>
      </c>
      <c r="D12" s="129" t="s">
        <v>127</v>
      </c>
      <c r="E12" s="74">
        <f>'G-1'!B10+'G-1'!B11</f>
        <v>64</v>
      </c>
      <c r="F12" s="74">
        <f>'G-1'!C10+'G-1'!C11</f>
        <v>218</v>
      </c>
      <c r="G12" s="74">
        <f>'G-1'!D10+'G-1'!D11</f>
        <v>0</v>
      </c>
      <c r="H12" s="74">
        <f>'G-1'!E10+'G-1'!E11</f>
        <v>3</v>
      </c>
      <c r="I12" s="130">
        <f t="shared" si="0"/>
        <v>257.5</v>
      </c>
      <c r="J12" s="131">
        <f>IF(I12=0,"0,00",I12/SUM(I10:I12)*100)</f>
        <v>100</v>
      </c>
    </row>
    <row r="13" spans="1:10" x14ac:dyDescent="0.2">
      <c r="A13" s="217"/>
      <c r="B13" s="220"/>
      <c r="C13" s="132"/>
      <c r="D13" s="123" t="s">
        <v>124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7"/>
      <c r="B14" s="220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7"/>
      <c r="B15" s="220"/>
      <c r="C15" s="128" t="s">
        <v>135</v>
      </c>
      <c r="D15" s="129" t="s">
        <v>127</v>
      </c>
      <c r="E15" s="130">
        <f>'G-1'!B20+'G-1'!B21</f>
        <v>79</v>
      </c>
      <c r="F15" s="130">
        <f>'G-1'!C20+'G-1'!C21</f>
        <v>272</v>
      </c>
      <c r="G15" s="130">
        <f>'G-1'!D20+'G-1'!D21</f>
        <v>0</v>
      </c>
      <c r="H15" s="130">
        <f>'G-1'!E20+'G-1'!E21</f>
        <v>3</v>
      </c>
      <c r="I15" s="130">
        <f t="shared" si="0"/>
        <v>319</v>
      </c>
      <c r="J15" s="131">
        <f>IF(I15=0,"0,00",I15/SUM(I13:I15)*100)</f>
        <v>100</v>
      </c>
    </row>
    <row r="16" spans="1:10" x14ac:dyDescent="0.2">
      <c r="A16" s="217"/>
      <c r="B16" s="220"/>
      <c r="C16" s="132"/>
      <c r="D16" s="123" t="s">
        <v>124</v>
      </c>
      <c r="E16" s="161">
        <v>0</v>
      </c>
      <c r="F16" s="161">
        <v>0</v>
      </c>
      <c r="G16" s="161">
        <v>0</v>
      </c>
      <c r="H16" s="161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7"/>
      <c r="B17" s="220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8"/>
      <c r="B18" s="221"/>
      <c r="C18" s="133" t="s">
        <v>136</v>
      </c>
      <c r="D18" s="129" t="s">
        <v>127</v>
      </c>
      <c r="E18" s="74">
        <f>'G-1'!P14+'G-1'!P15</f>
        <v>108</v>
      </c>
      <c r="F18" s="74">
        <f>'G-1'!Q14+'G-1'!Q15</f>
        <v>347</v>
      </c>
      <c r="G18" s="74">
        <f>'G-1'!R14+'G-1'!R15</f>
        <v>2</v>
      </c>
      <c r="H18" s="74">
        <f>'G-1'!S14+'G-1'!S15</f>
        <v>8</v>
      </c>
      <c r="I18" s="130">
        <f t="shared" si="0"/>
        <v>425</v>
      </c>
      <c r="J18" s="131">
        <f>IF(I18=0,"0,00",I18/SUM(I16:I18)*100)</f>
        <v>100</v>
      </c>
    </row>
    <row r="19" spans="1:10" x14ac:dyDescent="0.2">
      <c r="A19" s="216" t="s">
        <v>130</v>
      </c>
      <c r="B19" s="219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7"/>
      <c r="B20" s="220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7"/>
      <c r="B21" s="220"/>
      <c r="C21" s="128" t="s">
        <v>137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7"/>
      <c r="B22" s="220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7"/>
      <c r="B23" s="220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7"/>
      <c r="B24" s="220"/>
      <c r="C24" s="128" t="s">
        <v>138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7"/>
      <c r="B25" s="220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7"/>
      <c r="B26" s="220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8"/>
      <c r="B27" s="221"/>
      <c r="C27" s="133" t="s">
        <v>139</v>
      </c>
      <c r="D27" s="129" t="s">
        <v>127</v>
      </c>
      <c r="E27" s="160">
        <v>0</v>
      </c>
      <c r="F27" s="160">
        <v>0</v>
      </c>
      <c r="G27" s="160">
        <v>0</v>
      </c>
      <c r="H27" s="160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6" t="s">
        <v>131</v>
      </c>
      <c r="B28" s="219">
        <v>1</v>
      </c>
      <c r="C28" s="134"/>
      <c r="D28" s="123" t="s">
        <v>124</v>
      </c>
      <c r="E28" s="156">
        <v>0</v>
      </c>
      <c r="F28" s="156">
        <v>0</v>
      </c>
      <c r="G28" s="156">
        <v>0</v>
      </c>
      <c r="H28" s="156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7"/>
      <c r="B29" s="220"/>
      <c r="C29" s="122" t="s">
        <v>125</v>
      </c>
      <c r="D29" s="125" t="s">
        <v>126</v>
      </c>
      <c r="E29" s="158">
        <v>0</v>
      </c>
      <c r="F29" s="158">
        <v>0</v>
      </c>
      <c r="G29" s="158">
        <v>0</v>
      </c>
      <c r="H29" s="158">
        <v>0</v>
      </c>
      <c r="I29" s="159">
        <f t="shared" si="0"/>
        <v>0</v>
      </c>
      <c r="J29" s="127" t="str">
        <f>IF(I29=0,"0,00",I29/SUM(I28:I30)*100)</f>
        <v>0,00</v>
      </c>
    </row>
    <row r="30" spans="1:10" x14ac:dyDescent="0.2">
      <c r="A30" s="217"/>
      <c r="B30" s="220"/>
      <c r="C30" s="128" t="s">
        <v>140</v>
      </c>
      <c r="D30" s="129" t="s">
        <v>127</v>
      </c>
      <c r="E30" s="157">
        <v>0</v>
      </c>
      <c r="F30" s="157">
        <v>0</v>
      </c>
      <c r="G30" s="157">
        <v>0</v>
      </c>
      <c r="H30" s="157">
        <v>0</v>
      </c>
      <c r="I30" s="159">
        <f t="shared" si="0"/>
        <v>0</v>
      </c>
      <c r="J30" s="131" t="str">
        <f>IF(I30=0,"0,00",I30/SUM(I28:I30)*100)</f>
        <v>0,00</v>
      </c>
    </row>
    <row r="31" spans="1:10" x14ac:dyDescent="0.2">
      <c r="A31" s="217"/>
      <c r="B31" s="220"/>
      <c r="C31" s="132"/>
      <c r="D31" s="123" t="s">
        <v>124</v>
      </c>
      <c r="E31" s="156">
        <v>0</v>
      </c>
      <c r="F31" s="156">
        <v>0</v>
      </c>
      <c r="G31" s="156">
        <v>0</v>
      </c>
      <c r="H31" s="156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7"/>
      <c r="B32" s="220"/>
      <c r="C32" s="122" t="s">
        <v>128</v>
      </c>
      <c r="D32" s="125" t="s">
        <v>126</v>
      </c>
      <c r="E32" s="158">
        <v>0</v>
      </c>
      <c r="F32" s="158">
        <v>0</v>
      </c>
      <c r="G32" s="158">
        <v>0</v>
      </c>
      <c r="H32" s="158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7"/>
      <c r="B33" s="220"/>
      <c r="C33" s="128" t="s">
        <v>141</v>
      </c>
      <c r="D33" s="129" t="s">
        <v>127</v>
      </c>
      <c r="E33" s="157">
        <v>0</v>
      </c>
      <c r="F33" s="157">
        <v>0</v>
      </c>
      <c r="G33" s="157">
        <v>0</v>
      </c>
      <c r="H33" s="157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7"/>
      <c r="B34" s="220"/>
      <c r="C34" s="132"/>
      <c r="D34" s="123" t="s">
        <v>124</v>
      </c>
      <c r="E34" s="156">
        <v>0</v>
      </c>
      <c r="F34" s="156">
        <v>0</v>
      </c>
      <c r="G34" s="156">
        <v>0</v>
      </c>
      <c r="H34" s="156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7"/>
      <c r="B35" s="220"/>
      <c r="C35" s="122" t="s">
        <v>129</v>
      </c>
      <c r="D35" s="125" t="s">
        <v>126</v>
      </c>
      <c r="E35" s="158">
        <v>0</v>
      </c>
      <c r="F35" s="158">
        <v>0</v>
      </c>
      <c r="G35" s="158">
        <v>0</v>
      </c>
      <c r="H35" s="158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8"/>
      <c r="B36" s="221"/>
      <c r="C36" s="133" t="s">
        <v>142</v>
      </c>
      <c r="D36" s="129" t="s">
        <v>127</v>
      </c>
      <c r="E36" s="160">
        <v>0</v>
      </c>
      <c r="F36" s="160">
        <v>0</v>
      </c>
      <c r="G36" s="160">
        <v>0</v>
      </c>
      <c r="H36" s="160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6" t="s">
        <v>132</v>
      </c>
      <c r="B37" s="219"/>
      <c r="C37" s="134"/>
      <c r="D37" s="123" t="s">
        <v>124</v>
      </c>
      <c r="E37" s="75">
        <v>0</v>
      </c>
      <c r="F37" s="130">
        <v>0</v>
      </c>
      <c r="G37" s="130">
        <v>0</v>
      </c>
      <c r="H37" s="130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7"/>
      <c r="B38" s="220"/>
      <c r="C38" s="122" t="s">
        <v>125</v>
      </c>
      <c r="D38" s="125" t="s">
        <v>126</v>
      </c>
      <c r="E38" s="130">
        <f>'G-4'!B16+'G-4'!B17</f>
        <v>132</v>
      </c>
      <c r="F38" s="130">
        <f>'G-4'!C16+'G-4'!C17</f>
        <v>456</v>
      </c>
      <c r="G38" s="130">
        <f>'G-4'!D16+'G-4'!D17</f>
        <v>48</v>
      </c>
      <c r="H38" s="130">
        <f>'G-4'!E16+'G-4'!E17</f>
        <v>13</v>
      </c>
      <c r="I38" s="126">
        <f t="shared" ref="I38:I45" si="1">E38*0.5+F38+G38*2+H38*2.5</f>
        <v>650.5</v>
      </c>
      <c r="J38" s="127">
        <f>IF(I38=0,"0,00",I38/SUM(I37:I39)*100)</f>
        <v>100</v>
      </c>
    </row>
    <row r="39" spans="1:10" x14ac:dyDescent="0.2">
      <c r="A39" s="217"/>
      <c r="B39" s="220"/>
      <c r="C39" s="128" t="s">
        <v>143</v>
      </c>
      <c r="D39" s="129" t="s">
        <v>127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17"/>
      <c r="B40" s="220"/>
      <c r="C40" s="132"/>
      <c r="D40" s="123" t="s">
        <v>124</v>
      </c>
      <c r="E40" s="130">
        <v>0</v>
      </c>
      <c r="F40" s="130">
        <v>0</v>
      </c>
      <c r="G40" s="130">
        <v>0</v>
      </c>
      <c r="H40" s="130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7"/>
      <c r="B41" s="220"/>
      <c r="C41" s="122" t="s">
        <v>128</v>
      </c>
      <c r="D41" s="125" t="s">
        <v>126</v>
      </c>
      <c r="E41" s="159">
        <f>'G-4'!I13+'G-4'!I14</f>
        <v>78</v>
      </c>
      <c r="F41" s="159">
        <f>'G-4'!J13+'G-4'!J14</f>
        <v>510</v>
      </c>
      <c r="G41" s="159">
        <f>'G-4'!K13+'G-4'!K14</f>
        <v>44</v>
      </c>
      <c r="H41" s="159">
        <f>'G-4'!L13+'G-4'!L14</f>
        <v>7</v>
      </c>
      <c r="I41" s="126">
        <f t="shared" si="1"/>
        <v>654.5</v>
      </c>
      <c r="J41" s="127">
        <f>IF(I41=0,"0,00",I41/SUM(I40:I42)*100)</f>
        <v>100</v>
      </c>
    </row>
    <row r="42" spans="1:10" x14ac:dyDescent="0.2">
      <c r="A42" s="217"/>
      <c r="B42" s="220"/>
      <c r="C42" s="128" t="s">
        <v>144</v>
      </c>
      <c r="D42" s="129" t="s">
        <v>127</v>
      </c>
      <c r="E42" s="130">
        <v>0</v>
      </c>
      <c r="F42" s="130">
        <v>0</v>
      </c>
      <c r="G42" s="130">
        <v>0</v>
      </c>
      <c r="H42" s="130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17"/>
      <c r="B43" s="220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7"/>
      <c r="B44" s="220"/>
      <c r="C44" s="122" t="s">
        <v>129</v>
      </c>
      <c r="D44" s="125" t="s">
        <v>126</v>
      </c>
      <c r="E44" s="130">
        <f>'G-4'!P20+'G-4'!P21</f>
        <v>131</v>
      </c>
      <c r="F44" s="130">
        <f>'G-4'!Q20+'G-4'!Q21</f>
        <v>617</v>
      </c>
      <c r="G44" s="130">
        <f>'G-4'!R20+'G-4'!R21</f>
        <v>41</v>
      </c>
      <c r="H44" s="130">
        <f>'G-4'!S20+'G-4'!S21</f>
        <v>4</v>
      </c>
      <c r="I44" s="126">
        <f t="shared" si="1"/>
        <v>774.5</v>
      </c>
      <c r="J44" s="127">
        <f>IF(I44=0,"0,00",I44/SUM(I43:I45)*100)</f>
        <v>100</v>
      </c>
    </row>
    <row r="45" spans="1:10" x14ac:dyDescent="0.2">
      <c r="A45" s="218"/>
      <c r="B45" s="221"/>
      <c r="C45" s="133" t="s">
        <v>145</v>
      </c>
      <c r="D45" s="129" t="s">
        <v>127</v>
      </c>
      <c r="E45" s="74">
        <v>0</v>
      </c>
      <c r="F45" s="74">
        <v>0</v>
      </c>
      <c r="G45" s="74">
        <v>0</v>
      </c>
      <c r="H45" s="74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7" zoomScale="91" zoomScaleNormal="91" workbookViewId="0">
      <selection activeCell="Y8" sqref="Y8:AA8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93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94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95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96</v>
      </c>
      <c r="B8" s="241"/>
      <c r="C8" s="240" t="s">
        <v>97</v>
      </c>
      <c r="D8" s="240"/>
      <c r="E8" s="240"/>
      <c r="F8" s="240"/>
      <c r="G8" s="240"/>
      <c r="H8" s="240"/>
      <c r="I8" s="92"/>
      <c r="J8" s="92"/>
      <c r="K8" s="92"/>
      <c r="L8" s="241" t="s">
        <v>98</v>
      </c>
      <c r="M8" s="241"/>
      <c r="N8" s="241"/>
      <c r="O8" s="240" t="str">
        <f>'G-1'!D5</f>
        <v>CALLE 76  X CARRERA 43</v>
      </c>
      <c r="P8" s="240"/>
      <c r="Q8" s="240"/>
      <c r="R8" s="240"/>
      <c r="S8" s="240"/>
      <c r="T8" s="92"/>
      <c r="U8" s="92"/>
      <c r="V8" s="241" t="s">
        <v>99</v>
      </c>
      <c r="W8" s="241"/>
      <c r="X8" s="241"/>
      <c r="Y8" s="240">
        <v>1356</v>
      </c>
      <c r="Z8" s="240"/>
      <c r="AA8" s="240"/>
      <c r="AB8" s="92"/>
      <c r="AC8" s="92"/>
      <c r="AD8" s="92"/>
      <c r="AE8" s="92"/>
      <c r="AF8" s="92"/>
      <c r="AG8" s="92"/>
      <c r="AH8" s="241" t="s">
        <v>100</v>
      </c>
      <c r="AI8" s="241"/>
      <c r="AJ8" s="242">
        <f>'G-1'!S6</f>
        <v>43423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47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133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560.5</v>
      </c>
      <c r="AV12" s="97">
        <f t="shared" si="0"/>
        <v>593.5</v>
      </c>
      <c r="AW12" s="97">
        <f t="shared" si="0"/>
        <v>605</v>
      </c>
      <c r="AX12" s="97">
        <f t="shared" si="0"/>
        <v>603</v>
      </c>
      <c r="AY12" s="97">
        <f t="shared" si="0"/>
        <v>553</v>
      </c>
      <c r="AZ12" s="97">
        <f t="shared" si="0"/>
        <v>548.5</v>
      </c>
      <c r="BA12" s="97">
        <f t="shared" si="0"/>
        <v>550.5</v>
      </c>
      <c r="BB12" s="97"/>
      <c r="BC12" s="97"/>
      <c r="BD12" s="97"/>
      <c r="BE12" s="97">
        <f t="shared" ref="BE12:BQ12" si="1">P14</f>
        <v>686</v>
      </c>
      <c r="BF12" s="97">
        <f t="shared" si="1"/>
        <v>746.5</v>
      </c>
      <c r="BG12" s="97">
        <f t="shared" si="1"/>
        <v>776.5</v>
      </c>
      <c r="BH12" s="97">
        <f t="shared" si="1"/>
        <v>798.5</v>
      </c>
      <c r="BI12" s="97">
        <f t="shared" si="1"/>
        <v>834</v>
      </c>
      <c r="BJ12" s="97">
        <f t="shared" si="1"/>
        <v>831</v>
      </c>
      <c r="BK12" s="97">
        <f t="shared" si="1"/>
        <v>847.5</v>
      </c>
      <c r="BL12" s="97">
        <f t="shared" si="1"/>
        <v>791</v>
      </c>
      <c r="BM12" s="97">
        <f t="shared" si="1"/>
        <v>693.5</v>
      </c>
      <c r="BN12" s="97">
        <f t="shared" si="1"/>
        <v>642.5</v>
      </c>
      <c r="BO12" s="97">
        <f t="shared" si="1"/>
        <v>575.5</v>
      </c>
      <c r="BP12" s="97">
        <f t="shared" si="1"/>
        <v>591</v>
      </c>
      <c r="BQ12" s="97">
        <f t="shared" si="1"/>
        <v>657</v>
      </c>
      <c r="BR12" s="97"/>
      <c r="BS12" s="97"/>
      <c r="BT12" s="97"/>
      <c r="BU12" s="97">
        <f t="shared" ref="BU12:CC12" si="2">AG14</f>
        <v>707</v>
      </c>
      <c r="BV12" s="97">
        <f t="shared" si="2"/>
        <v>762.5</v>
      </c>
      <c r="BW12" s="97">
        <f t="shared" si="2"/>
        <v>824.5</v>
      </c>
      <c r="BX12" s="97">
        <f t="shared" si="2"/>
        <v>832</v>
      </c>
      <c r="BY12" s="97">
        <f t="shared" si="2"/>
        <v>851</v>
      </c>
      <c r="BZ12" s="97">
        <f t="shared" si="2"/>
        <v>885</v>
      </c>
      <c r="CA12" s="97">
        <f t="shared" si="2"/>
        <v>885.5</v>
      </c>
      <c r="CB12" s="97">
        <f t="shared" si="2"/>
        <v>905.5</v>
      </c>
      <c r="CC12" s="97">
        <f t="shared" si="2"/>
        <v>873.5</v>
      </c>
    </row>
    <row r="13" spans="1:81" ht="16.5" customHeight="1" x14ac:dyDescent="0.2">
      <c r="A13" s="100" t="s">
        <v>103</v>
      </c>
      <c r="B13" s="148">
        <f>'G-1'!F10</f>
        <v>121.5</v>
      </c>
      <c r="C13" s="148">
        <f>'G-1'!F11</f>
        <v>136</v>
      </c>
      <c r="D13" s="148">
        <f>'G-1'!F12</f>
        <v>138</v>
      </c>
      <c r="E13" s="148">
        <f>'G-1'!F13</f>
        <v>165</v>
      </c>
      <c r="F13" s="148">
        <f>'G-1'!F14</f>
        <v>154.5</v>
      </c>
      <c r="G13" s="148">
        <f>'G-1'!F15</f>
        <v>147.5</v>
      </c>
      <c r="H13" s="148">
        <f>'G-1'!F16</f>
        <v>136</v>
      </c>
      <c r="I13" s="148">
        <f>'G-1'!F17</f>
        <v>115</v>
      </c>
      <c r="J13" s="148">
        <f>'G-1'!F18</f>
        <v>150</v>
      </c>
      <c r="K13" s="148">
        <f>'G-1'!F19</f>
        <v>149.5</v>
      </c>
      <c r="L13" s="149"/>
      <c r="M13" s="148">
        <f>'G-1'!F20</f>
        <v>151.5</v>
      </c>
      <c r="N13" s="148">
        <f>'G-1'!F21</f>
        <v>167.5</v>
      </c>
      <c r="O13" s="148">
        <f>'G-1'!F22</f>
        <v>184.5</v>
      </c>
      <c r="P13" s="148">
        <f>'G-1'!M10</f>
        <v>182.5</v>
      </c>
      <c r="Q13" s="148">
        <f>'G-1'!M11</f>
        <v>212</v>
      </c>
      <c r="R13" s="148">
        <f>'G-1'!M12</f>
        <v>197.5</v>
      </c>
      <c r="S13" s="148">
        <f>'G-1'!M13</f>
        <v>206.5</v>
      </c>
      <c r="T13" s="148">
        <f>'G-1'!M14</f>
        <v>218</v>
      </c>
      <c r="U13" s="148">
        <f>'G-1'!M15</f>
        <v>209</v>
      </c>
      <c r="V13" s="148">
        <f>'G-1'!M16</f>
        <v>214</v>
      </c>
      <c r="W13" s="148">
        <f>'G-1'!M17</f>
        <v>150</v>
      </c>
      <c r="X13" s="148">
        <f>'G-1'!M18</f>
        <v>120.5</v>
      </c>
      <c r="Y13" s="148">
        <f>'G-1'!M19</f>
        <v>158</v>
      </c>
      <c r="Z13" s="148">
        <f>'G-1'!M20</f>
        <v>147</v>
      </c>
      <c r="AA13" s="148">
        <f>'G-1'!M21</f>
        <v>165.5</v>
      </c>
      <c r="AB13" s="148">
        <f>'G-1'!M22</f>
        <v>186.5</v>
      </c>
      <c r="AC13" s="149"/>
      <c r="AD13" s="148">
        <f>'G-1'!T10</f>
        <v>145</v>
      </c>
      <c r="AE13" s="148">
        <f>'G-1'!T11</f>
        <v>162.5</v>
      </c>
      <c r="AF13" s="148">
        <f>'G-1'!T12</f>
        <v>187.5</v>
      </c>
      <c r="AG13" s="148">
        <f>'G-1'!T13</f>
        <v>212</v>
      </c>
      <c r="AH13" s="148">
        <f>'G-1'!T14</f>
        <v>200.5</v>
      </c>
      <c r="AI13" s="148">
        <f>'G-1'!T15</f>
        <v>224.5</v>
      </c>
      <c r="AJ13" s="148">
        <f>'G-1'!T16</f>
        <v>195</v>
      </c>
      <c r="AK13" s="148">
        <f>'G-1'!T17</f>
        <v>231</v>
      </c>
      <c r="AL13" s="148">
        <f>'G-1'!T18</f>
        <v>234.5</v>
      </c>
      <c r="AM13" s="148">
        <f>'G-1'!T19</f>
        <v>225</v>
      </c>
      <c r="AN13" s="148">
        <f>'G-1'!T20</f>
        <v>215</v>
      </c>
      <c r="AO13" s="148">
        <f>'G-1'!T21</f>
        <v>199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560.5</v>
      </c>
      <c r="F14" s="148">
        <f t="shared" ref="F14:K14" si="3">C13+D13+E13+F13</f>
        <v>593.5</v>
      </c>
      <c r="G14" s="148">
        <f t="shared" si="3"/>
        <v>605</v>
      </c>
      <c r="H14" s="148">
        <f t="shared" si="3"/>
        <v>603</v>
      </c>
      <c r="I14" s="148">
        <f t="shared" si="3"/>
        <v>553</v>
      </c>
      <c r="J14" s="148">
        <f t="shared" si="3"/>
        <v>548.5</v>
      </c>
      <c r="K14" s="148">
        <f t="shared" si="3"/>
        <v>550.5</v>
      </c>
      <c r="L14" s="149"/>
      <c r="M14" s="148"/>
      <c r="N14" s="148"/>
      <c r="O14" s="148"/>
      <c r="P14" s="148">
        <f>M13+N13+O13+P13</f>
        <v>686</v>
      </c>
      <c r="Q14" s="148">
        <f t="shared" ref="Q14:AB14" si="4">N13+O13+P13+Q13</f>
        <v>746.5</v>
      </c>
      <c r="R14" s="148">
        <f t="shared" si="4"/>
        <v>776.5</v>
      </c>
      <c r="S14" s="148">
        <f t="shared" si="4"/>
        <v>798.5</v>
      </c>
      <c r="T14" s="148">
        <f t="shared" si="4"/>
        <v>834</v>
      </c>
      <c r="U14" s="148">
        <f t="shared" si="4"/>
        <v>831</v>
      </c>
      <c r="V14" s="148">
        <f t="shared" si="4"/>
        <v>847.5</v>
      </c>
      <c r="W14" s="148">
        <f t="shared" si="4"/>
        <v>791</v>
      </c>
      <c r="X14" s="148">
        <f t="shared" si="4"/>
        <v>693.5</v>
      </c>
      <c r="Y14" s="148">
        <f t="shared" si="4"/>
        <v>642.5</v>
      </c>
      <c r="Z14" s="148">
        <f t="shared" si="4"/>
        <v>575.5</v>
      </c>
      <c r="AA14" s="148">
        <f t="shared" si="4"/>
        <v>591</v>
      </c>
      <c r="AB14" s="148">
        <f t="shared" si="4"/>
        <v>657</v>
      </c>
      <c r="AC14" s="149"/>
      <c r="AD14" s="148"/>
      <c r="AE14" s="148"/>
      <c r="AF14" s="148"/>
      <c r="AG14" s="148">
        <f>AD13+AE13+AF13+AG13</f>
        <v>707</v>
      </c>
      <c r="AH14" s="148">
        <f t="shared" ref="AH14:AO14" si="5">AE13+AF13+AG13+AH13</f>
        <v>762.5</v>
      </c>
      <c r="AI14" s="148">
        <f t="shared" si="5"/>
        <v>824.5</v>
      </c>
      <c r="AJ14" s="148">
        <f t="shared" si="5"/>
        <v>832</v>
      </c>
      <c r="AK14" s="148">
        <f t="shared" si="5"/>
        <v>851</v>
      </c>
      <c r="AL14" s="148">
        <f t="shared" si="5"/>
        <v>885</v>
      </c>
      <c r="AM14" s="148">
        <f t="shared" si="5"/>
        <v>885.5</v>
      </c>
      <c r="AN14" s="148">
        <f t="shared" si="5"/>
        <v>905.5</v>
      </c>
      <c r="AO14" s="148">
        <f t="shared" si="5"/>
        <v>873.5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</v>
      </c>
      <c r="E15" s="151"/>
      <c r="F15" s="151" t="s">
        <v>107</v>
      </c>
      <c r="G15" s="152">
        <f>DIRECCIONALIDAD!J11/100</f>
        <v>0</v>
      </c>
      <c r="H15" s="151"/>
      <c r="I15" s="151" t="s">
        <v>108</v>
      </c>
      <c r="J15" s="152">
        <f>DIRECCIONALIDAD!J12/100</f>
        <v>1</v>
      </c>
      <c r="K15" s="153"/>
      <c r="L15" s="147"/>
      <c r="M15" s="150"/>
      <c r="N15" s="151"/>
      <c r="O15" s="151" t="s">
        <v>106</v>
      </c>
      <c r="P15" s="152">
        <f>DIRECCIONALIDAD!J13/100</f>
        <v>0</v>
      </c>
      <c r="Q15" s="151"/>
      <c r="R15" s="151"/>
      <c r="S15" s="151"/>
      <c r="T15" s="151" t="s">
        <v>107</v>
      </c>
      <c r="U15" s="152">
        <f>DIRECCIONALIDAD!J14/100</f>
        <v>0</v>
      </c>
      <c r="V15" s="151"/>
      <c r="W15" s="151"/>
      <c r="X15" s="151"/>
      <c r="Y15" s="151" t="s">
        <v>108</v>
      </c>
      <c r="Z15" s="152">
        <f>DIRECCIONALIDAD!J15/100</f>
        <v>1</v>
      </c>
      <c r="AA15" s="151"/>
      <c r="AB15" s="153"/>
      <c r="AC15" s="147"/>
      <c r="AD15" s="150"/>
      <c r="AE15" s="151" t="s">
        <v>106</v>
      </c>
      <c r="AF15" s="152">
        <f>DIRECCIONALIDAD!J16/100</f>
        <v>0</v>
      </c>
      <c r="AG15" s="151"/>
      <c r="AH15" s="151"/>
      <c r="AI15" s="151"/>
      <c r="AJ15" s="151" t="s">
        <v>107</v>
      </c>
      <c r="AK15" s="152">
        <f>DIRECCIONALIDAD!J17/100</f>
        <v>0</v>
      </c>
      <c r="AL15" s="151"/>
      <c r="AM15" s="151"/>
      <c r="AN15" s="151" t="s">
        <v>108</v>
      </c>
      <c r="AO15" s="154">
        <f>DIRECCIONALIDAD!J18/100</f>
        <v>1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8" t="s">
        <v>102</v>
      </c>
      <c r="U16" s="238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1537.5</v>
      </c>
      <c r="AV19" s="92">
        <f t="shared" si="15"/>
        <v>1550</v>
      </c>
      <c r="AW19" s="92">
        <f t="shared" si="15"/>
        <v>1529.5</v>
      </c>
      <c r="AX19" s="92">
        <f t="shared" si="15"/>
        <v>1458</v>
      </c>
      <c r="AY19" s="92">
        <f t="shared" si="15"/>
        <v>1372</v>
      </c>
      <c r="AZ19" s="92">
        <f t="shared" si="15"/>
        <v>1284.5</v>
      </c>
      <c r="BA19" s="92">
        <f t="shared" si="15"/>
        <v>1240.5</v>
      </c>
      <c r="BB19" s="92"/>
      <c r="BC19" s="92"/>
      <c r="BD19" s="92"/>
      <c r="BE19" s="92">
        <f t="shared" ref="BE19:BQ19" si="16">P22</f>
        <v>1391.5</v>
      </c>
      <c r="BF19" s="92">
        <f t="shared" si="16"/>
        <v>1399</v>
      </c>
      <c r="BG19" s="92">
        <f t="shared" si="16"/>
        <v>1360</v>
      </c>
      <c r="BH19" s="92">
        <f t="shared" si="16"/>
        <v>1382.5</v>
      </c>
      <c r="BI19" s="92">
        <f t="shared" si="16"/>
        <v>1328</v>
      </c>
      <c r="BJ19" s="92">
        <f t="shared" si="16"/>
        <v>1275</v>
      </c>
      <c r="BK19" s="92">
        <f t="shared" si="16"/>
        <v>1248.5</v>
      </c>
      <c r="BL19" s="92">
        <f t="shared" si="16"/>
        <v>1216</v>
      </c>
      <c r="BM19" s="92">
        <f t="shared" si="16"/>
        <v>1211.5</v>
      </c>
      <c r="BN19" s="92">
        <f t="shared" si="16"/>
        <v>1253</v>
      </c>
      <c r="BO19" s="92">
        <f t="shared" si="16"/>
        <v>1274.5</v>
      </c>
      <c r="BP19" s="92">
        <f t="shared" si="16"/>
        <v>1296.5</v>
      </c>
      <c r="BQ19" s="92">
        <f t="shared" si="16"/>
        <v>1319.5</v>
      </c>
      <c r="BR19" s="92"/>
      <c r="BS19" s="92"/>
      <c r="BT19" s="92"/>
      <c r="BU19" s="92">
        <f t="shared" ref="BU19:CC19" si="17">AG22</f>
        <v>1368</v>
      </c>
      <c r="BV19" s="92">
        <f t="shared" si="17"/>
        <v>1358.5</v>
      </c>
      <c r="BW19" s="92">
        <f t="shared" si="17"/>
        <v>1363.5</v>
      </c>
      <c r="BX19" s="92">
        <f t="shared" si="17"/>
        <v>1388.5</v>
      </c>
      <c r="BY19" s="92">
        <f t="shared" si="17"/>
        <v>1398.5</v>
      </c>
      <c r="BZ19" s="92">
        <f t="shared" si="17"/>
        <v>1457.5</v>
      </c>
      <c r="CA19" s="92">
        <f t="shared" si="17"/>
        <v>1515</v>
      </c>
      <c r="CB19" s="92">
        <f t="shared" si="17"/>
        <v>1529.5</v>
      </c>
      <c r="CC19" s="92">
        <f t="shared" si="17"/>
        <v>1570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8" t="s">
        <v>102</v>
      </c>
      <c r="U20" s="238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2098</v>
      </c>
      <c r="AV20" s="92">
        <f t="shared" si="18"/>
        <v>2143.5</v>
      </c>
      <c r="AW20" s="92">
        <f t="shared" si="18"/>
        <v>2134.5</v>
      </c>
      <c r="AX20" s="92">
        <f t="shared" si="18"/>
        <v>2061</v>
      </c>
      <c r="AY20" s="92">
        <f t="shared" si="18"/>
        <v>1925</v>
      </c>
      <c r="AZ20" s="92">
        <f t="shared" si="18"/>
        <v>1833</v>
      </c>
      <c r="BA20" s="92">
        <f t="shared" si="18"/>
        <v>1791</v>
      </c>
      <c r="BB20" s="92"/>
      <c r="BC20" s="92"/>
      <c r="BD20" s="92"/>
      <c r="BE20" s="92">
        <f t="shared" ref="BE20:BQ20" si="19">P30</f>
        <v>2077.5</v>
      </c>
      <c r="BF20" s="92">
        <f t="shared" si="19"/>
        <v>2145.5</v>
      </c>
      <c r="BG20" s="92">
        <f t="shared" si="19"/>
        <v>2136.5</v>
      </c>
      <c r="BH20" s="92">
        <f t="shared" si="19"/>
        <v>2181</v>
      </c>
      <c r="BI20" s="92">
        <f t="shared" si="19"/>
        <v>2162</v>
      </c>
      <c r="BJ20" s="92">
        <f t="shared" si="19"/>
        <v>2106</v>
      </c>
      <c r="BK20" s="92">
        <f t="shared" si="19"/>
        <v>2096</v>
      </c>
      <c r="BL20" s="92">
        <f t="shared" si="19"/>
        <v>2007</v>
      </c>
      <c r="BM20" s="92">
        <f t="shared" si="19"/>
        <v>1905</v>
      </c>
      <c r="BN20" s="92">
        <f t="shared" si="19"/>
        <v>1895.5</v>
      </c>
      <c r="BO20" s="92">
        <f t="shared" si="19"/>
        <v>1850</v>
      </c>
      <c r="BP20" s="92">
        <f t="shared" si="19"/>
        <v>1887.5</v>
      </c>
      <c r="BQ20" s="92">
        <f t="shared" si="19"/>
        <v>1976.5</v>
      </c>
      <c r="BR20" s="92"/>
      <c r="BS20" s="92"/>
      <c r="BT20" s="92"/>
      <c r="BU20" s="92">
        <f t="shared" ref="BU20:CC20" si="20">AG30</f>
        <v>2075</v>
      </c>
      <c r="BV20" s="92">
        <f t="shared" si="20"/>
        <v>2121</v>
      </c>
      <c r="BW20" s="92">
        <f t="shared" si="20"/>
        <v>2188</v>
      </c>
      <c r="BX20" s="92">
        <f t="shared" si="20"/>
        <v>2220.5</v>
      </c>
      <c r="BY20" s="92">
        <f t="shared" si="20"/>
        <v>2249.5</v>
      </c>
      <c r="BZ20" s="92">
        <f t="shared" si="20"/>
        <v>2342.5</v>
      </c>
      <c r="CA20" s="92">
        <f t="shared" si="20"/>
        <v>2400.5</v>
      </c>
      <c r="CB20" s="92">
        <f t="shared" si="20"/>
        <v>2435</v>
      </c>
      <c r="CC20" s="92">
        <f t="shared" si="20"/>
        <v>2443.5</v>
      </c>
    </row>
    <row r="21" spans="1:81" ht="16.5" customHeight="1" x14ac:dyDescent="0.2">
      <c r="A21" s="100" t="s">
        <v>103</v>
      </c>
      <c r="B21" s="148">
        <f>'G-4'!F10</f>
        <v>361</v>
      </c>
      <c r="C21" s="148">
        <f>'G-4'!F11</f>
        <v>368.5</v>
      </c>
      <c r="D21" s="148">
        <f>'G-4'!F12</f>
        <v>416.5</v>
      </c>
      <c r="E21" s="148">
        <f>'G-4'!F13</f>
        <v>391.5</v>
      </c>
      <c r="F21" s="148">
        <f>'G-4'!F14</f>
        <v>373.5</v>
      </c>
      <c r="G21" s="148">
        <f>'G-4'!F15</f>
        <v>348</v>
      </c>
      <c r="H21" s="148">
        <f>'G-4'!F16</f>
        <v>345</v>
      </c>
      <c r="I21" s="148">
        <f>'G-4'!F17</f>
        <v>305.5</v>
      </c>
      <c r="J21" s="148">
        <f>'G-4'!F18</f>
        <v>286</v>
      </c>
      <c r="K21" s="148">
        <f>'G-4'!F19</f>
        <v>304</v>
      </c>
      <c r="L21" s="149"/>
      <c r="M21" s="148">
        <f>'G-4'!F20</f>
        <v>337.5</v>
      </c>
      <c r="N21" s="148">
        <f>'G-4'!F21</f>
        <v>367.5</v>
      </c>
      <c r="O21" s="148">
        <f>'G-4'!F22</f>
        <v>318.5</v>
      </c>
      <c r="P21" s="148">
        <f>'G-4'!M10</f>
        <v>368</v>
      </c>
      <c r="Q21" s="148">
        <f>'G-4'!M11</f>
        <v>345</v>
      </c>
      <c r="R21" s="148">
        <f>'G-4'!M12</f>
        <v>328.5</v>
      </c>
      <c r="S21" s="148">
        <f>'G-4'!M13</f>
        <v>341</v>
      </c>
      <c r="T21" s="148">
        <f>'G-4'!M14</f>
        <v>313.5</v>
      </c>
      <c r="U21" s="148">
        <f>'G-4'!M15</f>
        <v>292</v>
      </c>
      <c r="V21" s="148">
        <f>'G-4'!M16</f>
        <v>302</v>
      </c>
      <c r="W21" s="148">
        <f>'G-4'!M17</f>
        <v>308.5</v>
      </c>
      <c r="X21" s="148">
        <f>'G-4'!M18</f>
        <v>309</v>
      </c>
      <c r="Y21" s="148">
        <f>'G-4'!M19</f>
        <v>333.5</v>
      </c>
      <c r="Z21" s="148">
        <f>'G-4'!M20</f>
        <v>323.5</v>
      </c>
      <c r="AA21" s="148">
        <f>'G-4'!M21</f>
        <v>330.5</v>
      </c>
      <c r="AB21" s="148">
        <f>'G-4'!M22</f>
        <v>332</v>
      </c>
      <c r="AC21" s="149"/>
      <c r="AD21" s="148">
        <f>'G-4'!T10</f>
        <v>340</v>
      </c>
      <c r="AE21" s="148">
        <f>'G-4'!T11</f>
        <v>343.5</v>
      </c>
      <c r="AF21" s="148">
        <f>'G-4'!T12</f>
        <v>345</v>
      </c>
      <c r="AG21" s="148">
        <f>'G-4'!T13</f>
        <v>339.5</v>
      </c>
      <c r="AH21" s="148">
        <f>'G-4'!T14</f>
        <v>330.5</v>
      </c>
      <c r="AI21" s="148">
        <f>'G-4'!T15</f>
        <v>348.5</v>
      </c>
      <c r="AJ21" s="148">
        <f>'G-4'!T16</f>
        <v>370</v>
      </c>
      <c r="AK21" s="148">
        <f>'G-4'!T17</f>
        <v>349.5</v>
      </c>
      <c r="AL21" s="148">
        <f>'G-4'!T18</f>
        <v>389.5</v>
      </c>
      <c r="AM21" s="148">
        <f>'G-4'!T19</f>
        <v>406</v>
      </c>
      <c r="AN21" s="148">
        <f>'G-4'!T20</f>
        <v>384.5</v>
      </c>
      <c r="AO21" s="148">
        <f>'G-4'!T21</f>
        <v>390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1537.5</v>
      </c>
      <c r="F22" s="148">
        <f t="shared" ref="F22:K22" si="21">C21+D21+E21+F21</f>
        <v>1550</v>
      </c>
      <c r="G22" s="148">
        <f t="shared" si="21"/>
        <v>1529.5</v>
      </c>
      <c r="H22" s="148">
        <f t="shared" si="21"/>
        <v>1458</v>
      </c>
      <c r="I22" s="148">
        <f t="shared" si="21"/>
        <v>1372</v>
      </c>
      <c r="J22" s="148">
        <f t="shared" si="21"/>
        <v>1284.5</v>
      </c>
      <c r="K22" s="148">
        <f t="shared" si="21"/>
        <v>1240.5</v>
      </c>
      <c r="L22" s="149"/>
      <c r="M22" s="148"/>
      <c r="N22" s="148"/>
      <c r="O22" s="148"/>
      <c r="P22" s="148">
        <f>M21+N21+O21+P21</f>
        <v>1391.5</v>
      </c>
      <c r="Q22" s="148">
        <f t="shared" ref="Q22:AB22" si="22">N21+O21+P21+Q21</f>
        <v>1399</v>
      </c>
      <c r="R22" s="148">
        <f t="shared" si="22"/>
        <v>1360</v>
      </c>
      <c r="S22" s="148">
        <f t="shared" si="22"/>
        <v>1382.5</v>
      </c>
      <c r="T22" s="148">
        <f t="shared" si="22"/>
        <v>1328</v>
      </c>
      <c r="U22" s="148">
        <f t="shared" si="22"/>
        <v>1275</v>
      </c>
      <c r="V22" s="148">
        <f t="shared" si="22"/>
        <v>1248.5</v>
      </c>
      <c r="W22" s="148">
        <f t="shared" si="22"/>
        <v>1216</v>
      </c>
      <c r="X22" s="148">
        <f t="shared" si="22"/>
        <v>1211.5</v>
      </c>
      <c r="Y22" s="148">
        <f t="shared" si="22"/>
        <v>1253</v>
      </c>
      <c r="Z22" s="148">
        <f t="shared" si="22"/>
        <v>1274.5</v>
      </c>
      <c r="AA22" s="148">
        <f t="shared" si="22"/>
        <v>1296.5</v>
      </c>
      <c r="AB22" s="148">
        <f t="shared" si="22"/>
        <v>1319.5</v>
      </c>
      <c r="AC22" s="149"/>
      <c r="AD22" s="148"/>
      <c r="AE22" s="148"/>
      <c r="AF22" s="148"/>
      <c r="AG22" s="148">
        <f>AD21+AE21+AF21+AG21</f>
        <v>1368</v>
      </c>
      <c r="AH22" s="148">
        <f t="shared" ref="AH22:AO22" si="23">AE21+AF21+AG21+AH21</f>
        <v>1358.5</v>
      </c>
      <c r="AI22" s="148">
        <f t="shared" si="23"/>
        <v>1363.5</v>
      </c>
      <c r="AJ22" s="148">
        <f t="shared" si="23"/>
        <v>1388.5</v>
      </c>
      <c r="AK22" s="148">
        <f t="shared" si="23"/>
        <v>1398.5</v>
      </c>
      <c r="AL22" s="148">
        <f t="shared" si="23"/>
        <v>1457.5</v>
      </c>
      <c r="AM22" s="148">
        <f t="shared" si="23"/>
        <v>1515</v>
      </c>
      <c r="AN22" s="148">
        <f t="shared" si="23"/>
        <v>1529.5</v>
      </c>
      <c r="AO22" s="148">
        <f t="shared" si="23"/>
        <v>1570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</v>
      </c>
      <c r="H23" s="151"/>
      <c r="I23" s="151" t="s">
        <v>108</v>
      </c>
      <c r="J23" s="152">
        <f>DIRECCIONALIDAD!J30/100</f>
        <v>0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</v>
      </c>
      <c r="V23" s="151"/>
      <c r="W23" s="151"/>
      <c r="X23" s="151"/>
      <c r="Y23" s="151" t="s">
        <v>108</v>
      </c>
      <c r="Z23" s="152">
        <f>DIRECCIONALIDAD!J33/100</f>
        <v>0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</v>
      </c>
      <c r="AL23" s="151"/>
      <c r="AM23" s="151"/>
      <c r="AN23" s="151" t="s">
        <v>108</v>
      </c>
      <c r="AO23" s="152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8" t="s">
        <v>102</v>
      </c>
      <c r="U24" s="238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1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1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1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8" t="s">
        <v>102</v>
      </c>
      <c r="U28" s="238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482.5</v>
      </c>
      <c r="C29" s="148">
        <f t="shared" ref="C29:K29" si="27">C13+C17+C21+C25</f>
        <v>504.5</v>
      </c>
      <c r="D29" s="148">
        <f t="shared" si="27"/>
        <v>554.5</v>
      </c>
      <c r="E29" s="148">
        <f t="shared" si="27"/>
        <v>556.5</v>
      </c>
      <c r="F29" s="148">
        <f t="shared" si="27"/>
        <v>528</v>
      </c>
      <c r="G29" s="148">
        <f t="shared" si="27"/>
        <v>495.5</v>
      </c>
      <c r="H29" s="148">
        <f t="shared" si="27"/>
        <v>481</v>
      </c>
      <c r="I29" s="148">
        <f t="shared" si="27"/>
        <v>420.5</v>
      </c>
      <c r="J29" s="148">
        <f t="shared" si="27"/>
        <v>436</v>
      </c>
      <c r="K29" s="148">
        <f t="shared" si="27"/>
        <v>453.5</v>
      </c>
      <c r="L29" s="149"/>
      <c r="M29" s="148">
        <f>M13+M17+M21+M25</f>
        <v>489</v>
      </c>
      <c r="N29" s="148">
        <f t="shared" ref="N29:AB29" si="28">N13+N17+N21+N25</f>
        <v>535</v>
      </c>
      <c r="O29" s="148">
        <f t="shared" si="28"/>
        <v>503</v>
      </c>
      <c r="P29" s="148">
        <f t="shared" si="28"/>
        <v>550.5</v>
      </c>
      <c r="Q29" s="148">
        <f t="shared" si="28"/>
        <v>557</v>
      </c>
      <c r="R29" s="148">
        <f t="shared" si="28"/>
        <v>526</v>
      </c>
      <c r="S29" s="148">
        <f t="shared" si="28"/>
        <v>547.5</v>
      </c>
      <c r="T29" s="148">
        <f t="shared" si="28"/>
        <v>531.5</v>
      </c>
      <c r="U29" s="148">
        <f t="shared" si="28"/>
        <v>501</v>
      </c>
      <c r="V29" s="148">
        <f t="shared" si="28"/>
        <v>516</v>
      </c>
      <c r="W29" s="148">
        <f t="shared" si="28"/>
        <v>458.5</v>
      </c>
      <c r="X29" s="148">
        <f t="shared" si="28"/>
        <v>429.5</v>
      </c>
      <c r="Y29" s="148">
        <f t="shared" si="28"/>
        <v>491.5</v>
      </c>
      <c r="Z29" s="148">
        <f t="shared" si="28"/>
        <v>470.5</v>
      </c>
      <c r="AA29" s="148">
        <f t="shared" si="28"/>
        <v>496</v>
      </c>
      <c r="AB29" s="148">
        <f t="shared" si="28"/>
        <v>518.5</v>
      </c>
      <c r="AC29" s="149"/>
      <c r="AD29" s="148">
        <f>AD13+AD17+AD21+AD25</f>
        <v>485</v>
      </c>
      <c r="AE29" s="148">
        <f t="shared" ref="AE29:AO29" si="29">AE13+AE17+AE21+AE25</f>
        <v>506</v>
      </c>
      <c r="AF29" s="148">
        <f t="shared" si="29"/>
        <v>532.5</v>
      </c>
      <c r="AG29" s="148">
        <f t="shared" si="29"/>
        <v>551.5</v>
      </c>
      <c r="AH29" s="148">
        <f t="shared" si="29"/>
        <v>531</v>
      </c>
      <c r="AI29" s="148">
        <f t="shared" si="29"/>
        <v>573</v>
      </c>
      <c r="AJ29" s="148">
        <f t="shared" si="29"/>
        <v>565</v>
      </c>
      <c r="AK29" s="148">
        <f t="shared" si="29"/>
        <v>580.5</v>
      </c>
      <c r="AL29" s="148">
        <f t="shared" si="29"/>
        <v>624</v>
      </c>
      <c r="AM29" s="148">
        <f t="shared" si="29"/>
        <v>631</v>
      </c>
      <c r="AN29" s="148">
        <f t="shared" si="29"/>
        <v>599.5</v>
      </c>
      <c r="AO29" s="148">
        <f t="shared" si="29"/>
        <v>589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2098</v>
      </c>
      <c r="F30" s="148">
        <f t="shared" ref="F30:K30" si="30">C29+D29+E29+F29</f>
        <v>2143.5</v>
      </c>
      <c r="G30" s="148">
        <f t="shared" si="30"/>
        <v>2134.5</v>
      </c>
      <c r="H30" s="148">
        <f t="shared" si="30"/>
        <v>2061</v>
      </c>
      <c r="I30" s="148">
        <f t="shared" si="30"/>
        <v>1925</v>
      </c>
      <c r="J30" s="148">
        <f t="shared" si="30"/>
        <v>1833</v>
      </c>
      <c r="K30" s="148">
        <f t="shared" si="30"/>
        <v>1791</v>
      </c>
      <c r="L30" s="149"/>
      <c r="M30" s="148"/>
      <c r="N30" s="148"/>
      <c r="O30" s="148"/>
      <c r="P30" s="148">
        <f>M29+N29+O29+P29</f>
        <v>2077.5</v>
      </c>
      <c r="Q30" s="148">
        <f t="shared" ref="Q30:AB30" si="31">N29+O29+P29+Q29</f>
        <v>2145.5</v>
      </c>
      <c r="R30" s="148">
        <f t="shared" si="31"/>
        <v>2136.5</v>
      </c>
      <c r="S30" s="148">
        <f t="shared" si="31"/>
        <v>2181</v>
      </c>
      <c r="T30" s="148">
        <f t="shared" si="31"/>
        <v>2162</v>
      </c>
      <c r="U30" s="148">
        <f t="shared" si="31"/>
        <v>2106</v>
      </c>
      <c r="V30" s="148">
        <f t="shared" si="31"/>
        <v>2096</v>
      </c>
      <c r="W30" s="148">
        <f t="shared" si="31"/>
        <v>2007</v>
      </c>
      <c r="X30" s="148">
        <f t="shared" si="31"/>
        <v>1905</v>
      </c>
      <c r="Y30" s="148">
        <f t="shared" si="31"/>
        <v>1895.5</v>
      </c>
      <c r="Z30" s="148">
        <f t="shared" si="31"/>
        <v>1850</v>
      </c>
      <c r="AA30" s="148">
        <f t="shared" si="31"/>
        <v>1887.5</v>
      </c>
      <c r="AB30" s="148">
        <f t="shared" si="31"/>
        <v>1976.5</v>
      </c>
      <c r="AC30" s="149"/>
      <c r="AD30" s="148"/>
      <c r="AE30" s="148"/>
      <c r="AF30" s="148"/>
      <c r="AG30" s="148">
        <f>AD29+AE29+AF29+AG29</f>
        <v>2075</v>
      </c>
      <c r="AH30" s="148">
        <f t="shared" ref="AH30:AO30" si="32">AE29+AF29+AG29+AH29</f>
        <v>2121</v>
      </c>
      <c r="AI30" s="148">
        <f t="shared" si="32"/>
        <v>2188</v>
      </c>
      <c r="AJ30" s="148">
        <f t="shared" si="32"/>
        <v>2220.5</v>
      </c>
      <c r="AK30" s="148">
        <f t="shared" si="32"/>
        <v>2249.5</v>
      </c>
      <c r="AL30" s="148">
        <f t="shared" si="32"/>
        <v>2342.5</v>
      </c>
      <c r="AM30" s="148">
        <f t="shared" si="32"/>
        <v>2400.5</v>
      </c>
      <c r="AN30" s="148">
        <f t="shared" si="32"/>
        <v>2435</v>
      </c>
      <c r="AO30" s="148">
        <f t="shared" si="32"/>
        <v>2443.5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9"/>
      <c r="R32" s="239"/>
      <c r="S32" s="239"/>
      <c r="T32" s="239"/>
      <c r="U32" s="239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2016-07-19T14:37:44Z</cp:lastPrinted>
  <dcterms:created xsi:type="dcterms:W3CDTF">1998-04-02T13:38:56Z</dcterms:created>
  <dcterms:modified xsi:type="dcterms:W3CDTF">2018-12-18T21:07:52Z</dcterms:modified>
</cp:coreProperties>
</file>