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246\43\2018\"/>
    </mc:Choice>
  </mc:AlternateContent>
  <bookViews>
    <workbookView xWindow="240" yWindow="90" windowWidth="9135" windowHeight="4965" tabRatio="736" activeTab="4"/>
  </bookViews>
  <sheets>
    <sheet name="G-3" sheetId="4684" r:id="rId1"/>
    <sheet name="G-4" sheetId="4686" r:id="rId2"/>
    <sheet name="G-Totales" sheetId="4681" r:id="rId3"/>
    <sheet name="TRANSMETRO" sheetId="4690" state="hidden" r:id="rId4"/>
    <sheet name="DIRECCIONALIDAD" sheetId="4689" r:id="rId5"/>
    <sheet name="DIAGRAMA DE VOL" sheetId="4688" r:id="rId6"/>
  </sheets>
  <definedNames>
    <definedName name="_xlnm.Print_Area" localSheetId="0">'G-3'!$A$1:$U$58</definedName>
    <definedName name="_xlnm.Print_Area" localSheetId="1">'G-4'!$A$1:$U$58</definedName>
    <definedName name="_xlnm.Print_Area" localSheetId="2">'G-Totales'!$A$1:$U$58</definedName>
    <definedName name="_xlnm.Print_Area" localSheetId="3">TRANSMETRO!$A$1:$U$58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F35" i="4689"/>
  <c r="G35" i="4689"/>
  <c r="H35" i="4689"/>
  <c r="E35" i="4689"/>
  <c r="F32" i="4689"/>
  <c r="G32" i="4689"/>
  <c r="H32" i="4689"/>
  <c r="E32" i="4689"/>
  <c r="F29" i="4689"/>
  <c r="G29" i="4689"/>
  <c r="H29" i="4689"/>
  <c r="E29" i="4689"/>
  <c r="AD16" i="4688" l="1"/>
  <c r="M16" i="4688"/>
  <c r="B16" i="4688"/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G15" i="4684" s="1"/>
  <c r="T11" i="4684"/>
  <c r="M11" i="4684"/>
  <c r="F11" i="4684"/>
  <c r="T10" i="4684"/>
  <c r="M10" i="4684"/>
  <c r="F10" i="4684"/>
  <c r="G13" i="4684" s="1"/>
  <c r="U16" i="4684" l="1"/>
  <c r="U15" i="4684"/>
  <c r="U13" i="4684"/>
  <c r="U21" i="4684"/>
  <c r="U20" i="4684"/>
  <c r="U18" i="4684"/>
  <c r="U17" i="4684"/>
  <c r="U19" i="4684"/>
  <c r="U14" i="4684"/>
  <c r="N19" i="4684"/>
  <c r="N20" i="4684"/>
  <c r="N17" i="4684"/>
  <c r="N22" i="4684"/>
  <c r="N21" i="4684"/>
  <c r="N18" i="4684"/>
  <c r="N14" i="4684"/>
  <c r="N16" i="4684"/>
  <c r="N15" i="4684"/>
  <c r="G17" i="4684"/>
  <c r="G19" i="4684"/>
  <c r="G18" i="4684"/>
  <c r="G16" i="4684"/>
  <c r="N12" i="4684"/>
  <c r="N11" i="4684"/>
  <c r="G14" i="4684"/>
  <c r="N13" i="4684"/>
  <c r="N10" i="4684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8" i="4688"/>
  <c r="Z18" i="4688"/>
  <c r="AA18" i="4688"/>
  <c r="AB18" i="4688"/>
  <c r="X18" i="4688"/>
  <c r="W18" i="4688"/>
  <c r="V18" i="4688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33" i="4689" l="1"/>
  <c r="J23" i="4689"/>
  <c r="J30" i="4689"/>
  <c r="U23" i="4684"/>
  <c r="G23" i="4684"/>
  <c r="N23" i="4684"/>
  <c r="J32" i="4689"/>
  <c r="N17" i="4690"/>
  <c r="U16" i="4690"/>
  <c r="U18" i="4690"/>
  <c r="U21" i="4690"/>
  <c r="U20" i="4690"/>
  <c r="U19" i="4690"/>
  <c r="U17" i="4690"/>
  <c r="U15" i="4690"/>
  <c r="U14" i="4690"/>
  <c r="N19" i="4690"/>
  <c r="N21" i="4690"/>
  <c r="N15" i="4690"/>
  <c r="N13" i="4690"/>
  <c r="G18" i="4690"/>
  <c r="G16" i="4690"/>
  <c r="G14" i="4690"/>
  <c r="U13" i="4690"/>
  <c r="N14" i="4690"/>
  <c r="N16" i="4690"/>
  <c r="N18" i="4690"/>
  <c r="G13" i="4690"/>
  <c r="G15" i="4690"/>
  <c r="N20" i="4690"/>
  <c r="N10" i="4690"/>
  <c r="N11" i="4690"/>
  <c r="N12" i="4690"/>
  <c r="N22" i="4690"/>
  <c r="G17" i="4690"/>
  <c r="G19" i="4690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AF16" i="4688" s="1"/>
  <c r="J18" i="4689"/>
  <c r="J17" i="4689"/>
  <c r="U15" i="4688"/>
  <c r="U16" i="4688" s="1"/>
  <c r="P15" i="4688"/>
  <c r="P16" i="4688" s="1"/>
  <c r="J15" i="4689"/>
  <c r="D15" i="4688"/>
  <c r="D16" i="4688" s="1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V33" i="4688"/>
  <c r="BK22" i="4688" s="1"/>
  <c r="U23" i="4690"/>
  <c r="G23" i="4690"/>
  <c r="N23" i="4690"/>
  <c r="AM33" i="4688"/>
  <c r="CA22" i="4688" s="1"/>
  <c r="AL33" i="4688"/>
  <c r="BZ22" i="4688" s="1"/>
  <c r="AO33" i="4688"/>
  <c r="CC22" i="4688" s="1"/>
  <c r="AJ33" i="4688"/>
  <c r="BX22" i="4688" s="1"/>
  <c r="AI33" i="4688"/>
  <c r="BW22" i="4688" s="1"/>
  <c r="E33" i="4688"/>
  <c r="AU22" i="4688" s="1"/>
  <c r="Z33" i="4688"/>
  <c r="BO22" i="4688" s="1"/>
  <c r="S33" i="4688"/>
  <c r="BH22" i="4688" s="1"/>
  <c r="W33" i="4688"/>
  <c r="BL22" i="4688" s="1"/>
  <c r="I33" i="4688"/>
  <c r="AY22" i="4688" s="1"/>
  <c r="R33" i="4688"/>
  <c r="BG22" i="4688" s="1"/>
  <c r="AH33" i="4688"/>
  <c r="BV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N23" i="4681"/>
  <c r="U23" i="4681"/>
  <c r="G23" i="4681"/>
</calcChain>
</file>

<file path=xl/sharedStrings.xml><?xml version="1.0" encoding="utf-8"?>
<sst xmlns="http://schemas.openxmlformats.org/spreadsheetml/2006/main" count="668" uniqueCount="154">
  <si>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</si>
  <si>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</si>
  <si>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</si>
  <si>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</si>
  <si>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</si>
  <si>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</si>
  <si>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</si>
  <si>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</si>
  <si>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</si>
  <si>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</si>
  <si>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</si>
  <si>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</si>
  <si>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</si>
  <si>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</si>
  <si>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</si>
  <si>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</si>
  <si>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</si>
  <si>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</si>
  <si>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</si>
  <si>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</si>
  <si>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</si>
  <si>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</si>
  <si>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</si>
  <si>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</si>
  <si>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</si>
  <si>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</si>
  <si>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</si>
  <si>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</si>
  <si>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</si>
  <si>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</si>
  <si>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</si>
  <si>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</si>
  <si>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</si>
  <si>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</si>
  <si>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</si>
  <si>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</si>
  <si>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</si>
  <si>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</si>
  <si>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</si>
  <si>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</si>
  <si>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</si>
  <si>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</si>
  <si>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</si>
  <si>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</si>
  <si>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</si>
  <si>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</si>
  <si>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</si>
  <si>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</si>
  <si>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</si>
  <si>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</si>
  <si>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</si>
  <si>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</si>
  <si>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</si>
  <si>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</si>
  <si>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</si>
  <si>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</si>
  <si>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</si>
  <si>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</si>
  <si>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</si>
  <si>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</si>
  <si>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</si>
  <si>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</si>
  <si>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</si>
  <si>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</si>
  <si>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</si>
  <si>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</si>
  <si>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</si>
  <si>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</si>
  <si>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</si>
  <si>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</si>
  <si>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</si>
  <si>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</si>
  <si>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</si>
  <si>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</si>
  <si>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</si>
  <si>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</si>
  <si>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</si>
  <si>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</si>
  <si>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</si>
  <si>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</si>
  <si>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</si>
  <si>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</si>
  <si>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</si>
  <si>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</si>
  <si>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</si>
  <si>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</si>
  <si>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</si>
  <si>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</si>
  <si>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</si>
  <si>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</si>
  <si>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</si>
  <si>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</si>
  <si>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</si>
  <si>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</si>
  <si>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</si>
  <si>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</si>
  <si>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</si>
  <si>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</si>
  <si>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</si>
  <si>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</si>
  <si>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</si>
  <si>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</si>
  <si>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</si>
  <si>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</si>
  <si>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</si>
  <si>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</si>
  <si>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</si>
  <si>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</si>
  <si>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</si>
  <si>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</si>
  <si>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</si>
  <si>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</si>
  <si>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</si>
  <si>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</si>
  <si>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</si>
  <si>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</si>
  <si>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</si>
  <si>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</si>
  <si>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</si>
  <si>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</si>
  <si>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</si>
  <si>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</si>
  <si>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</si>
  <si>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</si>
  <si>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</si>
  <si>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</si>
  <si>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</si>
  <si>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</si>
  <si>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</si>
  <si>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</si>
  <si>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</si>
  <si>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</si>
  <si>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</si>
  <si>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</si>
  <si>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</si>
  <si>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</si>
  <si>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</si>
  <si>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</si>
  <si>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</si>
  <si>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</si>
  <si>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</si>
  <si>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</si>
  <si>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</si>
  <si>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</si>
  <si>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</si>
  <si>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3 (OCC- ORI)</t>
  </si>
  <si>
    <t>4 (ORI - OCC)</t>
  </si>
  <si>
    <t>JULIO VASQUEZ</t>
  </si>
  <si>
    <t>TRANSMETRO</t>
  </si>
  <si>
    <t>GRUPO 3 Y 4</t>
  </si>
  <si>
    <t>CALLE 43 X CARRERA 46</t>
  </si>
  <si>
    <t>11:45 - 12:15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</si>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</sst>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i/>
      <sz val="1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4" fillId="0" borderId="4" xfId="0" applyFont="1" applyFill="1" applyBorder="1" applyAlignment="1" applyProtection="1">
      <alignment horizontal="center" vertical="center"/>
    </xf>
    <xf numFmtId="0" fontId="24" fillId="0" borderId="1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5" fillId="0" borderId="6" xfId="0" applyNumberFormat="1" applyFont="1" applyFill="1" applyBorder="1" applyAlignment="1" applyProtection="1">
      <alignment horizontal="center" vertical="center"/>
    </xf>
    <xf numFmtId="1" fontId="25" fillId="0" borderId="20" xfId="0" applyNumberFormat="1" applyFont="1" applyFill="1" applyBorder="1" applyAlignment="1" applyProtection="1">
      <alignment horizontal="center" vertical="center"/>
    </xf>
    <xf numFmtId="1" fontId="25" fillId="0" borderId="19" xfId="0" applyNumberFormat="1" applyFont="1" applyFill="1" applyBorder="1" applyAlignment="1" applyProtection="1">
      <alignment horizontal="center" vertical="center"/>
    </xf>
    <xf numFmtId="1" fontId="25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105</c:v>
                </c:pt>
                <c:pt idx="1">
                  <c:v>106.5</c:v>
                </c:pt>
                <c:pt idx="2">
                  <c:v>81.5</c:v>
                </c:pt>
                <c:pt idx="3">
                  <c:v>83</c:v>
                </c:pt>
                <c:pt idx="4">
                  <c:v>81.5</c:v>
                </c:pt>
                <c:pt idx="5">
                  <c:v>92</c:v>
                </c:pt>
                <c:pt idx="6">
                  <c:v>69.5</c:v>
                </c:pt>
                <c:pt idx="7">
                  <c:v>75</c:v>
                </c:pt>
                <c:pt idx="8">
                  <c:v>88.5</c:v>
                </c:pt>
                <c:pt idx="9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52608"/>
        <c:axId val="170783568"/>
      </c:barChart>
      <c:catAx>
        <c:axId val="17105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5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TRANSMETRO!$F$10:$F$19</c:f>
              <c:numCache>
                <c:formatCode>0</c:formatCode>
                <c:ptCount val="10"/>
                <c:pt idx="0">
                  <c:v>9</c:v>
                </c:pt>
                <c:pt idx="1">
                  <c:v>18</c:v>
                </c:pt>
                <c:pt idx="2">
                  <c:v>10</c:v>
                </c:pt>
                <c:pt idx="3">
                  <c:v>18.5</c:v>
                </c:pt>
                <c:pt idx="4">
                  <c:v>17</c:v>
                </c:pt>
                <c:pt idx="5">
                  <c:v>16</c:v>
                </c:pt>
                <c:pt idx="6">
                  <c:v>9.5</c:v>
                </c:pt>
                <c:pt idx="7">
                  <c:v>5.5</c:v>
                </c:pt>
                <c:pt idx="8">
                  <c:v>10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65040"/>
        <c:axId val="172065432"/>
      </c:barChart>
      <c:catAx>
        <c:axId val="17206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5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5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TRANSMETRO!$T$10:$T$21</c:f>
              <c:numCache>
                <c:formatCode>0</c:formatCode>
                <c:ptCount val="12"/>
                <c:pt idx="0">
                  <c:v>8.5</c:v>
                </c:pt>
                <c:pt idx="1">
                  <c:v>13.5</c:v>
                </c:pt>
                <c:pt idx="2">
                  <c:v>10</c:v>
                </c:pt>
                <c:pt idx="3">
                  <c:v>8.5</c:v>
                </c:pt>
                <c:pt idx="4">
                  <c:v>17</c:v>
                </c:pt>
                <c:pt idx="5">
                  <c:v>10</c:v>
                </c:pt>
                <c:pt idx="6">
                  <c:v>5</c:v>
                </c:pt>
                <c:pt idx="7">
                  <c:v>16</c:v>
                </c:pt>
                <c:pt idx="8">
                  <c:v>18.5</c:v>
                </c:pt>
                <c:pt idx="9">
                  <c:v>17.5</c:v>
                </c:pt>
                <c:pt idx="10">
                  <c:v>20</c:v>
                </c:pt>
                <c:pt idx="11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66216"/>
        <c:axId val="172066608"/>
      </c:barChart>
      <c:catAx>
        <c:axId val="17206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(TRANSMETRO!$F$20:$F$22,TRANSMETRO!$M$10:$M$22)</c:f>
              <c:numCache>
                <c:formatCode>0</c:formatCode>
                <c:ptCount val="16"/>
                <c:pt idx="0">
                  <c:v>9.5</c:v>
                </c:pt>
                <c:pt idx="1">
                  <c:v>12.5</c:v>
                </c:pt>
                <c:pt idx="2">
                  <c:v>8</c:v>
                </c:pt>
                <c:pt idx="3">
                  <c:v>16.5</c:v>
                </c:pt>
                <c:pt idx="4">
                  <c:v>10.5</c:v>
                </c:pt>
                <c:pt idx="5">
                  <c:v>12</c:v>
                </c:pt>
                <c:pt idx="6">
                  <c:v>15</c:v>
                </c:pt>
                <c:pt idx="7">
                  <c:v>9</c:v>
                </c:pt>
                <c:pt idx="8">
                  <c:v>8</c:v>
                </c:pt>
                <c:pt idx="9">
                  <c:v>7.5</c:v>
                </c:pt>
                <c:pt idx="10">
                  <c:v>10</c:v>
                </c:pt>
                <c:pt idx="11">
                  <c:v>16</c:v>
                </c:pt>
                <c:pt idx="12">
                  <c:v>13</c:v>
                </c:pt>
                <c:pt idx="13">
                  <c:v>10</c:v>
                </c:pt>
                <c:pt idx="14">
                  <c:v>12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60200"/>
        <c:axId val="170560592"/>
      </c:barChart>
      <c:catAx>
        <c:axId val="17056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376</c:v>
                </c:pt>
                <c:pt idx="4">
                  <c:v>352.5</c:v>
                </c:pt>
                <c:pt idx="5">
                  <c:v>338</c:v>
                </c:pt>
                <c:pt idx="6">
                  <c:v>326</c:v>
                </c:pt>
                <c:pt idx="7">
                  <c:v>318</c:v>
                </c:pt>
                <c:pt idx="8">
                  <c:v>325</c:v>
                </c:pt>
                <c:pt idx="9">
                  <c:v>313</c:v>
                </c:pt>
                <c:pt idx="13">
                  <c:v>327</c:v>
                </c:pt>
                <c:pt idx="14">
                  <c:v>334</c:v>
                </c:pt>
                <c:pt idx="15">
                  <c:v>334</c:v>
                </c:pt>
                <c:pt idx="16">
                  <c:v>346.5</c:v>
                </c:pt>
                <c:pt idx="17">
                  <c:v>327.5</c:v>
                </c:pt>
                <c:pt idx="18">
                  <c:v>321.5</c:v>
                </c:pt>
                <c:pt idx="19">
                  <c:v>320.5</c:v>
                </c:pt>
                <c:pt idx="20">
                  <c:v>303.5</c:v>
                </c:pt>
                <c:pt idx="21">
                  <c:v>302</c:v>
                </c:pt>
                <c:pt idx="22">
                  <c:v>322.5</c:v>
                </c:pt>
                <c:pt idx="23">
                  <c:v>328.5</c:v>
                </c:pt>
                <c:pt idx="24">
                  <c:v>342.5</c:v>
                </c:pt>
                <c:pt idx="25">
                  <c:v>361.5</c:v>
                </c:pt>
                <c:pt idx="29">
                  <c:v>383.5</c:v>
                </c:pt>
                <c:pt idx="30">
                  <c:v>405</c:v>
                </c:pt>
                <c:pt idx="31">
                  <c:v>400</c:v>
                </c:pt>
                <c:pt idx="32">
                  <c:v>374</c:v>
                </c:pt>
                <c:pt idx="33">
                  <c:v>330</c:v>
                </c:pt>
                <c:pt idx="34">
                  <c:v>286</c:v>
                </c:pt>
                <c:pt idx="35">
                  <c:v>249.5</c:v>
                </c:pt>
                <c:pt idx="36">
                  <c:v>236</c:v>
                </c:pt>
                <c:pt idx="37">
                  <c:v>217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321</c:v>
                </c:pt>
                <c:pt idx="4">
                  <c:v>315</c:v>
                </c:pt>
                <c:pt idx="5">
                  <c:v>286</c:v>
                </c:pt>
                <c:pt idx="6">
                  <c:v>264.5</c:v>
                </c:pt>
                <c:pt idx="7">
                  <c:v>255.5</c:v>
                </c:pt>
                <c:pt idx="8">
                  <c:v>249</c:v>
                </c:pt>
                <c:pt idx="9">
                  <c:v>261</c:v>
                </c:pt>
                <c:pt idx="13">
                  <c:v>322</c:v>
                </c:pt>
                <c:pt idx="14">
                  <c:v>344.5</c:v>
                </c:pt>
                <c:pt idx="15">
                  <c:v>326</c:v>
                </c:pt>
                <c:pt idx="16">
                  <c:v>316</c:v>
                </c:pt>
                <c:pt idx="17">
                  <c:v>280</c:v>
                </c:pt>
                <c:pt idx="18">
                  <c:v>227</c:v>
                </c:pt>
                <c:pt idx="19">
                  <c:v>225.5</c:v>
                </c:pt>
                <c:pt idx="20">
                  <c:v>216</c:v>
                </c:pt>
                <c:pt idx="21">
                  <c:v>205</c:v>
                </c:pt>
                <c:pt idx="22">
                  <c:v>231.5</c:v>
                </c:pt>
                <c:pt idx="23">
                  <c:v>253.5</c:v>
                </c:pt>
                <c:pt idx="24">
                  <c:v>243</c:v>
                </c:pt>
                <c:pt idx="25">
                  <c:v>263</c:v>
                </c:pt>
                <c:pt idx="29">
                  <c:v>328.5</c:v>
                </c:pt>
                <c:pt idx="30">
                  <c:v>321</c:v>
                </c:pt>
                <c:pt idx="31">
                  <c:v>348.5</c:v>
                </c:pt>
                <c:pt idx="32">
                  <c:v>344</c:v>
                </c:pt>
                <c:pt idx="33">
                  <c:v>347</c:v>
                </c:pt>
                <c:pt idx="34">
                  <c:v>358.5</c:v>
                </c:pt>
                <c:pt idx="35">
                  <c:v>319</c:v>
                </c:pt>
                <c:pt idx="36">
                  <c:v>308.5</c:v>
                </c:pt>
                <c:pt idx="37">
                  <c:v>252.5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697</c:v>
                </c:pt>
                <c:pt idx="4">
                  <c:v>667.5</c:v>
                </c:pt>
                <c:pt idx="5">
                  <c:v>624</c:v>
                </c:pt>
                <c:pt idx="6">
                  <c:v>590.5</c:v>
                </c:pt>
                <c:pt idx="7">
                  <c:v>573.5</c:v>
                </c:pt>
                <c:pt idx="8">
                  <c:v>574</c:v>
                </c:pt>
                <c:pt idx="9">
                  <c:v>574</c:v>
                </c:pt>
                <c:pt idx="13">
                  <c:v>649</c:v>
                </c:pt>
                <c:pt idx="14">
                  <c:v>678.5</c:v>
                </c:pt>
                <c:pt idx="15">
                  <c:v>660</c:v>
                </c:pt>
                <c:pt idx="16">
                  <c:v>662.5</c:v>
                </c:pt>
                <c:pt idx="17">
                  <c:v>607.5</c:v>
                </c:pt>
                <c:pt idx="18">
                  <c:v>548.5</c:v>
                </c:pt>
                <c:pt idx="19">
                  <c:v>546</c:v>
                </c:pt>
                <c:pt idx="20">
                  <c:v>519.5</c:v>
                </c:pt>
                <c:pt idx="21">
                  <c:v>507</c:v>
                </c:pt>
                <c:pt idx="22">
                  <c:v>554</c:v>
                </c:pt>
                <c:pt idx="23">
                  <c:v>582</c:v>
                </c:pt>
                <c:pt idx="24">
                  <c:v>585.5</c:v>
                </c:pt>
                <c:pt idx="25">
                  <c:v>624.5</c:v>
                </c:pt>
                <c:pt idx="29">
                  <c:v>712</c:v>
                </c:pt>
                <c:pt idx="30">
                  <c:v>726</c:v>
                </c:pt>
                <c:pt idx="31">
                  <c:v>748.5</c:v>
                </c:pt>
                <c:pt idx="32">
                  <c:v>718</c:v>
                </c:pt>
                <c:pt idx="33">
                  <c:v>677</c:v>
                </c:pt>
                <c:pt idx="34">
                  <c:v>644.5</c:v>
                </c:pt>
                <c:pt idx="35">
                  <c:v>568.5</c:v>
                </c:pt>
                <c:pt idx="36">
                  <c:v>544.5</c:v>
                </c:pt>
                <c:pt idx="37">
                  <c:v>469.5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61376"/>
        <c:axId val="170561768"/>
      </c:lineChart>
      <c:catAx>
        <c:axId val="1705613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6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1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61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79</c:v>
                </c:pt>
                <c:pt idx="1">
                  <c:v>94</c:v>
                </c:pt>
                <c:pt idx="2">
                  <c:v>91.5</c:v>
                </c:pt>
                <c:pt idx="3">
                  <c:v>119</c:v>
                </c:pt>
                <c:pt idx="4">
                  <c:v>100.5</c:v>
                </c:pt>
                <c:pt idx="5">
                  <c:v>89</c:v>
                </c:pt>
                <c:pt idx="6">
                  <c:v>65.5</c:v>
                </c:pt>
                <c:pt idx="7">
                  <c:v>75</c:v>
                </c:pt>
                <c:pt idx="8">
                  <c:v>56.5</c:v>
                </c:pt>
                <c:pt idx="9">
                  <c:v>52.5</c:v>
                </c:pt>
                <c:pt idx="10">
                  <c:v>52</c:v>
                </c:pt>
                <c:pt idx="11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76544"/>
        <c:axId val="170877952"/>
      </c:barChart>
      <c:catAx>
        <c:axId val="17087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7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73.5</c:v>
                </c:pt>
                <c:pt idx="1">
                  <c:v>74.5</c:v>
                </c:pt>
                <c:pt idx="2">
                  <c:v>80</c:v>
                </c:pt>
                <c:pt idx="3">
                  <c:v>99</c:v>
                </c:pt>
                <c:pt idx="4">
                  <c:v>80.5</c:v>
                </c:pt>
                <c:pt idx="5">
                  <c:v>74.5</c:v>
                </c:pt>
                <c:pt idx="6">
                  <c:v>92.5</c:v>
                </c:pt>
                <c:pt idx="7">
                  <c:v>80</c:v>
                </c:pt>
                <c:pt idx="8">
                  <c:v>74.5</c:v>
                </c:pt>
                <c:pt idx="9">
                  <c:v>73.5</c:v>
                </c:pt>
                <c:pt idx="10">
                  <c:v>75.5</c:v>
                </c:pt>
                <c:pt idx="11">
                  <c:v>78.5</c:v>
                </c:pt>
                <c:pt idx="12">
                  <c:v>95</c:v>
                </c:pt>
                <c:pt idx="13">
                  <c:v>79.5</c:v>
                </c:pt>
                <c:pt idx="14">
                  <c:v>89.5</c:v>
                </c:pt>
                <c:pt idx="15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78560"/>
        <c:axId val="170979968"/>
      </c:barChart>
      <c:catAx>
        <c:axId val="17097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7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7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7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81.5</c:v>
                </c:pt>
                <c:pt idx="1">
                  <c:v>89</c:v>
                </c:pt>
                <c:pt idx="2">
                  <c:v>72</c:v>
                </c:pt>
                <c:pt idx="3">
                  <c:v>78.5</c:v>
                </c:pt>
                <c:pt idx="4">
                  <c:v>75.5</c:v>
                </c:pt>
                <c:pt idx="5">
                  <c:v>60</c:v>
                </c:pt>
                <c:pt idx="6">
                  <c:v>50.5</c:v>
                </c:pt>
                <c:pt idx="7">
                  <c:v>69.5</c:v>
                </c:pt>
                <c:pt idx="8">
                  <c:v>69</c:v>
                </c:pt>
                <c:pt idx="9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9496"/>
        <c:axId val="171269880"/>
      </c:barChart>
      <c:catAx>
        <c:axId val="17126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9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78.5</c:v>
                </c:pt>
                <c:pt idx="1">
                  <c:v>75</c:v>
                </c:pt>
                <c:pt idx="2">
                  <c:v>79</c:v>
                </c:pt>
                <c:pt idx="3">
                  <c:v>96</c:v>
                </c:pt>
                <c:pt idx="4">
                  <c:v>71</c:v>
                </c:pt>
                <c:pt idx="5">
                  <c:v>102.5</c:v>
                </c:pt>
                <c:pt idx="6">
                  <c:v>74.5</c:v>
                </c:pt>
                <c:pt idx="7">
                  <c:v>99</c:v>
                </c:pt>
                <c:pt idx="8">
                  <c:v>82.5</c:v>
                </c:pt>
                <c:pt idx="9">
                  <c:v>63</c:v>
                </c:pt>
                <c:pt idx="10">
                  <c:v>64</c:v>
                </c:pt>
                <c:pt idx="11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43360"/>
        <c:axId val="171243744"/>
      </c:barChart>
      <c:catAx>
        <c:axId val="17124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4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78.5</c:v>
                </c:pt>
                <c:pt idx="1">
                  <c:v>74.5</c:v>
                </c:pt>
                <c:pt idx="2">
                  <c:v>77</c:v>
                </c:pt>
                <c:pt idx="3">
                  <c:v>92</c:v>
                </c:pt>
                <c:pt idx="4">
                  <c:v>101</c:v>
                </c:pt>
                <c:pt idx="5">
                  <c:v>56</c:v>
                </c:pt>
                <c:pt idx="6">
                  <c:v>67</c:v>
                </c:pt>
                <c:pt idx="7">
                  <c:v>56</c:v>
                </c:pt>
                <c:pt idx="8">
                  <c:v>48</c:v>
                </c:pt>
                <c:pt idx="9">
                  <c:v>54.5</c:v>
                </c:pt>
                <c:pt idx="10">
                  <c:v>57.5</c:v>
                </c:pt>
                <c:pt idx="11">
                  <c:v>45</c:v>
                </c:pt>
                <c:pt idx="12">
                  <c:v>74.5</c:v>
                </c:pt>
                <c:pt idx="13">
                  <c:v>76.5</c:v>
                </c:pt>
                <c:pt idx="14">
                  <c:v>47</c:v>
                </c:pt>
                <c:pt idx="15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72184"/>
        <c:axId val="169772576"/>
      </c:barChart>
      <c:catAx>
        <c:axId val="16977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7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2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186.5</c:v>
                </c:pt>
                <c:pt idx="1">
                  <c:v>195.5</c:v>
                </c:pt>
                <c:pt idx="2">
                  <c:v>153.5</c:v>
                </c:pt>
                <c:pt idx="3">
                  <c:v>161.5</c:v>
                </c:pt>
                <c:pt idx="4">
                  <c:v>157</c:v>
                </c:pt>
                <c:pt idx="5">
                  <c:v>152</c:v>
                </c:pt>
                <c:pt idx="6">
                  <c:v>120</c:v>
                </c:pt>
                <c:pt idx="7">
                  <c:v>144.5</c:v>
                </c:pt>
                <c:pt idx="8">
                  <c:v>157.5</c:v>
                </c:pt>
                <c:pt idx="9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73360"/>
        <c:axId val="169773752"/>
      </c:barChart>
      <c:catAx>
        <c:axId val="16977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3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73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157.5</c:v>
                </c:pt>
                <c:pt idx="1">
                  <c:v>169</c:v>
                </c:pt>
                <c:pt idx="2">
                  <c:v>170.5</c:v>
                </c:pt>
                <c:pt idx="3">
                  <c:v>215</c:v>
                </c:pt>
                <c:pt idx="4">
                  <c:v>171.5</c:v>
                </c:pt>
                <c:pt idx="5">
                  <c:v>191.5</c:v>
                </c:pt>
                <c:pt idx="6">
                  <c:v>140</c:v>
                </c:pt>
                <c:pt idx="7">
                  <c:v>174</c:v>
                </c:pt>
                <c:pt idx="8">
                  <c:v>139</c:v>
                </c:pt>
                <c:pt idx="9">
                  <c:v>115.5</c:v>
                </c:pt>
                <c:pt idx="10">
                  <c:v>116</c:v>
                </c:pt>
                <c:pt idx="11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71792"/>
        <c:axId val="169774536"/>
      </c:barChart>
      <c:catAx>
        <c:axId val="16977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4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74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7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152</c:v>
                </c:pt>
                <c:pt idx="1">
                  <c:v>149</c:v>
                </c:pt>
                <c:pt idx="2">
                  <c:v>157</c:v>
                </c:pt>
                <c:pt idx="3">
                  <c:v>191</c:v>
                </c:pt>
                <c:pt idx="4">
                  <c:v>181.5</c:v>
                </c:pt>
                <c:pt idx="5">
                  <c:v>130.5</c:v>
                </c:pt>
                <c:pt idx="6">
                  <c:v>159.5</c:v>
                </c:pt>
                <c:pt idx="7">
                  <c:v>136</c:v>
                </c:pt>
                <c:pt idx="8">
                  <c:v>122.5</c:v>
                </c:pt>
                <c:pt idx="9">
                  <c:v>128</c:v>
                </c:pt>
                <c:pt idx="10">
                  <c:v>133</c:v>
                </c:pt>
                <c:pt idx="11">
                  <c:v>123.5</c:v>
                </c:pt>
                <c:pt idx="12">
                  <c:v>169.5</c:v>
                </c:pt>
                <c:pt idx="13">
                  <c:v>156</c:v>
                </c:pt>
                <c:pt idx="14">
                  <c:v>136.5</c:v>
                </c:pt>
                <c:pt idx="15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63864"/>
        <c:axId val="172064256"/>
      </c:barChart>
      <c:catAx>
        <c:axId val="172063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3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57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431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23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192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19786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3" t="s">
        <v>150</v>
      </c>
      <c r="E5" s="173"/>
      <c r="F5" s="173"/>
      <c r="G5" s="173"/>
      <c r="H5" s="173"/>
      <c r="I5" s="168" t="s">
        <v>53</v>
      </c>
      <c r="J5" s="168"/>
      <c r="K5" s="168"/>
      <c r="L5" s="174">
        <v>4246</v>
      </c>
      <c r="M5" s="174"/>
      <c r="N5" s="174"/>
      <c r="O5" s="12"/>
      <c r="P5" s="168" t="s">
        <v>57</v>
      </c>
      <c r="Q5" s="168"/>
      <c r="R5" s="168"/>
      <c r="S5" s="172" t="s">
        <v>145</v>
      </c>
      <c r="T5" s="172"/>
      <c r="U5" s="172"/>
    </row>
    <row r="6" spans="1:28" ht="12.75" customHeight="1" x14ac:dyDescent="0.2">
      <c r="A6" s="168" t="s">
        <v>55</v>
      </c>
      <c r="B6" s="168"/>
      <c r="C6" s="168"/>
      <c r="D6" s="170" t="s">
        <v>147</v>
      </c>
      <c r="E6" s="170"/>
      <c r="F6" s="170"/>
      <c r="G6" s="170"/>
      <c r="H6" s="170"/>
      <c r="I6" s="168" t="s">
        <v>59</v>
      </c>
      <c r="J6" s="168"/>
      <c r="K6" s="168"/>
      <c r="L6" s="181">
        <v>2</v>
      </c>
      <c r="M6" s="181"/>
      <c r="N6" s="181"/>
      <c r="O6" s="42"/>
      <c r="P6" s="168" t="s">
        <v>58</v>
      </c>
      <c r="Q6" s="168"/>
      <c r="R6" s="168"/>
      <c r="S6" s="182">
        <v>43318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7" t="s">
        <v>34</v>
      </c>
      <c r="C8" s="178"/>
      <c r="D8" s="178"/>
      <c r="E8" s="179"/>
      <c r="F8" s="175" t="s">
        <v>35</v>
      </c>
      <c r="G8" s="175" t="s">
        <v>37</v>
      </c>
      <c r="H8" s="175" t="s">
        <v>36</v>
      </c>
      <c r="I8" s="177" t="s">
        <v>34</v>
      </c>
      <c r="J8" s="178"/>
      <c r="K8" s="178"/>
      <c r="L8" s="179"/>
      <c r="M8" s="175" t="s">
        <v>35</v>
      </c>
      <c r="N8" s="175" t="s">
        <v>37</v>
      </c>
      <c r="O8" s="175" t="s">
        <v>36</v>
      </c>
      <c r="P8" s="177" t="s">
        <v>34</v>
      </c>
      <c r="Q8" s="178"/>
      <c r="R8" s="178"/>
      <c r="S8" s="179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60" t="s">
        <v>11</v>
      </c>
      <c r="B10" s="61">
        <v>3</v>
      </c>
      <c r="C10" s="61">
        <v>77</v>
      </c>
      <c r="D10" s="61">
        <v>12</v>
      </c>
      <c r="E10" s="61">
        <v>1</v>
      </c>
      <c r="F10" s="62">
        <f t="shared" ref="F10:F22" si="0">B10*0.5+C10*1+D10*2+E10*2.5</f>
        <v>105</v>
      </c>
      <c r="G10" s="63"/>
      <c r="H10" s="64" t="s">
        <v>4</v>
      </c>
      <c r="I10" s="46">
        <v>2</v>
      </c>
      <c r="J10" s="46">
        <v>82</v>
      </c>
      <c r="K10" s="46">
        <v>8</v>
      </c>
      <c r="L10" s="46">
        <v>0</v>
      </c>
      <c r="M10" s="62">
        <f t="shared" ref="M10:M22" si="1">I10*0.5+J10*1+K10*2+L10*2.5</f>
        <v>99</v>
      </c>
      <c r="N10" s="65">
        <f>F20+F21+F22+M10</f>
        <v>327</v>
      </c>
      <c r="O10" s="64" t="s">
        <v>43</v>
      </c>
      <c r="P10" s="46">
        <v>3</v>
      </c>
      <c r="Q10" s="46">
        <v>65</v>
      </c>
      <c r="R10" s="46">
        <v>5</v>
      </c>
      <c r="S10" s="46">
        <v>1</v>
      </c>
      <c r="T10" s="62">
        <f t="shared" ref="T10:T21" si="2">P10*0.5+Q10*1+R10*2+S10*2.5</f>
        <v>79</v>
      </c>
      <c r="U10" s="66"/>
      <c r="AB10" s="1"/>
    </row>
    <row r="11" spans="1:28" ht="24" customHeight="1" x14ac:dyDescent="0.2">
      <c r="A11" s="60" t="s">
        <v>14</v>
      </c>
      <c r="B11" s="61">
        <v>5</v>
      </c>
      <c r="C11" s="61">
        <v>71</v>
      </c>
      <c r="D11" s="61">
        <v>14</v>
      </c>
      <c r="E11" s="61">
        <v>2</v>
      </c>
      <c r="F11" s="62">
        <f t="shared" si="0"/>
        <v>106.5</v>
      </c>
      <c r="G11" s="63"/>
      <c r="H11" s="64" t="s">
        <v>5</v>
      </c>
      <c r="I11" s="46">
        <v>1</v>
      </c>
      <c r="J11" s="46">
        <v>66</v>
      </c>
      <c r="K11" s="46">
        <v>7</v>
      </c>
      <c r="L11" s="46">
        <v>0</v>
      </c>
      <c r="M11" s="62">
        <f t="shared" si="1"/>
        <v>80.5</v>
      </c>
      <c r="N11" s="65">
        <f>F21+F22+M10+M11</f>
        <v>334</v>
      </c>
      <c r="O11" s="64" t="s">
        <v>44</v>
      </c>
      <c r="P11" s="46">
        <v>6</v>
      </c>
      <c r="Q11" s="46">
        <v>68</v>
      </c>
      <c r="R11" s="46">
        <v>9</v>
      </c>
      <c r="S11" s="46">
        <v>2</v>
      </c>
      <c r="T11" s="62">
        <f t="shared" si="2"/>
        <v>94</v>
      </c>
      <c r="U11" s="63"/>
      <c r="AB11" s="1"/>
    </row>
    <row r="12" spans="1:28" ht="24" customHeight="1" x14ac:dyDescent="0.2">
      <c r="A12" s="60" t="s">
        <v>17</v>
      </c>
      <c r="B12" s="61">
        <v>3</v>
      </c>
      <c r="C12" s="61">
        <v>60</v>
      </c>
      <c r="D12" s="61">
        <v>10</v>
      </c>
      <c r="E12" s="61">
        <v>0</v>
      </c>
      <c r="F12" s="62">
        <f t="shared" si="0"/>
        <v>81.5</v>
      </c>
      <c r="G12" s="63"/>
      <c r="H12" s="64" t="s">
        <v>6</v>
      </c>
      <c r="I12" s="46">
        <v>2</v>
      </c>
      <c r="J12" s="46">
        <v>59</v>
      </c>
      <c r="K12" s="46">
        <v>6</v>
      </c>
      <c r="L12" s="46">
        <v>1</v>
      </c>
      <c r="M12" s="62">
        <f t="shared" si="1"/>
        <v>74.5</v>
      </c>
      <c r="N12" s="63">
        <f>F22+M10+M11+M12</f>
        <v>334</v>
      </c>
      <c r="O12" s="64" t="s">
        <v>32</v>
      </c>
      <c r="P12" s="46">
        <v>5</v>
      </c>
      <c r="Q12" s="46">
        <v>74</v>
      </c>
      <c r="R12" s="46">
        <v>5</v>
      </c>
      <c r="S12" s="46">
        <v>2</v>
      </c>
      <c r="T12" s="62">
        <f t="shared" si="2"/>
        <v>91.5</v>
      </c>
      <c r="U12" s="63"/>
      <c r="AB12" s="1"/>
    </row>
    <row r="13" spans="1:28" ht="24" customHeight="1" x14ac:dyDescent="0.2">
      <c r="A13" s="60" t="s">
        <v>19</v>
      </c>
      <c r="B13" s="61">
        <v>7</v>
      </c>
      <c r="C13" s="61">
        <v>57</v>
      </c>
      <c r="D13" s="61">
        <v>10</v>
      </c>
      <c r="E13" s="61">
        <v>1</v>
      </c>
      <c r="F13" s="62">
        <f t="shared" si="0"/>
        <v>83</v>
      </c>
      <c r="G13" s="63">
        <f t="shared" ref="G13:G19" si="3">F10+F11+F12+F13</f>
        <v>376</v>
      </c>
      <c r="H13" s="64" t="s">
        <v>7</v>
      </c>
      <c r="I13" s="46">
        <v>5</v>
      </c>
      <c r="J13" s="46">
        <v>71</v>
      </c>
      <c r="K13" s="46">
        <v>7</v>
      </c>
      <c r="L13" s="46">
        <v>2</v>
      </c>
      <c r="M13" s="62">
        <f t="shared" si="1"/>
        <v>92.5</v>
      </c>
      <c r="N13" s="63">
        <f t="shared" ref="N13:N18" si="4">M10+M11+M12+M13</f>
        <v>346.5</v>
      </c>
      <c r="O13" s="64" t="s">
        <v>33</v>
      </c>
      <c r="P13" s="46">
        <v>5</v>
      </c>
      <c r="Q13" s="46">
        <v>98</v>
      </c>
      <c r="R13" s="46">
        <v>8</v>
      </c>
      <c r="S13" s="46">
        <v>1</v>
      </c>
      <c r="T13" s="62">
        <f t="shared" si="2"/>
        <v>119</v>
      </c>
      <c r="U13" s="63">
        <f t="shared" ref="U13:U21" si="5">T10+T11+T12+T13</f>
        <v>383.5</v>
      </c>
      <c r="AB13" s="81">
        <v>212.5</v>
      </c>
    </row>
    <row r="14" spans="1:28" ht="24" customHeight="1" x14ac:dyDescent="0.2">
      <c r="A14" s="60" t="s">
        <v>21</v>
      </c>
      <c r="B14" s="61">
        <v>4</v>
      </c>
      <c r="C14" s="61">
        <v>55</v>
      </c>
      <c r="D14" s="61">
        <v>11</v>
      </c>
      <c r="E14" s="61">
        <v>1</v>
      </c>
      <c r="F14" s="62">
        <f t="shared" si="0"/>
        <v>81.5</v>
      </c>
      <c r="G14" s="63">
        <f t="shared" si="3"/>
        <v>352.5</v>
      </c>
      <c r="H14" s="64" t="s">
        <v>9</v>
      </c>
      <c r="I14" s="46">
        <v>7</v>
      </c>
      <c r="J14" s="46">
        <v>64</v>
      </c>
      <c r="K14" s="46">
        <v>5</v>
      </c>
      <c r="L14" s="46">
        <v>1</v>
      </c>
      <c r="M14" s="62">
        <f t="shared" si="1"/>
        <v>80</v>
      </c>
      <c r="N14" s="63">
        <f t="shared" si="4"/>
        <v>327.5</v>
      </c>
      <c r="O14" s="64" t="s">
        <v>29</v>
      </c>
      <c r="P14" s="45">
        <v>7</v>
      </c>
      <c r="Q14" s="45">
        <v>79</v>
      </c>
      <c r="R14" s="45">
        <v>9</v>
      </c>
      <c r="S14" s="45">
        <v>0</v>
      </c>
      <c r="T14" s="62">
        <f t="shared" si="2"/>
        <v>100.5</v>
      </c>
      <c r="U14" s="63">
        <f t="shared" si="5"/>
        <v>405</v>
      </c>
      <c r="AB14" s="81">
        <v>226</v>
      </c>
    </row>
    <row r="15" spans="1:28" ht="24" customHeight="1" x14ac:dyDescent="0.2">
      <c r="A15" s="60" t="s">
        <v>23</v>
      </c>
      <c r="B15" s="61">
        <v>5</v>
      </c>
      <c r="C15" s="61">
        <v>69</v>
      </c>
      <c r="D15" s="61">
        <v>9</v>
      </c>
      <c r="E15" s="61">
        <v>1</v>
      </c>
      <c r="F15" s="62">
        <f t="shared" si="0"/>
        <v>92</v>
      </c>
      <c r="G15" s="63">
        <f t="shared" si="3"/>
        <v>338</v>
      </c>
      <c r="H15" s="64" t="s">
        <v>12</v>
      </c>
      <c r="I15" s="46">
        <v>5</v>
      </c>
      <c r="J15" s="46">
        <v>62</v>
      </c>
      <c r="K15" s="46">
        <v>5</v>
      </c>
      <c r="L15" s="46">
        <v>0</v>
      </c>
      <c r="M15" s="62">
        <f t="shared" si="1"/>
        <v>74.5</v>
      </c>
      <c r="N15" s="63">
        <f t="shared" si="4"/>
        <v>321.5</v>
      </c>
      <c r="O15" s="60" t="s">
        <v>30</v>
      </c>
      <c r="P15" s="46">
        <v>5</v>
      </c>
      <c r="Q15" s="46">
        <v>68</v>
      </c>
      <c r="R15" s="46">
        <v>8</v>
      </c>
      <c r="S15" s="46">
        <v>1</v>
      </c>
      <c r="T15" s="62">
        <f t="shared" si="2"/>
        <v>89</v>
      </c>
      <c r="U15" s="63">
        <f t="shared" si="5"/>
        <v>400</v>
      </c>
      <c r="AB15" s="81">
        <v>233.5</v>
      </c>
    </row>
    <row r="16" spans="1:28" ht="24" customHeight="1" x14ac:dyDescent="0.2">
      <c r="A16" s="60" t="s">
        <v>39</v>
      </c>
      <c r="B16" s="61">
        <v>2</v>
      </c>
      <c r="C16" s="61">
        <v>54</v>
      </c>
      <c r="D16" s="61">
        <v>6</v>
      </c>
      <c r="E16" s="61">
        <v>1</v>
      </c>
      <c r="F16" s="62">
        <f t="shared" si="0"/>
        <v>69.5</v>
      </c>
      <c r="G16" s="63">
        <f t="shared" si="3"/>
        <v>326</v>
      </c>
      <c r="H16" s="64" t="s">
        <v>15</v>
      </c>
      <c r="I16" s="46">
        <v>6</v>
      </c>
      <c r="J16" s="46">
        <v>60</v>
      </c>
      <c r="K16" s="46">
        <v>4</v>
      </c>
      <c r="L16" s="46">
        <v>1</v>
      </c>
      <c r="M16" s="62">
        <f t="shared" si="1"/>
        <v>73.5</v>
      </c>
      <c r="N16" s="63">
        <f t="shared" si="4"/>
        <v>320.5</v>
      </c>
      <c r="O16" s="64" t="s">
        <v>8</v>
      </c>
      <c r="P16" s="46">
        <v>2</v>
      </c>
      <c r="Q16" s="46">
        <v>44</v>
      </c>
      <c r="R16" s="46">
        <v>9</v>
      </c>
      <c r="S16" s="46">
        <v>1</v>
      </c>
      <c r="T16" s="62">
        <f t="shared" si="2"/>
        <v>65.5</v>
      </c>
      <c r="U16" s="63">
        <f t="shared" si="5"/>
        <v>374</v>
      </c>
      <c r="AB16" s="81">
        <v>234</v>
      </c>
    </row>
    <row r="17" spans="1:28" ht="24" customHeight="1" x14ac:dyDescent="0.2">
      <c r="A17" s="60" t="s">
        <v>40</v>
      </c>
      <c r="B17" s="61">
        <v>5</v>
      </c>
      <c r="C17" s="61">
        <v>58</v>
      </c>
      <c r="D17" s="61">
        <v>6</v>
      </c>
      <c r="E17" s="61">
        <v>1</v>
      </c>
      <c r="F17" s="62">
        <f t="shared" si="0"/>
        <v>75</v>
      </c>
      <c r="G17" s="63">
        <f t="shared" si="3"/>
        <v>318</v>
      </c>
      <c r="H17" s="64" t="s">
        <v>18</v>
      </c>
      <c r="I17" s="46">
        <v>2</v>
      </c>
      <c r="J17" s="46">
        <v>53</v>
      </c>
      <c r="K17" s="46">
        <v>7</v>
      </c>
      <c r="L17" s="46">
        <v>3</v>
      </c>
      <c r="M17" s="62">
        <f t="shared" si="1"/>
        <v>75.5</v>
      </c>
      <c r="N17" s="63">
        <f t="shared" si="4"/>
        <v>303.5</v>
      </c>
      <c r="O17" s="64" t="s">
        <v>10</v>
      </c>
      <c r="P17" s="46">
        <v>2</v>
      </c>
      <c r="Q17" s="46">
        <v>56</v>
      </c>
      <c r="R17" s="46">
        <v>9</v>
      </c>
      <c r="S17" s="46">
        <v>0</v>
      </c>
      <c r="T17" s="62">
        <f t="shared" si="2"/>
        <v>75</v>
      </c>
      <c r="U17" s="63">
        <f t="shared" si="5"/>
        <v>330</v>
      </c>
      <c r="AB17" s="81">
        <v>248</v>
      </c>
    </row>
    <row r="18" spans="1:28" ht="24" customHeight="1" x14ac:dyDescent="0.2">
      <c r="A18" s="60" t="s">
        <v>41</v>
      </c>
      <c r="B18" s="61">
        <v>1</v>
      </c>
      <c r="C18" s="61">
        <v>67</v>
      </c>
      <c r="D18" s="61">
        <v>8</v>
      </c>
      <c r="E18" s="61">
        <v>2</v>
      </c>
      <c r="F18" s="62">
        <f t="shared" si="0"/>
        <v>88.5</v>
      </c>
      <c r="G18" s="63">
        <f t="shared" si="3"/>
        <v>325</v>
      </c>
      <c r="H18" s="64" t="s">
        <v>20</v>
      </c>
      <c r="I18" s="46">
        <v>4</v>
      </c>
      <c r="J18" s="46">
        <v>62</v>
      </c>
      <c r="K18" s="46">
        <v>6</v>
      </c>
      <c r="L18" s="46">
        <v>1</v>
      </c>
      <c r="M18" s="62">
        <f t="shared" si="1"/>
        <v>78.5</v>
      </c>
      <c r="N18" s="63">
        <f t="shared" si="4"/>
        <v>302</v>
      </c>
      <c r="O18" s="64" t="s">
        <v>13</v>
      </c>
      <c r="P18" s="46">
        <v>3</v>
      </c>
      <c r="Q18" s="46">
        <v>31</v>
      </c>
      <c r="R18" s="46">
        <v>12</v>
      </c>
      <c r="S18" s="46">
        <v>0</v>
      </c>
      <c r="T18" s="62">
        <f t="shared" si="2"/>
        <v>56.5</v>
      </c>
      <c r="U18" s="63">
        <f t="shared" si="5"/>
        <v>286</v>
      </c>
      <c r="AB18" s="81">
        <v>248</v>
      </c>
    </row>
    <row r="19" spans="1:28" ht="24" customHeight="1" thickBot="1" x14ac:dyDescent="0.25">
      <c r="A19" s="68" t="s">
        <v>42</v>
      </c>
      <c r="B19" s="69">
        <v>3</v>
      </c>
      <c r="C19" s="69">
        <v>66</v>
      </c>
      <c r="D19" s="69">
        <v>5</v>
      </c>
      <c r="E19" s="69">
        <v>1</v>
      </c>
      <c r="F19" s="70">
        <f t="shared" si="0"/>
        <v>80</v>
      </c>
      <c r="G19" s="71">
        <f t="shared" si="3"/>
        <v>313</v>
      </c>
      <c r="H19" s="72" t="s">
        <v>22</v>
      </c>
      <c r="I19" s="45">
        <v>5</v>
      </c>
      <c r="J19" s="45">
        <v>74</v>
      </c>
      <c r="K19" s="45">
        <v>8</v>
      </c>
      <c r="L19" s="45">
        <v>1</v>
      </c>
      <c r="M19" s="62">
        <f t="shared" si="1"/>
        <v>95</v>
      </c>
      <c r="N19" s="63">
        <f>M16+M17+M18+M19</f>
        <v>322.5</v>
      </c>
      <c r="O19" s="64" t="s">
        <v>16</v>
      </c>
      <c r="P19" s="46">
        <v>2</v>
      </c>
      <c r="Q19" s="46">
        <v>35</v>
      </c>
      <c r="R19" s="46">
        <v>7</v>
      </c>
      <c r="S19" s="46">
        <v>1</v>
      </c>
      <c r="T19" s="62">
        <f t="shared" si="2"/>
        <v>52.5</v>
      </c>
      <c r="U19" s="63">
        <f t="shared" si="5"/>
        <v>249.5</v>
      </c>
      <c r="AB19" s="81">
        <v>262</v>
      </c>
    </row>
    <row r="20" spans="1:28" ht="24" customHeight="1" x14ac:dyDescent="0.2">
      <c r="A20" s="64" t="s">
        <v>27</v>
      </c>
      <c r="B20" s="161">
        <v>3</v>
      </c>
      <c r="C20" s="161">
        <v>55</v>
      </c>
      <c r="D20" s="161">
        <v>6</v>
      </c>
      <c r="E20" s="167">
        <v>2</v>
      </c>
      <c r="F20" s="73">
        <f t="shared" si="0"/>
        <v>73.5</v>
      </c>
      <c r="G20" s="74"/>
      <c r="H20" s="64" t="s">
        <v>24</v>
      </c>
      <c r="I20" s="46">
        <v>7</v>
      </c>
      <c r="J20" s="46">
        <v>59</v>
      </c>
      <c r="K20" s="46">
        <v>6</v>
      </c>
      <c r="L20" s="46">
        <v>2</v>
      </c>
      <c r="M20" s="73">
        <f t="shared" si="1"/>
        <v>79.5</v>
      </c>
      <c r="N20" s="63">
        <f>M17+M18+M19+M20</f>
        <v>328.5</v>
      </c>
      <c r="O20" s="64" t="s">
        <v>45</v>
      </c>
      <c r="P20" s="45">
        <v>2</v>
      </c>
      <c r="Q20" s="45">
        <v>30</v>
      </c>
      <c r="R20" s="45">
        <v>8</v>
      </c>
      <c r="S20" s="45">
        <v>2</v>
      </c>
      <c r="T20" s="73">
        <f t="shared" si="2"/>
        <v>52</v>
      </c>
      <c r="U20" s="63">
        <f t="shared" si="5"/>
        <v>236</v>
      </c>
      <c r="AB20" s="81">
        <v>275</v>
      </c>
    </row>
    <row r="21" spans="1:28" ht="24" customHeight="1" thickBot="1" x14ac:dyDescent="0.25">
      <c r="A21" s="64" t="s">
        <v>28</v>
      </c>
      <c r="B21" s="61">
        <v>2</v>
      </c>
      <c r="C21" s="61">
        <v>57</v>
      </c>
      <c r="D21" s="61">
        <v>7</v>
      </c>
      <c r="E21" s="61">
        <v>1</v>
      </c>
      <c r="F21" s="62">
        <f t="shared" si="0"/>
        <v>74.5</v>
      </c>
      <c r="G21" s="75"/>
      <c r="H21" s="72" t="s">
        <v>25</v>
      </c>
      <c r="I21" s="46">
        <v>2</v>
      </c>
      <c r="J21" s="46">
        <v>68</v>
      </c>
      <c r="K21" s="46">
        <v>9</v>
      </c>
      <c r="L21" s="46">
        <v>1</v>
      </c>
      <c r="M21" s="62">
        <f t="shared" si="1"/>
        <v>89.5</v>
      </c>
      <c r="N21" s="63">
        <f>M18+M19+M20+M21</f>
        <v>342.5</v>
      </c>
      <c r="O21" s="68" t="s">
        <v>46</v>
      </c>
      <c r="P21" s="47">
        <v>2</v>
      </c>
      <c r="Q21" s="47">
        <v>37</v>
      </c>
      <c r="R21" s="47">
        <v>9</v>
      </c>
      <c r="S21" s="47">
        <v>0</v>
      </c>
      <c r="T21" s="70">
        <f t="shared" si="2"/>
        <v>56</v>
      </c>
      <c r="U21" s="71">
        <f t="shared" si="5"/>
        <v>217</v>
      </c>
      <c r="AB21" s="81">
        <v>276</v>
      </c>
    </row>
    <row r="22" spans="1:28" ht="24" customHeight="1" thickBot="1" x14ac:dyDescent="0.25">
      <c r="A22" s="64" t="s">
        <v>1</v>
      </c>
      <c r="B22" s="61">
        <v>2</v>
      </c>
      <c r="C22" s="61">
        <v>62</v>
      </c>
      <c r="D22" s="61">
        <v>6</v>
      </c>
      <c r="E22" s="61">
        <v>2</v>
      </c>
      <c r="F22" s="62">
        <f t="shared" si="0"/>
        <v>80</v>
      </c>
      <c r="G22" s="63"/>
      <c r="H22" s="68" t="s">
        <v>26</v>
      </c>
      <c r="I22" s="47">
        <v>3</v>
      </c>
      <c r="J22" s="47">
        <v>77</v>
      </c>
      <c r="K22" s="47">
        <v>7</v>
      </c>
      <c r="L22" s="47">
        <v>2</v>
      </c>
      <c r="M22" s="62">
        <f t="shared" si="1"/>
        <v>97.5</v>
      </c>
      <c r="N22" s="71">
        <f>M19+M20+M21+M22</f>
        <v>361.5</v>
      </c>
      <c r="O22" s="64"/>
      <c r="P22" s="161"/>
      <c r="Q22" s="161"/>
      <c r="R22" s="161"/>
      <c r="S22" s="161"/>
      <c r="T22" s="73"/>
      <c r="U22" s="76"/>
      <c r="AB22" s="81"/>
    </row>
    <row r="23" spans="1:28" ht="13.5" customHeight="1" x14ac:dyDescent="0.2">
      <c r="A23" s="183" t="s">
        <v>47</v>
      </c>
      <c r="B23" s="184"/>
      <c r="C23" s="187" t="s">
        <v>50</v>
      </c>
      <c r="D23" s="188"/>
      <c r="E23" s="188"/>
      <c r="F23" s="189"/>
      <c r="G23" s="89">
        <f>MAX(G13:G19)</f>
        <v>376</v>
      </c>
      <c r="H23" s="191" t="s">
        <v>48</v>
      </c>
      <c r="I23" s="192"/>
      <c r="J23" s="193" t="s">
        <v>50</v>
      </c>
      <c r="K23" s="194"/>
      <c r="L23" s="194"/>
      <c r="M23" s="195"/>
      <c r="N23" s="90">
        <f>MAX(N10:N22)</f>
        <v>361.5</v>
      </c>
      <c r="O23" s="183" t="s">
        <v>49</v>
      </c>
      <c r="P23" s="184"/>
      <c r="Q23" s="187" t="s">
        <v>50</v>
      </c>
      <c r="R23" s="188"/>
      <c r="S23" s="188"/>
      <c r="T23" s="189"/>
      <c r="U23" s="89">
        <f>MAX(U13:U21)</f>
        <v>405</v>
      </c>
      <c r="AB23" s="1"/>
    </row>
    <row r="24" spans="1:28" ht="13.5" customHeight="1" x14ac:dyDescent="0.2">
      <c r="A24" s="185"/>
      <c r="B24" s="186"/>
      <c r="C24" s="83" t="s">
        <v>71</v>
      </c>
      <c r="D24" s="86"/>
      <c r="E24" s="86"/>
      <c r="F24" s="87" t="s">
        <v>63</v>
      </c>
      <c r="G24" s="88"/>
      <c r="H24" s="185"/>
      <c r="I24" s="186"/>
      <c r="J24" s="83" t="s">
        <v>71</v>
      </c>
      <c r="K24" s="86"/>
      <c r="L24" s="86"/>
      <c r="M24" s="87" t="s">
        <v>91</v>
      </c>
      <c r="N24" s="88"/>
      <c r="O24" s="185"/>
      <c r="P24" s="186"/>
      <c r="Q24" s="83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200" t="str">
        <f>'G-3'!E4:H4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0" t="str">
        <f>'G-3'!D5:H5</f>
        <v>CALLE 43 X CARRERA 46</v>
      </c>
      <c r="E5" s="200"/>
      <c r="F5" s="200"/>
      <c r="G5" s="200"/>
      <c r="H5" s="200"/>
      <c r="I5" s="197" t="s">
        <v>53</v>
      </c>
      <c r="J5" s="197"/>
      <c r="K5" s="197"/>
      <c r="L5" s="174">
        <v>4246</v>
      </c>
      <c r="M5" s="174"/>
      <c r="N5" s="174"/>
      <c r="O5" s="50"/>
      <c r="P5" s="197" t="s">
        <v>57</v>
      </c>
      <c r="Q5" s="197"/>
      <c r="R5" s="197"/>
      <c r="S5" s="174" t="s">
        <v>146</v>
      </c>
      <c r="T5" s="174"/>
      <c r="U5" s="174"/>
    </row>
    <row r="6" spans="1:28" ht="12.75" customHeight="1" x14ac:dyDescent="0.2">
      <c r="A6" s="197" t="s">
        <v>55</v>
      </c>
      <c r="B6" s="197"/>
      <c r="C6" s="197"/>
      <c r="D6" s="198" t="s">
        <v>153</v>
      </c>
      <c r="E6" s="198"/>
      <c r="F6" s="198"/>
      <c r="G6" s="198"/>
      <c r="H6" s="198"/>
      <c r="I6" s="197" t="s">
        <v>59</v>
      </c>
      <c r="J6" s="197"/>
      <c r="K6" s="197"/>
      <c r="L6" s="207">
        <v>2</v>
      </c>
      <c r="M6" s="207"/>
      <c r="N6" s="207"/>
      <c r="O6" s="54"/>
      <c r="P6" s="197" t="s">
        <v>58</v>
      </c>
      <c r="Q6" s="197"/>
      <c r="R6" s="197"/>
      <c r="S6" s="201">
        <v>43318</v>
      </c>
      <c r="T6" s="201"/>
      <c r="U6" s="201"/>
    </row>
    <row r="7" spans="1:28" ht="7.5" customHeight="1" x14ac:dyDescent="0.2">
      <c r="A7" s="55"/>
      <c r="B7" s="49"/>
      <c r="C7" s="49"/>
      <c r="D7" s="49"/>
      <c r="E7" s="208"/>
      <c r="F7" s="208"/>
      <c r="G7" s="208"/>
      <c r="H7" s="208"/>
      <c r="I7" s="208"/>
      <c r="J7" s="208"/>
      <c r="K7" s="20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2" t="s">
        <v>36</v>
      </c>
      <c r="B8" s="204" t="s">
        <v>34</v>
      </c>
      <c r="C8" s="205"/>
      <c r="D8" s="205"/>
      <c r="E8" s="206"/>
      <c r="F8" s="202" t="s">
        <v>35</v>
      </c>
      <c r="G8" s="202" t="s">
        <v>37</v>
      </c>
      <c r="H8" s="202" t="s">
        <v>36</v>
      </c>
      <c r="I8" s="204" t="s">
        <v>34</v>
      </c>
      <c r="J8" s="205"/>
      <c r="K8" s="205"/>
      <c r="L8" s="206"/>
      <c r="M8" s="202" t="s">
        <v>35</v>
      </c>
      <c r="N8" s="202" t="s">
        <v>37</v>
      </c>
      <c r="O8" s="202" t="s">
        <v>36</v>
      </c>
      <c r="P8" s="204" t="s">
        <v>34</v>
      </c>
      <c r="Q8" s="205"/>
      <c r="R8" s="205"/>
      <c r="S8" s="206"/>
      <c r="T8" s="202" t="s">
        <v>35</v>
      </c>
      <c r="U8" s="202" t="s">
        <v>37</v>
      </c>
    </row>
    <row r="9" spans="1:28" ht="12" customHeight="1" x14ac:dyDescent="0.2">
      <c r="A9" s="203"/>
      <c r="B9" s="57" t="s">
        <v>52</v>
      </c>
      <c r="C9" s="57" t="s">
        <v>0</v>
      </c>
      <c r="D9" s="57" t="s">
        <v>2</v>
      </c>
      <c r="E9" s="58" t="s">
        <v>3</v>
      </c>
      <c r="F9" s="203"/>
      <c r="G9" s="203"/>
      <c r="H9" s="203"/>
      <c r="I9" s="59" t="s">
        <v>52</v>
      </c>
      <c r="J9" s="59" t="s">
        <v>0</v>
      </c>
      <c r="K9" s="57" t="s">
        <v>2</v>
      </c>
      <c r="L9" s="58" t="s">
        <v>3</v>
      </c>
      <c r="M9" s="203"/>
      <c r="N9" s="203"/>
      <c r="O9" s="203"/>
      <c r="P9" s="59" t="s">
        <v>52</v>
      </c>
      <c r="Q9" s="59" t="s">
        <v>0</v>
      </c>
      <c r="R9" s="57" t="s">
        <v>2</v>
      </c>
      <c r="S9" s="58" t="s">
        <v>3</v>
      </c>
      <c r="T9" s="203"/>
      <c r="U9" s="203"/>
    </row>
    <row r="10" spans="1:28" ht="24" customHeight="1" x14ac:dyDescent="0.2">
      <c r="A10" s="60" t="s">
        <v>11</v>
      </c>
      <c r="B10" s="61">
        <v>2</v>
      </c>
      <c r="C10" s="61">
        <v>56</v>
      </c>
      <c r="D10" s="61">
        <v>11</v>
      </c>
      <c r="E10" s="61">
        <v>1</v>
      </c>
      <c r="F10" s="62">
        <f t="shared" ref="F10:F22" si="0">B10*0.5+C10*1+D10*2+E10*2.5</f>
        <v>81.5</v>
      </c>
      <c r="G10" s="63"/>
      <c r="H10" s="64" t="s">
        <v>4</v>
      </c>
      <c r="I10" s="46">
        <v>6</v>
      </c>
      <c r="J10" s="46">
        <v>74</v>
      </c>
      <c r="K10" s="46">
        <v>5</v>
      </c>
      <c r="L10" s="46">
        <v>2</v>
      </c>
      <c r="M10" s="62">
        <f t="shared" ref="M10:M22" si="1">I10*0.5+J10*1+K10*2+L10*2.5</f>
        <v>92</v>
      </c>
      <c r="N10" s="65">
        <f>F20+F21+F22+M10</f>
        <v>322</v>
      </c>
      <c r="O10" s="64" t="s">
        <v>43</v>
      </c>
      <c r="P10" s="46">
        <v>3</v>
      </c>
      <c r="Q10" s="46">
        <v>61</v>
      </c>
      <c r="R10" s="46">
        <v>8</v>
      </c>
      <c r="S10" s="46">
        <v>0</v>
      </c>
      <c r="T10" s="62">
        <f t="shared" ref="T10:T21" si="2">P10*0.5+Q10*1+R10*2+S10*2.5</f>
        <v>78.5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70</v>
      </c>
      <c r="D11" s="61">
        <v>8</v>
      </c>
      <c r="E11" s="61">
        <v>1</v>
      </c>
      <c r="F11" s="62">
        <f t="shared" si="0"/>
        <v>89</v>
      </c>
      <c r="G11" s="63"/>
      <c r="H11" s="64" t="s">
        <v>5</v>
      </c>
      <c r="I11" s="46">
        <v>3</v>
      </c>
      <c r="J11" s="46">
        <v>74</v>
      </c>
      <c r="K11" s="46">
        <v>9</v>
      </c>
      <c r="L11" s="46">
        <v>3</v>
      </c>
      <c r="M11" s="62">
        <f t="shared" si="1"/>
        <v>101</v>
      </c>
      <c r="N11" s="65">
        <f>F21+F22+M10+M11</f>
        <v>344.5</v>
      </c>
      <c r="O11" s="64" t="s">
        <v>44</v>
      </c>
      <c r="P11" s="46">
        <v>3</v>
      </c>
      <c r="Q11" s="46">
        <v>57</v>
      </c>
      <c r="R11" s="46">
        <v>7</v>
      </c>
      <c r="S11" s="46">
        <v>1</v>
      </c>
      <c r="T11" s="62">
        <f t="shared" si="2"/>
        <v>75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48</v>
      </c>
      <c r="D12" s="61">
        <v>10</v>
      </c>
      <c r="E12" s="61">
        <v>1</v>
      </c>
      <c r="F12" s="62">
        <f t="shared" si="0"/>
        <v>72</v>
      </c>
      <c r="G12" s="63"/>
      <c r="H12" s="64" t="s">
        <v>6</v>
      </c>
      <c r="I12" s="46">
        <v>2</v>
      </c>
      <c r="J12" s="46">
        <v>45</v>
      </c>
      <c r="K12" s="46">
        <v>5</v>
      </c>
      <c r="L12" s="46">
        <v>0</v>
      </c>
      <c r="M12" s="62">
        <f t="shared" si="1"/>
        <v>56</v>
      </c>
      <c r="N12" s="63">
        <f>F22+M10+M11+M12</f>
        <v>326</v>
      </c>
      <c r="O12" s="64" t="s">
        <v>32</v>
      </c>
      <c r="P12" s="46">
        <v>3</v>
      </c>
      <c r="Q12" s="46">
        <v>59</v>
      </c>
      <c r="R12" s="46">
        <v>8</v>
      </c>
      <c r="S12" s="46">
        <v>1</v>
      </c>
      <c r="T12" s="62">
        <f t="shared" si="2"/>
        <v>79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64</v>
      </c>
      <c r="D13" s="61">
        <v>5</v>
      </c>
      <c r="E13" s="61">
        <v>1</v>
      </c>
      <c r="F13" s="62">
        <f t="shared" si="0"/>
        <v>78.5</v>
      </c>
      <c r="G13" s="63">
        <f t="shared" ref="G13:G19" si="3">F10+F11+F12+F13</f>
        <v>321</v>
      </c>
      <c r="H13" s="64" t="s">
        <v>7</v>
      </c>
      <c r="I13" s="46">
        <v>2</v>
      </c>
      <c r="J13" s="46">
        <v>54</v>
      </c>
      <c r="K13" s="46">
        <v>6</v>
      </c>
      <c r="L13" s="46">
        <v>0</v>
      </c>
      <c r="M13" s="62">
        <f t="shared" si="1"/>
        <v>67</v>
      </c>
      <c r="N13" s="63">
        <f t="shared" ref="N13:N18" si="4">M10+M11+M12+M13</f>
        <v>316</v>
      </c>
      <c r="O13" s="64" t="s">
        <v>33</v>
      </c>
      <c r="P13" s="46">
        <v>1</v>
      </c>
      <c r="Q13" s="46">
        <v>64</v>
      </c>
      <c r="R13" s="46">
        <v>12</v>
      </c>
      <c r="S13" s="46">
        <v>3</v>
      </c>
      <c r="T13" s="62">
        <f t="shared" si="2"/>
        <v>96</v>
      </c>
      <c r="U13" s="63">
        <f t="shared" ref="U13:U21" si="5">T10+T11+T12+T13</f>
        <v>328.5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58</v>
      </c>
      <c r="D14" s="61">
        <v>7</v>
      </c>
      <c r="E14" s="61">
        <v>1</v>
      </c>
      <c r="F14" s="62">
        <f t="shared" si="0"/>
        <v>75.5</v>
      </c>
      <c r="G14" s="63">
        <f t="shared" si="3"/>
        <v>315</v>
      </c>
      <c r="H14" s="64" t="s">
        <v>9</v>
      </c>
      <c r="I14" s="46">
        <v>3</v>
      </c>
      <c r="J14" s="46">
        <v>38</v>
      </c>
      <c r="K14" s="46">
        <v>7</v>
      </c>
      <c r="L14" s="46">
        <v>1</v>
      </c>
      <c r="M14" s="62">
        <f t="shared" si="1"/>
        <v>56</v>
      </c>
      <c r="N14" s="63">
        <f t="shared" si="4"/>
        <v>280</v>
      </c>
      <c r="O14" s="64" t="s">
        <v>29</v>
      </c>
      <c r="P14" s="45">
        <v>1</v>
      </c>
      <c r="Q14" s="45">
        <v>52</v>
      </c>
      <c r="R14" s="45">
        <v>8</v>
      </c>
      <c r="S14" s="45">
        <v>1</v>
      </c>
      <c r="T14" s="62">
        <f t="shared" si="2"/>
        <v>71</v>
      </c>
      <c r="U14" s="63">
        <f t="shared" si="5"/>
        <v>321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42</v>
      </c>
      <c r="D15" s="61">
        <v>7</v>
      </c>
      <c r="E15" s="61">
        <v>1</v>
      </c>
      <c r="F15" s="62">
        <f t="shared" si="0"/>
        <v>60</v>
      </c>
      <c r="G15" s="63">
        <f t="shared" si="3"/>
        <v>286</v>
      </c>
      <c r="H15" s="64" t="s">
        <v>12</v>
      </c>
      <c r="I15" s="46">
        <v>2</v>
      </c>
      <c r="J15" s="46">
        <v>32</v>
      </c>
      <c r="K15" s="46">
        <v>5</v>
      </c>
      <c r="L15" s="46">
        <v>2</v>
      </c>
      <c r="M15" s="62">
        <f t="shared" si="1"/>
        <v>48</v>
      </c>
      <c r="N15" s="63">
        <f t="shared" si="4"/>
        <v>227</v>
      </c>
      <c r="O15" s="60" t="s">
        <v>30</v>
      </c>
      <c r="P15" s="46">
        <v>3</v>
      </c>
      <c r="Q15" s="46">
        <v>67</v>
      </c>
      <c r="R15" s="46">
        <v>12</v>
      </c>
      <c r="S15" s="46">
        <v>4</v>
      </c>
      <c r="T15" s="62">
        <f t="shared" si="2"/>
        <v>102.5</v>
      </c>
      <c r="U15" s="63">
        <f t="shared" si="5"/>
        <v>348.5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34</v>
      </c>
      <c r="D16" s="61">
        <v>6</v>
      </c>
      <c r="E16" s="61">
        <v>1</v>
      </c>
      <c r="F16" s="62">
        <f t="shared" si="0"/>
        <v>50.5</v>
      </c>
      <c r="G16" s="63">
        <f t="shared" si="3"/>
        <v>264.5</v>
      </c>
      <c r="H16" s="64" t="s">
        <v>15</v>
      </c>
      <c r="I16" s="46">
        <v>3</v>
      </c>
      <c r="J16" s="46">
        <v>36</v>
      </c>
      <c r="K16" s="46">
        <v>6</v>
      </c>
      <c r="L16" s="46">
        <v>2</v>
      </c>
      <c r="M16" s="62">
        <f t="shared" si="1"/>
        <v>54.5</v>
      </c>
      <c r="N16" s="63">
        <f t="shared" si="4"/>
        <v>225.5</v>
      </c>
      <c r="O16" s="64" t="s">
        <v>8</v>
      </c>
      <c r="P16" s="46">
        <v>5</v>
      </c>
      <c r="Q16" s="46">
        <v>49</v>
      </c>
      <c r="R16" s="46">
        <v>9</v>
      </c>
      <c r="S16" s="46">
        <v>2</v>
      </c>
      <c r="T16" s="62">
        <f t="shared" si="2"/>
        <v>74.5</v>
      </c>
      <c r="U16" s="63">
        <f t="shared" si="5"/>
        <v>344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51</v>
      </c>
      <c r="D17" s="61">
        <v>5</v>
      </c>
      <c r="E17" s="61">
        <v>3</v>
      </c>
      <c r="F17" s="62">
        <f t="shared" si="0"/>
        <v>69.5</v>
      </c>
      <c r="G17" s="63">
        <f t="shared" si="3"/>
        <v>255.5</v>
      </c>
      <c r="H17" s="64" t="s">
        <v>18</v>
      </c>
      <c r="I17" s="46">
        <v>4</v>
      </c>
      <c r="J17" s="46">
        <v>41</v>
      </c>
      <c r="K17" s="46">
        <v>6</v>
      </c>
      <c r="L17" s="46">
        <v>1</v>
      </c>
      <c r="M17" s="62">
        <f t="shared" si="1"/>
        <v>57.5</v>
      </c>
      <c r="N17" s="63">
        <f t="shared" si="4"/>
        <v>216</v>
      </c>
      <c r="O17" s="64" t="s">
        <v>10</v>
      </c>
      <c r="P17" s="46">
        <v>1</v>
      </c>
      <c r="Q17" s="46">
        <v>58</v>
      </c>
      <c r="R17" s="46">
        <v>19</v>
      </c>
      <c r="S17" s="46">
        <v>1</v>
      </c>
      <c r="T17" s="62">
        <f t="shared" si="2"/>
        <v>99</v>
      </c>
      <c r="U17" s="63">
        <f t="shared" si="5"/>
        <v>347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48</v>
      </c>
      <c r="D18" s="61">
        <v>6</v>
      </c>
      <c r="E18" s="61">
        <v>3</v>
      </c>
      <c r="F18" s="62">
        <f t="shared" si="0"/>
        <v>69</v>
      </c>
      <c r="G18" s="63">
        <f t="shared" si="3"/>
        <v>249</v>
      </c>
      <c r="H18" s="64" t="s">
        <v>20</v>
      </c>
      <c r="I18" s="46">
        <v>3</v>
      </c>
      <c r="J18" s="46">
        <v>35</v>
      </c>
      <c r="K18" s="46">
        <v>3</v>
      </c>
      <c r="L18" s="46">
        <v>1</v>
      </c>
      <c r="M18" s="62">
        <f t="shared" si="1"/>
        <v>45</v>
      </c>
      <c r="N18" s="63">
        <f t="shared" si="4"/>
        <v>205</v>
      </c>
      <c r="O18" s="64" t="s">
        <v>13</v>
      </c>
      <c r="P18" s="46">
        <v>2</v>
      </c>
      <c r="Q18" s="46">
        <v>54</v>
      </c>
      <c r="R18" s="46">
        <v>10</v>
      </c>
      <c r="S18" s="46">
        <v>3</v>
      </c>
      <c r="T18" s="62">
        <f t="shared" si="2"/>
        <v>82.5</v>
      </c>
      <c r="U18" s="63">
        <f t="shared" si="5"/>
        <v>358.5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51</v>
      </c>
      <c r="D19" s="69">
        <v>6</v>
      </c>
      <c r="E19" s="69">
        <v>3</v>
      </c>
      <c r="F19" s="70">
        <f t="shared" si="0"/>
        <v>72</v>
      </c>
      <c r="G19" s="71">
        <f t="shared" si="3"/>
        <v>261</v>
      </c>
      <c r="H19" s="72" t="s">
        <v>22</v>
      </c>
      <c r="I19" s="45">
        <v>2</v>
      </c>
      <c r="J19" s="45">
        <v>50</v>
      </c>
      <c r="K19" s="45">
        <v>8</v>
      </c>
      <c r="L19" s="45">
        <v>3</v>
      </c>
      <c r="M19" s="62">
        <f t="shared" si="1"/>
        <v>74.5</v>
      </c>
      <c r="N19" s="63">
        <f>M16+M17+M18+M19</f>
        <v>231.5</v>
      </c>
      <c r="O19" s="64" t="s">
        <v>16</v>
      </c>
      <c r="P19" s="46">
        <v>5</v>
      </c>
      <c r="Q19" s="46">
        <v>42</v>
      </c>
      <c r="R19" s="46">
        <v>8</v>
      </c>
      <c r="S19" s="46">
        <v>1</v>
      </c>
      <c r="T19" s="62">
        <f t="shared" si="2"/>
        <v>63</v>
      </c>
      <c r="U19" s="63">
        <f t="shared" si="5"/>
        <v>319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56</v>
      </c>
      <c r="D20" s="67">
        <v>7</v>
      </c>
      <c r="E20" s="67">
        <v>2</v>
      </c>
      <c r="F20" s="73">
        <f t="shared" si="0"/>
        <v>78.5</v>
      </c>
      <c r="G20" s="74"/>
      <c r="H20" s="64" t="s">
        <v>24</v>
      </c>
      <c r="I20" s="46">
        <v>4</v>
      </c>
      <c r="J20" s="46">
        <v>53</v>
      </c>
      <c r="K20" s="46">
        <v>7</v>
      </c>
      <c r="L20" s="46">
        <v>3</v>
      </c>
      <c r="M20" s="73">
        <f t="shared" si="1"/>
        <v>76.5</v>
      </c>
      <c r="N20" s="63">
        <f>M17+M18+M19+M20</f>
        <v>253.5</v>
      </c>
      <c r="O20" s="64" t="s">
        <v>45</v>
      </c>
      <c r="P20" s="45">
        <v>1</v>
      </c>
      <c r="Q20" s="45">
        <v>49</v>
      </c>
      <c r="R20" s="45">
        <v>6</v>
      </c>
      <c r="S20" s="45">
        <v>1</v>
      </c>
      <c r="T20" s="73">
        <f t="shared" si="2"/>
        <v>64</v>
      </c>
      <c r="U20" s="63">
        <f t="shared" si="5"/>
        <v>308.5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51</v>
      </c>
      <c r="D21" s="61">
        <v>6</v>
      </c>
      <c r="E21" s="61">
        <v>3</v>
      </c>
      <c r="F21" s="62">
        <f t="shared" si="0"/>
        <v>74.5</v>
      </c>
      <c r="G21" s="75"/>
      <c r="H21" s="72" t="s">
        <v>25</v>
      </c>
      <c r="I21" s="46">
        <v>4</v>
      </c>
      <c r="J21" s="46">
        <v>35</v>
      </c>
      <c r="K21" s="46">
        <v>5</v>
      </c>
      <c r="L21" s="46">
        <v>0</v>
      </c>
      <c r="M21" s="62">
        <f t="shared" si="1"/>
        <v>47</v>
      </c>
      <c r="N21" s="63">
        <f>M18+M19+M20+M21</f>
        <v>243</v>
      </c>
      <c r="O21" s="68" t="s">
        <v>46</v>
      </c>
      <c r="P21" s="47">
        <v>3</v>
      </c>
      <c r="Q21" s="47">
        <v>27</v>
      </c>
      <c r="R21" s="47">
        <v>6</v>
      </c>
      <c r="S21" s="47">
        <v>1</v>
      </c>
      <c r="T21" s="70">
        <f t="shared" si="2"/>
        <v>43</v>
      </c>
      <c r="U21" s="71">
        <f t="shared" si="5"/>
        <v>252.5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60</v>
      </c>
      <c r="D22" s="61">
        <v>7</v>
      </c>
      <c r="E22" s="61">
        <v>1</v>
      </c>
      <c r="F22" s="62">
        <f t="shared" si="0"/>
        <v>77</v>
      </c>
      <c r="G22" s="63"/>
      <c r="H22" s="68" t="s">
        <v>26</v>
      </c>
      <c r="I22" s="47">
        <v>2</v>
      </c>
      <c r="J22" s="47">
        <v>52</v>
      </c>
      <c r="K22" s="47">
        <v>6</v>
      </c>
      <c r="L22" s="47">
        <v>0</v>
      </c>
      <c r="M22" s="62">
        <f t="shared" si="1"/>
        <v>65</v>
      </c>
      <c r="N22" s="71">
        <f>M19+M20+M21+M22</f>
        <v>263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83" t="s">
        <v>47</v>
      </c>
      <c r="B23" s="184"/>
      <c r="C23" s="187" t="s">
        <v>50</v>
      </c>
      <c r="D23" s="188"/>
      <c r="E23" s="188"/>
      <c r="F23" s="189"/>
      <c r="G23" s="89">
        <f>MAX(G13:G19)</f>
        <v>321</v>
      </c>
      <c r="H23" s="191" t="s">
        <v>48</v>
      </c>
      <c r="I23" s="192"/>
      <c r="J23" s="193" t="s">
        <v>50</v>
      </c>
      <c r="K23" s="194"/>
      <c r="L23" s="194"/>
      <c r="M23" s="195"/>
      <c r="N23" s="90">
        <f>MAX(N10:N22)</f>
        <v>344.5</v>
      </c>
      <c r="O23" s="183" t="s">
        <v>49</v>
      </c>
      <c r="P23" s="184"/>
      <c r="Q23" s="187" t="s">
        <v>50</v>
      </c>
      <c r="R23" s="188"/>
      <c r="S23" s="188"/>
      <c r="T23" s="189"/>
      <c r="U23" s="89">
        <f>MAX(U13:U21)</f>
        <v>358.5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3" t="s">
        <v>71</v>
      </c>
      <c r="D24" s="86"/>
      <c r="E24" s="86"/>
      <c r="F24" s="87" t="s">
        <v>63</v>
      </c>
      <c r="G24" s="88"/>
      <c r="H24" s="185"/>
      <c r="I24" s="186"/>
      <c r="J24" s="83" t="s">
        <v>71</v>
      </c>
      <c r="K24" s="86"/>
      <c r="L24" s="86"/>
      <c r="M24" s="87" t="s">
        <v>62</v>
      </c>
      <c r="N24" s="88"/>
      <c r="O24" s="185"/>
      <c r="P24" s="186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'G-3'!E4:H4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3" t="str">
        <f>'G-3'!D5:H5</f>
        <v>CALLE 43 X CARRERA 46</v>
      </c>
      <c r="E6" s="173"/>
      <c r="F6" s="173"/>
      <c r="G6" s="173"/>
      <c r="H6" s="173"/>
      <c r="I6" s="168" t="s">
        <v>53</v>
      </c>
      <c r="J6" s="168"/>
      <c r="K6" s="168"/>
      <c r="L6" s="174">
        <f>'G-3'!L5:N5</f>
        <v>4246</v>
      </c>
      <c r="M6" s="174"/>
      <c r="N6" s="174"/>
      <c r="O6" s="12"/>
      <c r="P6" s="168" t="s">
        <v>58</v>
      </c>
      <c r="Q6" s="168"/>
      <c r="R6" s="168"/>
      <c r="S6" s="221">
        <f>'G-3'!S6:U6</f>
        <v>43318</v>
      </c>
      <c r="T6" s="221"/>
      <c r="U6" s="221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7" t="s">
        <v>34</v>
      </c>
      <c r="C8" s="178"/>
      <c r="D8" s="178"/>
      <c r="E8" s="179"/>
      <c r="F8" s="175" t="s">
        <v>35</v>
      </c>
      <c r="G8" s="175" t="s">
        <v>37</v>
      </c>
      <c r="H8" s="175" t="s">
        <v>36</v>
      </c>
      <c r="I8" s="177" t="s">
        <v>34</v>
      </c>
      <c r="J8" s="178"/>
      <c r="K8" s="178"/>
      <c r="L8" s="179"/>
      <c r="M8" s="175" t="s">
        <v>35</v>
      </c>
      <c r="N8" s="175" t="s">
        <v>37</v>
      </c>
      <c r="O8" s="175" t="s">
        <v>36</v>
      </c>
      <c r="P8" s="177" t="s">
        <v>34</v>
      </c>
      <c r="Q8" s="178"/>
      <c r="R8" s="178"/>
      <c r="S8" s="179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f>'G-3'!B10+'G-4'!B10</f>
        <v>5</v>
      </c>
      <c r="C10" s="46">
        <f>'G-3'!C10+'G-4'!C10</f>
        <v>133</v>
      </c>
      <c r="D10" s="46">
        <f>'G-3'!D10+'G-4'!D10</f>
        <v>23</v>
      </c>
      <c r="E10" s="46">
        <f>'G-3'!E10+'G-4'!E10</f>
        <v>2</v>
      </c>
      <c r="F10" s="6">
        <f t="shared" ref="F10:F22" si="0">B10*0.5+C10*1+D10*2+E10*2.5</f>
        <v>186.5</v>
      </c>
      <c r="G10" s="2"/>
      <c r="H10" s="19" t="s">
        <v>4</v>
      </c>
      <c r="I10" s="46">
        <f>'G-3'!I10+'G-4'!I10</f>
        <v>8</v>
      </c>
      <c r="J10" s="46">
        <f>'G-3'!J10+'G-4'!J10</f>
        <v>156</v>
      </c>
      <c r="K10" s="46">
        <f>'G-3'!K10+'G-4'!K10</f>
        <v>13</v>
      </c>
      <c r="L10" s="46">
        <f>'G-3'!L10+'G-4'!L10</f>
        <v>2</v>
      </c>
      <c r="M10" s="6">
        <f t="shared" ref="M10:M22" si="1">I10*0.5+J10*1+K10*2+L10*2.5</f>
        <v>191</v>
      </c>
      <c r="N10" s="9">
        <f>F20+F21+F22+M10</f>
        <v>649</v>
      </c>
      <c r="O10" s="19" t="s">
        <v>43</v>
      </c>
      <c r="P10" s="46">
        <f>'G-3'!P10+'G-4'!P10</f>
        <v>6</v>
      </c>
      <c r="Q10" s="46">
        <f>'G-3'!Q10+'G-4'!Q10</f>
        <v>126</v>
      </c>
      <c r="R10" s="46">
        <f>'G-3'!R10+'G-4'!R10</f>
        <v>13</v>
      </c>
      <c r="S10" s="46">
        <f>'G-3'!S10+'G-4'!S10</f>
        <v>1</v>
      </c>
      <c r="T10" s="6">
        <f t="shared" ref="T10:T21" si="2">P10*0.5+Q10*1+R10*2+S10*2.5</f>
        <v>157.5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'G-3'!B11+'G-4'!B11</f>
        <v>6</v>
      </c>
      <c r="C11" s="46">
        <f>'G-3'!C11+'G-4'!C11</f>
        <v>141</v>
      </c>
      <c r="D11" s="46">
        <f>'G-3'!D11+'G-4'!D11</f>
        <v>22</v>
      </c>
      <c r="E11" s="46">
        <f>'G-3'!E11+'G-4'!E11</f>
        <v>3</v>
      </c>
      <c r="F11" s="6">
        <f t="shared" si="0"/>
        <v>195.5</v>
      </c>
      <c r="G11" s="2"/>
      <c r="H11" s="19" t="s">
        <v>5</v>
      </c>
      <c r="I11" s="46">
        <f>'G-3'!I11+'G-4'!I11</f>
        <v>4</v>
      </c>
      <c r="J11" s="46">
        <f>'G-3'!J11+'G-4'!J11</f>
        <v>140</v>
      </c>
      <c r="K11" s="46">
        <f>'G-3'!K11+'G-4'!K11</f>
        <v>16</v>
      </c>
      <c r="L11" s="46">
        <f>'G-3'!L11+'G-4'!L11</f>
        <v>3</v>
      </c>
      <c r="M11" s="6">
        <f t="shared" si="1"/>
        <v>181.5</v>
      </c>
      <c r="N11" s="9">
        <f>F21+F22+M10+M11</f>
        <v>678.5</v>
      </c>
      <c r="O11" s="19" t="s">
        <v>44</v>
      </c>
      <c r="P11" s="46">
        <f>'G-3'!P11+'G-4'!P11</f>
        <v>9</v>
      </c>
      <c r="Q11" s="46">
        <f>'G-3'!Q11+'G-4'!Q11</f>
        <v>125</v>
      </c>
      <c r="R11" s="46">
        <f>'G-3'!R11+'G-4'!R11</f>
        <v>16</v>
      </c>
      <c r="S11" s="46">
        <f>'G-3'!S11+'G-4'!S11</f>
        <v>3</v>
      </c>
      <c r="T11" s="6">
        <f t="shared" si="2"/>
        <v>169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'G-3'!B12+'G-4'!B12</f>
        <v>6</v>
      </c>
      <c r="C12" s="46">
        <f>'G-3'!C12+'G-4'!C12</f>
        <v>108</v>
      </c>
      <c r="D12" s="46">
        <f>'G-3'!D12+'G-4'!D12</f>
        <v>20</v>
      </c>
      <c r="E12" s="46">
        <f>'G-3'!E12+'G-4'!E12</f>
        <v>1</v>
      </c>
      <c r="F12" s="6">
        <f t="shared" si="0"/>
        <v>153.5</v>
      </c>
      <c r="G12" s="2"/>
      <c r="H12" s="19" t="s">
        <v>6</v>
      </c>
      <c r="I12" s="46">
        <f>'G-3'!I12+'G-4'!I12</f>
        <v>4</v>
      </c>
      <c r="J12" s="46">
        <f>'G-3'!J12+'G-4'!J12</f>
        <v>104</v>
      </c>
      <c r="K12" s="46">
        <f>'G-3'!K12+'G-4'!K12</f>
        <v>11</v>
      </c>
      <c r="L12" s="46">
        <f>'G-3'!L12+'G-4'!L12</f>
        <v>1</v>
      </c>
      <c r="M12" s="6">
        <f t="shared" si="1"/>
        <v>130.5</v>
      </c>
      <c r="N12" s="2">
        <f>F22+M10+M11+M12</f>
        <v>660</v>
      </c>
      <c r="O12" s="19" t="s">
        <v>32</v>
      </c>
      <c r="P12" s="46">
        <f>'G-3'!P12+'G-4'!P12</f>
        <v>8</v>
      </c>
      <c r="Q12" s="46">
        <f>'G-3'!Q12+'G-4'!Q12</f>
        <v>133</v>
      </c>
      <c r="R12" s="46">
        <f>'G-3'!R12+'G-4'!R12</f>
        <v>13</v>
      </c>
      <c r="S12" s="46">
        <f>'G-3'!S12+'G-4'!S12</f>
        <v>3</v>
      </c>
      <c r="T12" s="6">
        <f t="shared" si="2"/>
        <v>170.5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'G-3'!B13+'G-4'!B13</f>
        <v>11</v>
      </c>
      <c r="C13" s="46">
        <f>'G-3'!C13+'G-4'!C13</f>
        <v>121</v>
      </c>
      <c r="D13" s="46">
        <f>'G-3'!D13+'G-4'!D13</f>
        <v>15</v>
      </c>
      <c r="E13" s="46">
        <f>'G-3'!E13+'G-4'!E13</f>
        <v>2</v>
      </c>
      <c r="F13" s="6">
        <f t="shared" si="0"/>
        <v>161.5</v>
      </c>
      <c r="G13" s="2">
        <f t="shared" ref="G13:G19" si="3">F10+F11+F12+F13</f>
        <v>697</v>
      </c>
      <c r="H13" s="19" t="s">
        <v>7</v>
      </c>
      <c r="I13" s="46">
        <f>'G-3'!I13+'G-4'!I13</f>
        <v>7</v>
      </c>
      <c r="J13" s="46">
        <f>'G-3'!J13+'G-4'!J13</f>
        <v>125</v>
      </c>
      <c r="K13" s="46">
        <f>'G-3'!K13+'G-4'!K13</f>
        <v>13</v>
      </c>
      <c r="L13" s="46">
        <f>'G-3'!L13+'G-4'!L13</f>
        <v>2</v>
      </c>
      <c r="M13" s="6">
        <f t="shared" si="1"/>
        <v>159.5</v>
      </c>
      <c r="N13" s="2">
        <f t="shared" ref="N13:N18" si="4">M10+M11+M12+M13</f>
        <v>662.5</v>
      </c>
      <c r="O13" s="19" t="s">
        <v>33</v>
      </c>
      <c r="P13" s="46">
        <f>'G-3'!P13+'G-4'!P13</f>
        <v>6</v>
      </c>
      <c r="Q13" s="46">
        <f>'G-3'!Q13+'G-4'!Q13</f>
        <v>162</v>
      </c>
      <c r="R13" s="46">
        <f>'G-3'!R13+'G-4'!R13</f>
        <v>20</v>
      </c>
      <c r="S13" s="46">
        <f>'G-3'!S13+'G-4'!S13</f>
        <v>4</v>
      </c>
      <c r="T13" s="6">
        <f t="shared" si="2"/>
        <v>215</v>
      </c>
      <c r="U13" s="2">
        <f t="shared" ref="U13:U21" si="5">T10+T11+T12+T13</f>
        <v>712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'G-3'!B14+'G-4'!B14</f>
        <v>6</v>
      </c>
      <c r="C14" s="46">
        <f>'G-3'!C14+'G-4'!C14</f>
        <v>113</v>
      </c>
      <c r="D14" s="46">
        <f>'G-3'!D14+'G-4'!D14</f>
        <v>18</v>
      </c>
      <c r="E14" s="46">
        <f>'G-3'!E14+'G-4'!E14</f>
        <v>2</v>
      </c>
      <c r="F14" s="6">
        <f t="shared" si="0"/>
        <v>157</v>
      </c>
      <c r="G14" s="2">
        <f t="shared" si="3"/>
        <v>667.5</v>
      </c>
      <c r="H14" s="19" t="s">
        <v>9</v>
      </c>
      <c r="I14" s="46">
        <f>'G-3'!I14+'G-4'!I14</f>
        <v>10</v>
      </c>
      <c r="J14" s="46">
        <f>'G-3'!J14+'G-4'!J14</f>
        <v>102</v>
      </c>
      <c r="K14" s="46">
        <f>'G-3'!K14+'G-4'!K14</f>
        <v>12</v>
      </c>
      <c r="L14" s="46">
        <f>'G-3'!L14+'G-4'!L14</f>
        <v>2</v>
      </c>
      <c r="M14" s="6">
        <f t="shared" si="1"/>
        <v>136</v>
      </c>
      <c r="N14" s="2">
        <f t="shared" si="4"/>
        <v>607.5</v>
      </c>
      <c r="O14" s="19" t="s">
        <v>29</v>
      </c>
      <c r="P14" s="46">
        <f>'G-3'!P14+'G-4'!P14</f>
        <v>8</v>
      </c>
      <c r="Q14" s="46">
        <f>'G-3'!Q14+'G-4'!Q14</f>
        <v>131</v>
      </c>
      <c r="R14" s="46">
        <f>'G-3'!R14+'G-4'!R14</f>
        <v>17</v>
      </c>
      <c r="S14" s="46">
        <f>'G-3'!S14+'G-4'!S14</f>
        <v>1</v>
      </c>
      <c r="T14" s="6">
        <f t="shared" si="2"/>
        <v>171.5</v>
      </c>
      <c r="U14" s="2">
        <f t="shared" si="5"/>
        <v>726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'G-3'!B15+'G-4'!B15</f>
        <v>8</v>
      </c>
      <c r="C15" s="46">
        <f>'G-3'!C15+'G-4'!C15</f>
        <v>111</v>
      </c>
      <c r="D15" s="46">
        <f>'G-3'!D15+'G-4'!D15</f>
        <v>16</v>
      </c>
      <c r="E15" s="46">
        <f>'G-3'!E15+'G-4'!E15</f>
        <v>2</v>
      </c>
      <c r="F15" s="6">
        <f t="shared" si="0"/>
        <v>152</v>
      </c>
      <c r="G15" s="2">
        <f t="shared" si="3"/>
        <v>624</v>
      </c>
      <c r="H15" s="19" t="s">
        <v>12</v>
      </c>
      <c r="I15" s="46">
        <f>'G-3'!I15+'G-4'!I15</f>
        <v>7</v>
      </c>
      <c r="J15" s="46">
        <f>'G-3'!J15+'G-4'!J15</f>
        <v>94</v>
      </c>
      <c r="K15" s="46">
        <f>'G-3'!K15+'G-4'!K15</f>
        <v>10</v>
      </c>
      <c r="L15" s="46">
        <f>'G-3'!L15+'G-4'!L15</f>
        <v>2</v>
      </c>
      <c r="M15" s="6">
        <f t="shared" si="1"/>
        <v>122.5</v>
      </c>
      <c r="N15" s="2">
        <f t="shared" si="4"/>
        <v>548.5</v>
      </c>
      <c r="O15" s="18" t="s">
        <v>30</v>
      </c>
      <c r="P15" s="46">
        <f>'G-3'!P15+'G-4'!P15</f>
        <v>8</v>
      </c>
      <c r="Q15" s="46">
        <f>'G-3'!Q15+'G-4'!Q15</f>
        <v>135</v>
      </c>
      <c r="R15" s="46">
        <f>'G-3'!R15+'G-4'!R15</f>
        <v>20</v>
      </c>
      <c r="S15" s="46">
        <f>'G-3'!S15+'G-4'!S15</f>
        <v>5</v>
      </c>
      <c r="T15" s="6">
        <f t="shared" si="2"/>
        <v>191.5</v>
      </c>
      <c r="U15" s="2">
        <f t="shared" si="5"/>
        <v>748.5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'G-3'!B16+'G-4'!B16</f>
        <v>6</v>
      </c>
      <c r="C16" s="46">
        <f>'G-3'!C16+'G-4'!C16</f>
        <v>88</v>
      </c>
      <c r="D16" s="46">
        <f>'G-3'!D16+'G-4'!D16</f>
        <v>12</v>
      </c>
      <c r="E16" s="46">
        <f>'G-3'!E16+'G-4'!E16</f>
        <v>2</v>
      </c>
      <c r="F16" s="6">
        <f t="shared" si="0"/>
        <v>120</v>
      </c>
      <c r="G16" s="2">
        <f t="shared" si="3"/>
        <v>590.5</v>
      </c>
      <c r="H16" s="19" t="s">
        <v>15</v>
      </c>
      <c r="I16" s="46">
        <f>'G-3'!I16+'G-4'!I16</f>
        <v>9</v>
      </c>
      <c r="J16" s="46">
        <f>'G-3'!J16+'G-4'!J16</f>
        <v>96</v>
      </c>
      <c r="K16" s="46">
        <f>'G-3'!K16+'G-4'!K16</f>
        <v>10</v>
      </c>
      <c r="L16" s="46">
        <f>'G-3'!L16+'G-4'!L16</f>
        <v>3</v>
      </c>
      <c r="M16" s="6">
        <f t="shared" si="1"/>
        <v>128</v>
      </c>
      <c r="N16" s="2">
        <f t="shared" si="4"/>
        <v>546</v>
      </c>
      <c r="O16" s="19" t="s">
        <v>8</v>
      </c>
      <c r="P16" s="46">
        <f>'G-3'!P16+'G-4'!P16</f>
        <v>7</v>
      </c>
      <c r="Q16" s="46">
        <f>'G-3'!Q16+'G-4'!Q16</f>
        <v>93</v>
      </c>
      <c r="R16" s="46">
        <f>'G-3'!R16+'G-4'!R16</f>
        <v>18</v>
      </c>
      <c r="S16" s="46">
        <f>'G-3'!S16+'G-4'!S16</f>
        <v>3</v>
      </c>
      <c r="T16" s="6">
        <f t="shared" si="2"/>
        <v>140</v>
      </c>
      <c r="U16" s="2">
        <f t="shared" si="5"/>
        <v>718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'G-3'!B17+'G-4'!B17</f>
        <v>7</v>
      </c>
      <c r="C17" s="46">
        <f>'G-3'!C17+'G-4'!C17</f>
        <v>109</v>
      </c>
      <c r="D17" s="46">
        <f>'G-3'!D17+'G-4'!D17</f>
        <v>11</v>
      </c>
      <c r="E17" s="46">
        <f>'G-3'!E17+'G-4'!E17</f>
        <v>4</v>
      </c>
      <c r="F17" s="6">
        <f t="shared" si="0"/>
        <v>144.5</v>
      </c>
      <c r="G17" s="2">
        <f t="shared" si="3"/>
        <v>573.5</v>
      </c>
      <c r="H17" s="19" t="s">
        <v>18</v>
      </c>
      <c r="I17" s="46">
        <f>'G-3'!I17+'G-4'!I17</f>
        <v>6</v>
      </c>
      <c r="J17" s="46">
        <f>'G-3'!J17+'G-4'!J17</f>
        <v>94</v>
      </c>
      <c r="K17" s="46">
        <f>'G-3'!K17+'G-4'!K17</f>
        <v>13</v>
      </c>
      <c r="L17" s="46">
        <f>'G-3'!L17+'G-4'!L17</f>
        <v>4</v>
      </c>
      <c r="M17" s="6">
        <f t="shared" si="1"/>
        <v>133</v>
      </c>
      <c r="N17" s="2">
        <f t="shared" si="4"/>
        <v>519.5</v>
      </c>
      <c r="O17" s="19" t="s">
        <v>10</v>
      </c>
      <c r="P17" s="46">
        <f>'G-3'!P17+'G-4'!P17</f>
        <v>3</v>
      </c>
      <c r="Q17" s="46">
        <f>'G-3'!Q17+'G-4'!Q17</f>
        <v>114</v>
      </c>
      <c r="R17" s="46">
        <f>'G-3'!R17+'G-4'!R17</f>
        <v>28</v>
      </c>
      <c r="S17" s="46">
        <f>'G-3'!S17+'G-4'!S17</f>
        <v>1</v>
      </c>
      <c r="T17" s="6">
        <f t="shared" si="2"/>
        <v>174</v>
      </c>
      <c r="U17" s="2">
        <f t="shared" si="5"/>
        <v>677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'G-3'!B18+'G-4'!B18</f>
        <v>4</v>
      </c>
      <c r="C18" s="46">
        <f>'G-3'!C18+'G-4'!C18</f>
        <v>115</v>
      </c>
      <c r="D18" s="46">
        <f>'G-3'!D18+'G-4'!D18</f>
        <v>14</v>
      </c>
      <c r="E18" s="46">
        <f>'G-3'!E18+'G-4'!E18</f>
        <v>5</v>
      </c>
      <c r="F18" s="6">
        <f t="shared" si="0"/>
        <v>157.5</v>
      </c>
      <c r="G18" s="2">
        <f t="shared" si="3"/>
        <v>574</v>
      </c>
      <c r="H18" s="19" t="s">
        <v>20</v>
      </c>
      <c r="I18" s="46">
        <f>'G-3'!I18+'G-4'!I18</f>
        <v>7</v>
      </c>
      <c r="J18" s="46">
        <f>'G-3'!J18+'G-4'!J18</f>
        <v>97</v>
      </c>
      <c r="K18" s="46">
        <f>'G-3'!K18+'G-4'!K18</f>
        <v>9</v>
      </c>
      <c r="L18" s="46">
        <f>'G-3'!L18+'G-4'!L18</f>
        <v>2</v>
      </c>
      <c r="M18" s="6">
        <f t="shared" si="1"/>
        <v>123.5</v>
      </c>
      <c r="N18" s="2">
        <f t="shared" si="4"/>
        <v>507</v>
      </c>
      <c r="O18" s="19" t="s">
        <v>13</v>
      </c>
      <c r="P18" s="46">
        <f>'G-3'!P18+'G-4'!P18</f>
        <v>5</v>
      </c>
      <c r="Q18" s="46">
        <f>'G-3'!Q18+'G-4'!Q18</f>
        <v>85</v>
      </c>
      <c r="R18" s="46">
        <f>'G-3'!R18+'G-4'!R18</f>
        <v>22</v>
      </c>
      <c r="S18" s="46">
        <f>'G-3'!S18+'G-4'!S18</f>
        <v>3</v>
      </c>
      <c r="T18" s="6">
        <f t="shared" si="2"/>
        <v>139</v>
      </c>
      <c r="U18" s="2">
        <f t="shared" si="5"/>
        <v>644.5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'G-3'!B19+'G-4'!B19</f>
        <v>6</v>
      </c>
      <c r="C19" s="47">
        <f>'G-3'!C19+'G-4'!C19</f>
        <v>117</v>
      </c>
      <c r="D19" s="47">
        <f>'G-3'!D19+'G-4'!D19</f>
        <v>11</v>
      </c>
      <c r="E19" s="47">
        <f>'G-3'!E19+'G-4'!E19</f>
        <v>4</v>
      </c>
      <c r="F19" s="7">
        <f t="shared" si="0"/>
        <v>152</v>
      </c>
      <c r="G19" s="3">
        <f t="shared" si="3"/>
        <v>574</v>
      </c>
      <c r="H19" s="20" t="s">
        <v>22</v>
      </c>
      <c r="I19" s="46">
        <f>'G-3'!I19+'G-4'!I19</f>
        <v>7</v>
      </c>
      <c r="J19" s="46">
        <f>'G-3'!J19+'G-4'!J19</f>
        <v>124</v>
      </c>
      <c r="K19" s="46">
        <f>'G-3'!K19+'G-4'!K19</f>
        <v>16</v>
      </c>
      <c r="L19" s="46">
        <f>'G-3'!L19+'G-4'!L19</f>
        <v>4</v>
      </c>
      <c r="M19" s="6">
        <f t="shared" si="1"/>
        <v>169.5</v>
      </c>
      <c r="N19" s="2">
        <f>M16+M17+M18+M19</f>
        <v>554</v>
      </c>
      <c r="O19" s="19" t="s">
        <v>16</v>
      </c>
      <c r="P19" s="46">
        <f>'G-3'!P19+'G-4'!P19</f>
        <v>7</v>
      </c>
      <c r="Q19" s="46">
        <f>'G-3'!Q19+'G-4'!Q19</f>
        <v>77</v>
      </c>
      <c r="R19" s="46">
        <f>'G-3'!R19+'G-4'!R19</f>
        <v>15</v>
      </c>
      <c r="S19" s="46">
        <f>'G-3'!S19+'G-4'!S19</f>
        <v>2</v>
      </c>
      <c r="T19" s="6">
        <f t="shared" si="2"/>
        <v>115.5</v>
      </c>
      <c r="U19" s="2">
        <f t="shared" si="5"/>
        <v>568.5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'G-3'!B20+'G-4'!B20</f>
        <v>10</v>
      </c>
      <c r="C20" s="45">
        <f>'G-3'!C20+'G-4'!C20</f>
        <v>111</v>
      </c>
      <c r="D20" s="45">
        <f>'G-3'!D20+'G-4'!D20</f>
        <v>13</v>
      </c>
      <c r="E20" s="45">
        <f>'G-3'!E20+'G-4'!E20</f>
        <v>4</v>
      </c>
      <c r="F20" s="8">
        <f t="shared" si="0"/>
        <v>152</v>
      </c>
      <c r="G20" s="35"/>
      <c r="H20" s="19" t="s">
        <v>24</v>
      </c>
      <c r="I20" s="46">
        <f>'G-3'!I20+'G-4'!I20</f>
        <v>11</v>
      </c>
      <c r="J20" s="46">
        <f>'G-3'!J20+'G-4'!J20</f>
        <v>112</v>
      </c>
      <c r="K20" s="46">
        <f>'G-3'!K20+'G-4'!K20</f>
        <v>13</v>
      </c>
      <c r="L20" s="46">
        <f>'G-3'!L20+'G-4'!L20</f>
        <v>5</v>
      </c>
      <c r="M20" s="8">
        <f t="shared" si="1"/>
        <v>156</v>
      </c>
      <c r="N20" s="2">
        <f>M17+M18+M19+M20</f>
        <v>582</v>
      </c>
      <c r="O20" s="19" t="s">
        <v>45</v>
      </c>
      <c r="P20" s="46">
        <f>'G-3'!P20+'G-4'!P20</f>
        <v>3</v>
      </c>
      <c r="Q20" s="46">
        <f>'G-3'!Q20+'G-4'!Q20</f>
        <v>79</v>
      </c>
      <c r="R20" s="46">
        <f>'G-3'!R20+'G-4'!R20</f>
        <v>14</v>
      </c>
      <c r="S20" s="46">
        <f>'G-3'!S20+'G-4'!S20</f>
        <v>3</v>
      </c>
      <c r="T20" s="8">
        <f t="shared" si="2"/>
        <v>116</v>
      </c>
      <c r="U20" s="2">
        <f t="shared" si="5"/>
        <v>544.5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'G-3'!B21+'G-4'!B21</f>
        <v>10</v>
      </c>
      <c r="C21" s="45">
        <f>'G-3'!C21+'G-4'!C21</f>
        <v>108</v>
      </c>
      <c r="D21" s="45">
        <f>'G-3'!D21+'G-4'!D21</f>
        <v>13</v>
      </c>
      <c r="E21" s="45">
        <f>'G-3'!E21+'G-4'!E21</f>
        <v>4</v>
      </c>
      <c r="F21" s="6">
        <f t="shared" si="0"/>
        <v>149</v>
      </c>
      <c r="G21" s="36"/>
      <c r="H21" s="20" t="s">
        <v>25</v>
      </c>
      <c r="I21" s="46">
        <f>'G-3'!I21+'G-4'!I21</f>
        <v>6</v>
      </c>
      <c r="J21" s="46">
        <f>'G-3'!J21+'G-4'!J21</f>
        <v>103</v>
      </c>
      <c r="K21" s="46">
        <f>'G-3'!K21+'G-4'!K21</f>
        <v>14</v>
      </c>
      <c r="L21" s="46">
        <f>'G-3'!L21+'G-4'!L21</f>
        <v>1</v>
      </c>
      <c r="M21" s="6">
        <f t="shared" si="1"/>
        <v>136.5</v>
      </c>
      <c r="N21" s="2">
        <f>M18+M19+M20+M21</f>
        <v>585.5</v>
      </c>
      <c r="O21" s="21" t="s">
        <v>46</v>
      </c>
      <c r="P21" s="47">
        <f>'G-3'!P21+'G-4'!P21</f>
        <v>5</v>
      </c>
      <c r="Q21" s="47">
        <f>'G-3'!Q21+'G-4'!Q21</f>
        <v>64</v>
      </c>
      <c r="R21" s="47">
        <f>'G-3'!R21+'G-4'!R21</f>
        <v>15</v>
      </c>
      <c r="S21" s="47">
        <f>'G-3'!S21+'G-4'!S21</f>
        <v>1</v>
      </c>
      <c r="T21" s="7">
        <f t="shared" si="2"/>
        <v>99</v>
      </c>
      <c r="U21" s="3">
        <f t="shared" si="5"/>
        <v>469.5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'G-3'!B22+'G-4'!B22</f>
        <v>3</v>
      </c>
      <c r="C22" s="45">
        <f>'G-3'!C22+'G-4'!C22</f>
        <v>122</v>
      </c>
      <c r="D22" s="45">
        <f>'G-3'!D22+'G-4'!D22</f>
        <v>13</v>
      </c>
      <c r="E22" s="45">
        <f>'G-3'!E22+'G-4'!E22</f>
        <v>3</v>
      </c>
      <c r="F22" s="6">
        <f t="shared" si="0"/>
        <v>157</v>
      </c>
      <c r="G22" s="2"/>
      <c r="H22" s="21" t="s">
        <v>26</v>
      </c>
      <c r="I22" s="46">
        <f>'G-3'!I22+'G-4'!I22</f>
        <v>5</v>
      </c>
      <c r="J22" s="46">
        <f>'G-3'!J22+'G-4'!J22</f>
        <v>129</v>
      </c>
      <c r="K22" s="46">
        <f>'G-3'!K22+'G-4'!K22</f>
        <v>13</v>
      </c>
      <c r="L22" s="46">
        <f>'G-3'!L22+'G-4'!L22</f>
        <v>2</v>
      </c>
      <c r="M22" s="6">
        <f t="shared" si="1"/>
        <v>162.5</v>
      </c>
      <c r="N22" s="3">
        <f>M19+M20+M21+M22</f>
        <v>624.5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213" t="s">
        <v>47</v>
      </c>
      <c r="B23" s="214"/>
      <c r="C23" s="215" t="s">
        <v>50</v>
      </c>
      <c r="D23" s="216"/>
      <c r="E23" s="216"/>
      <c r="F23" s="217"/>
      <c r="G23" s="84">
        <f>MAX(G13:G19)</f>
        <v>697</v>
      </c>
      <c r="H23" s="209" t="s">
        <v>48</v>
      </c>
      <c r="I23" s="210"/>
      <c r="J23" s="218" t="s">
        <v>50</v>
      </c>
      <c r="K23" s="219"/>
      <c r="L23" s="219"/>
      <c r="M23" s="220"/>
      <c r="N23" s="85">
        <f>MAX(N10:N22)</f>
        <v>678.5</v>
      </c>
      <c r="O23" s="213" t="s">
        <v>49</v>
      </c>
      <c r="P23" s="214"/>
      <c r="Q23" s="215" t="s">
        <v>50</v>
      </c>
      <c r="R23" s="216"/>
      <c r="S23" s="216"/>
      <c r="T23" s="217"/>
      <c r="U23" s="84">
        <f>MAX(U13:U21)</f>
        <v>748.5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2" t="s">
        <v>71</v>
      </c>
      <c r="D24" s="86"/>
      <c r="E24" s="86"/>
      <c r="F24" s="87" t="s">
        <v>63</v>
      </c>
      <c r="G24" s="88"/>
      <c r="H24" s="211"/>
      <c r="I24" s="212"/>
      <c r="J24" s="82" t="s">
        <v>71</v>
      </c>
      <c r="K24" s="86"/>
      <c r="L24" s="86"/>
      <c r="M24" s="87" t="s">
        <v>62</v>
      </c>
      <c r="N24" s="88"/>
      <c r="O24" s="211"/>
      <c r="P24" s="212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200" t="str">
        <f>'G-3'!E4:H4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0" t="str">
        <f>'G-3'!D5:H5</f>
        <v>CALLE 43 X CARRERA 46</v>
      </c>
      <c r="E5" s="200"/>
      <c r="F5" s="200"/>
      <c r="G5" s="200"/>
      <c r="H5" s="200"/>
      <c r="I5" s="197" t="s">
        <v>53</v>
      </c>
      <c r="J5" s="197"/>
      <c r="K5" s="197"/>
      <c r="L5" s="174">
        <f>'G-3'!L5:N5</f>
        <v>4246</v>
      </c>
      <c r="M5" s="174"/>
      <c r="N5" s="174"/>
      <c r="O5" s="50"/>
      <c r="P5" s="197" t="s">
        <v>57</v>
      </c>
      <c r="Q5" s="197"/>
      <c r="R5" s="197"/>
      <c r="S5" s="174" t="s">
        <v>149</v>
      </c>
      <c r="T5" s="174"/>
      <c r="U5" s="174"/>
    </row>
    <row r="6" spans="1:28" ht="12.75" customHeight="1" x14ac:dyDescent="0.2">
      <c r="A6" s="197" t="s">
        <v>55</v>
      </c>
      <c r="B6" s="197"/>
      <c r="C6" s="197"/>
      <c r="D6" s="198" t="s">
        <v>147</v>
      </c>
      <c r="E6" s="198"/>
      <c r="F6" s="198"/>
      <c r="G6" s="198"/>
      <c r="H6" s="198"/>
      <c r="I6" s="197" t="s">
        <v>59</v>
      </c>
      <c r="J6" s="197"/>
      <c r="K6" s="197"/>
      <c r="L6" s="207">
        <v>1</v>
      </c>
      <c r="M6" s="207"/>
      <c r="N6" s="207"/>
      <c r="O6" s="54"/>
      <c r="P6" s="197" t="s">
        <v>58</v>
      </c>
      <c r="Q6" s="197"/>
      <c r="R6" s="197"/>
      <c r="S6" s="201">
        <f>'G-3'!S6:U6</f>
        <v>43318</v>
      </c>
      <c r="T6" s="201"/>
      <c r="U6" s="201"/>
    </row>
    <row r="7" spans="1:28" ht="7.5" customHeight="1" x14ac:dyDescent="0.2">
      <c r="A7" s="55"/>
      <c r="B7" s="49"/>
      <c r="C7" s="49"/>
      <c r="D7" s="49"/>
      <c r="E7" s="208"/>
      <c r="F7" s="208"/>
      <c r="G7" s="208"/>
      <c r="H7" s="208"/>
      <c r="I7" s="208"/>
      <c r="J7" s="208"/>
      <c r="K7" s="20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2" t="s">
        <v>36</v>
      </c>
      <c r="B8" s="204" t="s">
        <v>148</v>
      </c>
      <c r="C8" s="205"/>
      <c r="D8" s="205"/>
      <c r="E8" s="206"/>
      <c r="F8" s="202" t="s">
        <v>35</v>
      </c>
      <c r="G8" s="202" t="s">
        <v>37</v>
      </c>
      <c r="H8" s="202" t="s">
        <v>36</v>
      </c>
      <c r="I8" s="204" t="s">
        <v>148</v>
      </c>
      <c r="J8" s="205"/>
      <c r="K8" s="205"/>
      <c r="L8" s="206"/>
      <c r="M8" s="202" t="s">
        <v>35</v>
      </c>
      <c r="N8" s="202" t="s">
        <v>37</v>
      </c>
      <c r="O8" s="202" t="s">
        <v>36</v>
      </c>
      <c r="P8" s="204" t="s">
        <v>148</v>
      </c>
      <c r="Q8" s="205"/>
      <c r="R8" s="205"/>
      <c r="S8" s="206"/>
      <c r="T8" s="202" t="s">
        <v>35</v>
      </c>
      <c r="U8" s="202" t="s">
        <v>37</v>
      </c>
    </row>
    <row r="9" spans="1:28" ht="12" customHeight="1" x14ac:dyDescent="0.2">
      <c r="A9" s="203"/>
      <c r="B9" s="228">
        <v>3</v>
      </c>
      <c r="C9" s="229"/>
      <c r="D9" s="228">
        <v>4</v>
      </c>
      <c r="E9" s="229"/>
      <c r="F9" s="203"/>
      <c r="G9" s="203"/>
      <c r="H9" s="203"/>
      <c r="I9" s="228">
        <v>3</v>
      </c>
      <c r="J9" s="229"/>
      <c r="K9" s="228">
        <v>4</v>
      </c>
      <c r="L9" s="229"/>
      <c r="M9" s="203"/>
      <c r="N9" s="203"/>
      <c r="O9" s="203"/>
      <c r="P9" s="228">
        <v>3</v>
      </c>
      <c r="Q9" s="229"/>
      <c r="R9" s="228">
        <v>4</v>
      </c>
      <c r="S9" s="229"/>
      <c r="T9" s="203"/>
      <c r="U9" s="203"/>
    </row>
    <row r="10" spans="1:28" ht="24" customHeight="1" x14ac:dyDescent="0.2">
      <c r="A10" s="60" t="s">
        <v>11</v>
      </c>
      <c r="B10" s="230">
        <v>6</v>
      </c>
      <c r="C10" s="231"/>
      <c r="D10" s="230">
        <v>3</v>
      </c>
      <c r="E10" s="231"/>
      <c r="F10" s="62">
        <f t="shared" ref="F10:F22" si="0">B10*0.5+C10*1+D10*2+E10*2.5</f>
        <v>9</v>
      </c>
      <c r="G10" s="63"/>
      <c r="H10" s="64" t="s">
        <v>4</v>
      </c>
      <c r="I10" s="222">
        <v>5</v>
      </c>
      <c r="J10" s="223"/>
      <c r="K10" s="222">
        <v>7</v>
      </c>
      <c r="L10" s="223"/>
      <c r="M10" s="62">
        <f t="shared" ref="M10:M22" si="1">I10*0.5+J10*1+K10*2+L10*2.5</f>
        <v>16.5</v>
      </c>
      <c r="N10" s="65">
        <f>F20+F21+F22+M10</f>
        <v>46.5</v>
      </c>
      <c r="O10" s="64" t="s">
        <v>43</v>
      </c>
      <c r="P10" s="222">
        <v>5</v>
      </c>
      <c r="Q10" s="223"/>
      <c r="R10" s="222">
        <v>3</v>
      </c>
      <c r="S10" s="223"/>
      <c r="T10" s="62">
        <f t="shared" ref="T10:T21" si="2">P10*0.5+Q10*1+R10*2+S10*2.5</f>
        <v>8.5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230">
        <v>8</v>
      </c>
      <c r="C11" s="231"/>
      <c r="D11" s="230">
        <v>7</v>
      </c>
      <c r="E11" s="231"/>
      <c r="F11" s="62">
        <f t="shared" si="0"/>
        <v>18</v>
      </c>
      <c r="G11" s="63"/>
      <c r="H11" s="64" t="s">
        <v>5</v>
      </c>
      <c r="I11" s="222">
        <v>5</v>
      </c>
      <c r="J11" s="223"/>
      <c r="K11" s="222">
        <v>4</v>
      </c>
      <c r="L11" s="223"/>
      <c r="M11" s="62">
        <f t="shared" si="1"/>
        <v>10.5</v>
      </c>
      <c r="N11" s="65">
        <f>F21+F22+M10+M11</f>
        <v>47.5</v>
      </c>
      <c r="O11" s="64" t="s">
        <v>44</v>
      </c>
      <c r="P11" s="222">
        <v>7</v>
      </c>
      <c r="Q11" s="223"/>
      <c r="R11" s="222">
        <v>5</v>
      </c>
      <c r="S11" s="223"/>
      <c r="T11" s="62">
        <f t="shared" si="2"/>
        <v>13.5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230">
        <v>4</v>
      </c>
      <c r="C12" s="231"/>
      <c r="D12" s="230">
        <v>4</v>
      </c>
      <c r="E12" s="231"/>
      <c r="F12" s="62">
        <f t="shared" si="0"/>
        <v>10</v>
      </c>
      <c r="G12" s="63"/>
      <c r="H12" s="64" t="s">
        <v>6</v>
      </c>
      <c r="I12" s="222">
        <v>4</v>
      </c>
      <c r="J12" s="223"/>
      <c r="K12" s="222">
        <v>5</v>
      </c>
      <c r="L12" s="223"/>
      <c r="M12" s="62">
        <f t="shared" si="1"/>
        <v>12</v>
      </c>
      <c r="N12" s="63">
        <f>F22+M10+M11+M12</f>
        <v>47</v>
      </c>
      <c r="O12" s="64" t="s">
        <v>32</v>
      </c>
      <c r="P12" s="222">
        <v>4</v>
      </c>
      <c r="Q12" s="223"/>
      <c r="R12" s="222">
        <v>4</v>
      </c>
      <c r="S12" s="223"/>
      <c r="T12" s="62">
        <f t="shared" si="2"/>
        <v>10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230">
        <v>9</v>
      </c>
      <c r="C13" s="231"/>
      <c r="D13" s="230">
        <v>7</v>
      </c>
      <c r="E13" s="231"/>
      <c r="F13" s="62">
        <f t="shared" si="0"/>
        <v>18.5</v>
      </c>
      <c r="G13" s="63">
        <f t="shared" ref="G13:G19" si="3">F10+F11+F12+F13</f>
        <v>55.5</v>
      </c>
      <c r="H13" s="64" t="s">
        <v>7</v>
      </c>
      <c r="I13" s="222">
        <v>6</v>
      </c>
      <c r="J13" s="223"/>
      <c r="K13" s="222">
        <v>6</v>
      </c>
      <c r="L13" s="223"/>
      <c r="M13" s="62">
        <f t="shared" si="1"/>
        <v>15</v>
      </c>
      <c r="N13" s="63">
        <f t="shared" ref="N13:N18" si="4">M10+M11+M12+M13</f>
        <v>54</v>
      </c>
      <c r="O13" s="64" t="s">
        <v>33</v>
      </c>
      <c r="P13" s="222">
        <v>5</v>
      </c>
      <c r="Q13" s="223"/>
      <c r="R13" s="222">
        <v>3</v>
      </c>
      <c r="S13" s="223"/>
      <c r="T13" s="62">
        <f t="shared" si="2"/>
        <v>8.5</v>
      </c>
      <c r="U13" s="63">
        <f t="shared" ref="U13:U21" si="5">T10+T11+T12+T13</f>
        <v>40.5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230">
        <v>6</v>
      </c>
      <c r="C14" s="231"/>
      <c r="D14" s="230">
        <v>7</v>
      </c>
      <c r="E14" s="231"/>
      <c r="F14" s="62">
        <f t="shared" si="0"/>
        <v>17</v>
      </c>
      <c r="G14" s="63">
        <f t="shared" si="3"/>
        <v>63.5</v>
      </c>
      <c r="H14" s="64" t="s">
        <v>9</v>
      </c>
      <c r="I14" s="222">
        <v>2</v>
      </c>
      <c r="J14" s="223"/>
      <c r="K14" s="222">
        <v>4</v>
      </c>
      <c r="L14" s="223"/>
      <c r="M14" s="62">
        <f t="shared" si="1"/>
        <v>9</v>
      </c>
      <c r="N14" s="63">
        <f t="shared" si="4"/>
        <v>46.5</v>
      </c>
      <c r="O14" s="64" t="s">
        <v>29</v>
      </c>
      <c r="P14" s="222">
        <v>6</v>
      </c>
      <c r="Q14" s="223"/>
      <c r="R14" s="222">
        <v>7</v>
      </c>
      <c r="S14" s="223"/>
      <c r="T14" s="62">
        <f t="shared" si="2"/>
        <v>17</v>
      </c>
      <c r="U14" s="63">
        <f t="shared" si="5"/>
        <v>49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230">
        <v>4</v>
      </c>
      <c r="C15" s="231"/>
      <c r="D15" s="230">
        <v>7</v>
      </c>
      <c r="E15" s="231"/>
      <c r="F15" s="62">
        <f t="shared" si="0"/>
        <v>16</v>
      </c>
      <c r="G15" s="63">
        <f t="shared" si="3"/>
        <v>61.5</v>
      </c>
      <c r="H15" s="64" t="s">
        <v>12</v>
      </c>
      <c r="I15" s="222">
        <v>4</v>
      </c>
      <c r="J15" s="223"/>
      <c r="K15" s="222">
        <v>3</v>
      </c>
      <c r="L15" s="223"/>
      <c r="M15" s="62">
        <f t="shared" si="1"/>
        <v>8</v>
      </c>
      <c r="N15" s="63">
        <f t="shared" si="4"/>
        <v>44</v>
      </c>
      <c r="O15" s="60" t="s">
        <v>30</v>
      </c>
      <c r="P15" s="222">
        <v>4</v>
      </c>
      <c r="Q15" s="223"/>
      <c r="R15" s="222">
        <v>4</v>
      </c>
      <c r="S15" s="223"/>
      <c r="T15" s="62">
        <f t="shared" si="2"/>
        <v>10</v>
      </c>
      <c r="U15" s="63">
        <f t="shared" si="5"/>
        <v>45.5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230">
        <v>3</v>
      </c>
      <c r="C16" s="231"/>
      <c r="D16" s="230">
        <v>4</v>
      </c>
      <c r="E16" s="231"/>
      <c r="F16" s="62">
        <f t="shared" si="0"/>
        <v>9.5</v>
      </c>
      <c r="G16" s="63">
        <f t="shared" si="3"/>
        <v>61</v>
      </c>
      <c r="H16" s="64" t="s">
        <v>15</v>
      </c>
      <c r="I16" s="222">
        <v>3</v>
      </c>
      <c r="J16" s="223"/>
      <c r="K16" s="222">
        <v>3</v>
      </c>
      <c r="L16" s="223"/>
      <c r="M16" s="62">
        <f t="shared" si="1"/>
        <v>7.5</v>
      </c>
      <c r="N16" s="63">
        <f t="shared" si="4"/>
        <v>39.5</v>
      </c>
      <c r="O16" s="64" t="s">
        <v>8</v>
      </c>
      <c r="P16" s="222">
        <v>2</v>
      </c>
      <c r="Q16" s="223"/>
      <c r="R16" s="222">
        <v>2</v>
      </c>
      <c r="S16" s="223"/>
      <c r="T16" s="62">
        <f t="shared" si="2"/>
        <v>5</v>
      </c>
      <c r="U16" s="63">
        <f t="shared" si="5"/>
        <v>40.5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230">
        <v>3</v>
      </c>
      <c r="C17" s="231"/>
      <c r="D17" s="230">
        <v>2</v>
      </c>
      <c r="E17" s="231"/>
      <c r="F17" s="62">
        <f t="shared" si="0"/>
        <v>5.5</v>
      </c>
      <c r="G17" s="63">
        <f t="shared" si="3"/>
        <v>48</v>
      </c>
      <c r="H17" s="64" t="s">
        <v>18</v>
      </c>
      <c r="I17" s="222">
        <v>4</v>
      </c>
      <c r="J17" s="223"/>
      <c r="K17" s="222">
        <v>4</v>
      </c>
      <c r="L17" s="223"/>
      <c r="M17" s="62">
        <f t="shared" si="1"/>
        <v>10</v>
      </c>
      <c r="N17" s="63">
        <f t="shared" si="4"/>
        <v>34.5</v>
      </c>
      <c r="O17" s="64" t="s">
        <v>10</v>
      </c>
      <c r="P17" s="222">
        <v>4</v>
      </c>
      <c r="Q17" s="223"/>
      <c r="R17" s="222">
        <v>7</v>
      </c>
      <c r="S17" s="223"/>
      <c r="T17" s="62">
        <f t="shared" si="2"/>
        <v>16</v>
      </c>
      <c r="U17" s="63">
        <f t="shared" si="5"/>
        <v>48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230">
        <v>4</v>
      </c>
      <c r="C18" s="231"/>
      <c r="D18" s="230">
        <v>4</v>
      </c>
      <c r="E18" s="231"/>
      <c r="F18" s="62">
        <f t="shared" si="0"/>
        <v>10</v>
      </c>
      <c r="G18" s="63">
        <f t="shared" si="3"/>
        <v>41</v>
      </c>
      <c r="H18" s="64" t="s">
        <v>20</v>
      </c>
      <c r="I18" s="222">
        <v>4</v>
      </c>
      <c r="J18" s="223"/>
      <c r="K18" s="222">
        <v>7</v>
      </c>
      <c r="L18" s="223"/>
      <c r="M18" s="62">
        <f t="shared" si="1"/>
        <v>16</v>
      </c>
      <c r="N18" s="63">
        <f t="shared" si="4"/>
        <v>41.5</v>
      </c>
      <c r="O18" s="64" t="s">
        <v>13</v>
      </c>
      <c r="P18" s="222">
        <v>5</v>
      </c>
      <c r="Q18" s="223"/>
      <c r="R18" s="222">
        <v>8</v>
      </c>
      <c r="S18" s="223"/>
      <c r="T18" s="62">
        <f t="shared" si="2"/>
        <v>18.5</v>
      </c>
      <c r="U18" s="63">
        <f t="shared" si="5"/>
        <v>49.5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232">
        <v>3</v>
      </c>
      <c r="C19" s="233"/>
      <c r="D19" s="232">
        <v>5</v>
      </c>
      <c r="E19" s="233"/>
      <c r="F19" s="70">
        <f t="shared" si="0"/>
        <v>11.5</v>
      </c>
      <c r="G19" s="71">
        <f t="shared" si="3"/>
        <v>36.5</v>
      </c>
      <c r="H19" s="72" t="s">
        <v>22</v>
      </c>
      <c r="I19" s="222">
        <v>6</v>
      </c>
      <c r="J19" s="223"/>
      <c r="K19" s="222">
        <v>5</v>
      </c>
      <c r="L19" s="223"/>
      <c r="M19" s="62">
        <f t="shared" si="1"/>
        <v>13</v>
      </c>
      <c r="N19" s="63">
        <f>M16+M17+M18+M19</f>
        <v>46.5</v>
      </c>
      <c r="O19" s="64" t="s">
        <v>16</v>
      </c>
      <c r="P19" s="222">
        <v>7</v>
      </c>
      <c r="Q19" s="223"/>
      <c r="R19" s="222">
        <v>7</v>
      </c>
      <c r="S19" s="223"/>
      <c r="T19" s="62">
        <f t="shared" si="2"/>
        <v>17.5</v>
      </c>
      <c r="U19" s="63">
        <f t="shared" si="5"/>
        <v>57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224">
        <v>3</v>
      </c>
      <c r="C20" s="225"/>
      <c r="D20" s="224">
        <v>4</v>
      </c>
      <c r="E20" s="225"/>
      <c r="F20" s="73">
        <f t="shared" si="0"/>
        <v>9.5</v>
      </c>
      <c r="G20" s="74"/>
      <c r="H20" s="64" t="s">
        <v>24</v>
      </c>
      <c r="I20" s="222">
        <v>4</v>
      </c>
      <c r="J20" s="223"/>
      <c r="K20" s="222">
        <v>4</v>
      </c>
      <c r="L20" s="223"/>
      <c r="M20" s="73">
        <f t="shared" si="1"/>
        <v>10</v>
      </c>
      <c r="N20" s="63">
        <f>M17+M18+M19+M20</f>
        <v>49</v>
      </c>
      <c r="O20" s="64" t="s">
        <v>45</v>
      </c>
      <c r="P20" s="222">
        <v>8</v>
      </c>
      <c r="Q20" s="223"/>
      <c r="R20" s="222">
        <v>8</v>
      </c>
      <c r="S20" s="223"/>
      <c r="T20" s="73">
        <f t="shared" si="2"/>
        <v>20</v>
      </c>
      <c r="U20" s="63">
        <f t="shared" si="5"/>
        <v>72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230">
        <v>5</v>
      </c>
      <c r="C21" s="231"/>
      <c r="D21" s="230">
        <v>5</v>
      </c>
      <c r="E21" s="231"/>
      <c r="F21" s="62">
        <f t="shared" si="0"/>
        <v>12.5</v>
      </c>
      <c r="G21" s="75"/>
      <c r="H21" s="72" t="s">
        <v>25</v>
      </c>
      <c r="I21" s="222">
        <v>4</v>
      </c>
      <c r="J21" s="223"/>
      <c r="K21" s="222">
        <v>5</v>
      </c>
      <c r="L21" s="223"/>
      <c r="M21" s="62">
        <f t="shared" si="1"/>
        <v>12</v>
      </c>
      <c r="N21" s="63">
        <f>M18+M19+M20+M21</f>
        <v>51</v>
      </c>
      <c r="O21" s="68" t="s">
        <v>46</v>
      </c>
      <c r="P21" s="226">
        <v>9</v>
      </c>
      <c r="Q21" s="227"/>
      <c r="R21" s="226">
        <v>5</v>
      </c>
      <c r="S21" s="227"/>
      <c r="T21" s="70">
        <f t="shared" si="2"/>
        <v>14.5</v>
      </c>
      <c r="U21" s="71">
        <f t="shared" si="5"/>
        <v>70.5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230">
        <v>4</v>
      </c>
      <c r="C22" s="231"/>
      <c r="D22" s="230">
        <v>3</v>
      </c>
      <c r="E22" s="231"/>
      <c r="F22" s="62">
        <f t="shared" si="0"/>
        <v>8</v>
      </c>
      <c r="G22" s="63"/>
      <c r="H22" s="68" t="s">
        <v>26</v>
      </c>
      <c r="I22" s="222">
        <v>3</v>
      </c>
      <c r="J22" s="223"/>
      <c r="K22" s="222">
        <v>3</v>
      </c>
      <c r="L22" s="223"/>
      <c r="M22" s="62">
        <f t="shared" si="1"/>
        <v>7.5</v>
      </c>
      <c r="N22" s="71">
        <f>M19+M20+M21+M22</f>
        <v>42.5</v>
      </c>
      <c r="O22" s="64"/>
      <c r="P22" s="224"/>
      <c r="Q22" s="225"/>
      <c r="R22" s="224"/>
      <c r="S22" s="225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83" t="s">
        <v>47</v>
      </c>
      <c r="B23" s="184"/>
      <c r="C23" s="187" t="s">
        <v>50</v>
      </c>
      <c r="D23" s="188"/>
      <c r="E23" s="188"/>
      <c r="F23" s="189"/>
      <c r="G23" s="89">
        <f>MAX(G13:G19)</f>
        <v>63.5</v>
      </c>
      <c r="H23" s="191" t="s">
        <v>48</v>
      </c>
      <c r="I23" s="192"/>
      <c r="J23" s="193" t="s">
        <v>50</v>
      </c>
      <c r="K23" s="194"/>
      <c r="L23" s="194"/>
      <c r="M23" s="195"/>
      <c r="N23" s="90">
        <f>MAX(N10:N22)</f>
        <v>54</v>
      </c>
      <c r="O23" s="183" t="s">
        <v>49</v>
      </c>
      <c r="P23" s="184"/>
      <c r="Q23" s="187" t="s">
        <v>50</v>
      </c>
      <c r="R23" s="188"/>
      <c r="S23" s="188"/>
      <c r="T23" s="189"/>
      <c r="U23" s="89">
        <f>MAX(U13:U21)</f>
        <v>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3" t="s">
        <v>71</v>
      </c>
      <c r="D24" s="86"/>
      <c r="E24" s="86"/>
      <c r="F24" s="87" t="s">
        <v>64</v>
      </c>
      <c r="G24" s="88"/>
      <c r="H24" s="185"/>
      <c r="I24" s="186"/>
      <c r="J24" s="83" t="s">
        <v>71</v>
      </c>
      <c r="K24" s="86"/>
      <c r="L24" s="86"/>
      <c r="M24" s="87" t="s">
        <v>151</v>
      </c>
      <c r="N24" s="88"/>
      <c r="O24" s="185"/>
      <c r="P24" s="186"/>
      <c r="Q24" s="83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119">
    <mergeCell ref="A6:C6"/>
    <mergeCell ref="D6:H6"/>
    <mergeCell ref="I6:K6"/>
    <mergeCell ref="L6:N6"/>
    <mergeCell ref="P6:R6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U8:U9"/>
    <mergeCell ref="R9:S9"/>
    <mergeCell ref="E7:K7"/>
    <mergeCell ref="A8:A9"/>
    <mergeCell ref="B8:E8"/>
    <mergeCell ref="F8:F9"/>
    <mergeCell ref="G8:G9"/>
    <mergeCell ref="H8:H9"/>
    <mergeCell ref="I8:L8"/>
    <mergeCell ref="P9:Q9"/>
    <mergeCell ref="B10:C10"/>
    <mergeCell ref="B11:C11"/>
    <mergeCell ref="B12:C12"/>
    <mergeCell ref="B13:C13"/>
    <mergeCell ref="A23:B24"/>
    <mergeCell ref="C23:F23"/>
    <mergeCell ref="H23:I24"/>
    <mergeCell ref="J23:M23"/>
    <mergeCell ref="O23:P24"/>
    <mergeCell ref="K18:L18"/>
    <mergeCell ref="I16:J16"/>
    <mergeCell ref="I17:J17"/>
    <mergeCell ref="I18:J18"/>
    <mergeCell ref="I19:J19"/>
    <mergeCell ref="I20:J20"/>
    <mergeCell ref="I21:J21"/>
    <mergeCell ref="K19:L19"/>
    <mergeCell ref="K20:L20"/>
    <mergeCell ref="K21:L21"/>
    <mergeCell ref="K22:L22"/>
    <mergeCell ref="P10:Q10"/>
    <mergeCell ref="P11:Q11"/>
    <mergeCell ref="P12:Q12"/>
    <mergeCell ref="P13:Q13"/>
    <mergeCell ref="Q23:T23"/>
    <mergeCell ref="M8:M9"/>
    <mergeCell ref="N8:N9"/>
    <mergeCell ref="O8:O9"/>
    <mergeCell ref="P8:S8"/>
    <mergeCell ref="T8:T9"/>
    <mergeCell ref="B16:C16"/>
    <mergeCell ref="B17:C17"/>
    <mergeCell ref="B18:C18"/>
    <mergeCell ref="B19:C19"/>
    <mergeCell ref="D13:E13"/>
    <mergeCell ref="D14:E14"/>
    <mergeCell ref="D15:E15"/>
    <mergeCell ref="B14:C14"/>
    <mergeCell ref="B15:C15"/>
    <mergeCell ref="I22:J22"/>
    <mergeCell ref="K10:L10"/>
    <mergeCell ref="K11:L11"/>
    <mergeCell ref="K12:L12"/>
    <mergeCell ref="K13:L13"/>
    <mergeCell ref="K14:L14"/>
    <mergeCell ref="K15:L15"/>
    <mergeCell ref="K16:L16"/>
    <mergeCell ref="K17:L17"/>
    <mergeCell ref="A26:E26"/>
    <mergeCell ref="B9:C9"/>
    <mergeCell ref="D9:E9"/>
    <mergeCell ref="I9:J9"/>
    <mergeCell ref="K9:L9"/>
    <mergeCell ref="D22:E22"/>
    <mergeCell ref="B20:C20"/>
    <mergeCell ref="B21:C21"/>
    <mergeCell ref="B22:C22"/>
    <mergeCell ref="I10:J10"/>
    <mergeCell ref="I11:J11"/>
    <mergeCell ref="I12:J12"/>
    <mergeCell ref="I13:J13"/>
    <mergeCell ref="I14:J14"/>
    <mergeCell ref="I15:J15"/>
    <mergeCell ref="D16:E16"/>
    <mergeCell ref="D17:E17"/>
    <mergeCell ref="D18:E18"/>
    <mergeCell ref="D19:E19"/>
    <mergeCell ref="D20:E20"/>
    <mergeCell ref="D21:E21"/>
    <mergeCell ref="D10:E10"/>
    <mergeCell ref="D11:E11"/>
    <mergeCell ref="D12:E12"/>
    <mergeCell ref="P22:Q22"/>
    <mergeCell ref="R22:S22"/>
    <mergeCell ref="R16:S16"/>
    <mergeCell ref="R17:S17"/>
    <mergeCell ref="R18:S18"/>
    <mergeCell ref="R19:S19"/>
    <mergeCell ref="R20:S20"/>
    <mergeCell ref="R21:S21"/>
    <mergeCell ref="P19:Q19"/>
    <mergeCell ref="P20:Q20"/>
    <mergeCell ref="P21:Q21"/>
    <mergeCell ref="R10:S10"/>
    <mergeCell ref="R11:S11"/>
    <mergeCell ref="R12:S12"/>
    <mergeCell ref="R13:S13"/>
    <mergeCell ref="R14:S14"/>
    <mergeCell ref="R15:S15"/>
    <mergeCell ref="P16:Q16"/>
    <mergeCell ref="P17:Q17"/>
    <mergeCell ref="P18:Q18"/>
    <mergeCell ref="P14:Q14"/>
    <mergeCell ref="P15:Q15"/>
  </mergeCells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109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110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37" t="str">
        <f>'G-3'!D5</f>
        <v>CALLE 43 X CARRERA 46</v>
      </c>
      <c r="D5" s="237"/>
      <c r="E5" s="237"/>
      <c r="F5" s="111"/>
      <c r="G5" s="112"/>
      <c r="H5" s="103" t="s">
        <v>53</v>
      </c>
      <c r="I5" s="238">
        <f>'G-3'!L5</f>
        <v>4246</v>
      </c>
      <c r="J5" s="238"/>
    </row>
    <row r="6" spans="1:10" x14ac:dyDescent="0.2">
      <c r="A6" s="168" t="s">
        <v>111</v>
      </c>
      <c r="B6" s="168"/>
      <c r="C6" s="239"/>
      <c r="D6" s="239"/>
      <c r="E6" s="239"/>
      <c r="F6" s="111"/>
      <c r="G6" s="112"/>
      <c r="H6" s="103" t="s">
        <v>58</v>
      </c>
      <c r="I6" s="240">
        <f>'G-3'!S6</f>
        <v>43318</v>
      </c>
      <c r="J6" s="240"/>
    </row>
    <row r="7" spans="1:10" x14ac:dyDescent="0.2">
      <c r="A7" s="113"/>
      <c r="B7" s="113"/>
      <c r="C7" s="241"/>
      <c r="D7" s="241"/>
      <c r="E7" s="241"/>
      <c r="F7" s="241"/>
      <c r="G7" s="110"/>
      <c r="H7" s="114"/>
      <c r="I7" s="115"/>
      <c r="J7" s="106"/>
    </row>
    <row r="8" spans="1:10" x14ac:dyDescent="0.2">
      <c r="A8" s="242" t="s">
        <v>112</v>
      </c>
      <c r="B8" s="244" t="s">
        <v>113</v>
      </c>
      <c r="C8" s="242" t="s">
        <v>114</v>
      </c>
      <c r="D8" s="244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46" t="s">
        <v>120</v>
      </c>
      <c r="J8" s="248" t="s">
        <v>121</v>
      </c>
    </row>
    <row r="9" spans="1:10" x14ac:dyDescent="0.2">
      <c r="A9" s="243"/>
      <c r="B9" s="245"/>
      <c r="C9" s="243"/>
      <c r="D9" s="245"/>
      <c r="E9" s="119" t="s">
        <v>52</v>
      </c>
      <c r="F9" s="120" t="s">
        <v>0</v>
      </c>
      <c r="G9" s="121" t="s">
        <v>2</v>
      </c>
      <c r="H9" s="120" t="s">
        <v>3</v>
      </c>
      <c r="I9" s="247"/>
      <c r="J9" s="249"/>
    </row>
    <row r="10" spans="1:10" x14ac:dyDescent="0.2">
      <c r="A10" s="250" t="s">
        <v>122</v>
      </c>
      <c r="B10" s="253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51"/>
      <c r="B11" s="254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51"/>
      <c r="B12" s="254"/>
      <c r="C12" s="128" t="s">
        <v>133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51"/>
      <c r="B13" s="254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51"/>
      <c r="B14" s="254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51"/>
      <c r="B15" s="254"/>
      <c r="C15" s="128" t="s">
        <v>134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51"/>
      <c r="B16" s="254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51"/>
      <c r="B17" s="254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52"/>
      <c r="B18" s="255"/>
      <c r="C18" s="133" t="s">
        <v>135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50" t="s">
        <v>129</v>
      </c>
      <c r="B19" s="253"/>
      <c r="C19" s="134"/>
      <c r="D19" s="123" t="s">
        <v>123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51"/>
      <c r="B20" s="254"/>
      <c r="C20" s="122" t="s">
        <v>124</v>
      </c>
      <c r="D20" s="125" t="s">
        <v>125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51"/>
      <c r="B21" s="254"/>
      <c r="C21" s="128" t="s">
        <v>136</v>
      </c>
      <c r="D21" s="129" t="s">
        <v>126</v>
      </c>
      <c r="E21" s="160">
        <v>0</v>
      </c>
      <c r="F21" s="160">
        <v>0</v>
      </c>
      <c r="G21" s="160">
        <v>0</v>
      </c>
      <c r="H21" s="160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51"/>
      <c r="B22" s="254"/>
      <c r="C22" s="132"/>
      <c r="D22" s="123" t="s">
        <v>123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51"/>
      <c r="B23" s="254"/>
      <c r="C23" s="122" t="s">
        <v>127</v>
      </c>
      <c r="D23" s="125" t="s">
        <v>125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51"/>
      <c r="B24" s="254"/>
      <c r="C24" s="128" t="s">
        <v>137</v>
      </c>
      <c r="D24" s="129" t="s">
        <v>126</v>
      </c>
      <c r="E24" s="160">
        <v>0</v>
      </c>
      <c r="F24" s="160">
        <v>0</v>
      </c>
      <c r="G24" s="160">
        <v>0</v>
      </c>
      <c r="H24" s="160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51"/>
      <c r="B25" s="254"/>
      <c r="C25" s="132"/>
      <c r="D25" s="123" t="s">
        <v>123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51"/>
      <c r="B26" s="254"/>
      <c r="C26" s="122" t="s">
        <v>128</v>
      </c>
      <c r="D26" s="125" t="s">
        <v>125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52"/>
      <c r="B27" s="255"/>
      <c r="C27" s="133" t="s">
        <v>138</v>
      </c>
      <c r="D27" s="129" t="s">
        <v>126</v>
      </c>
      <c r="E27" s="160">
        <v>0</v>
      </c>
      <c r="F27" s="160">
        <v>0</v>
      </c>
      <c r="G27" s="160">
        <v>0</v>
      </c>
      <c r="H27" s="160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50" t="s">
        <v>130</v>
      </c>
      <c r="B28" s="253">
        <v>2</v>
      </c>
      <c r="C28" s="134"/>
      <c r="D28" s="123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51"/>
      <c r="B29" s="254"/>
      <c r="C29" s="122" t="s">
        <v>124</v>
      </c>
      <c r="D29" s="125" t="s">
        <v>125</v>
      </c>
      <c r="E29" s="126">
        <f>'G-3'!B14+'G-3'!B15</f>
        <v>9</v>
      </c>
      <c r="F29" s="126">
        <f>'G-3'!C14+'G-3'!C15</f>
        <v>124</v>
      </c>
      <c r="G29" s="126">
        <f>'G-3'!D14+'G-3'!D15</f>
        <v>20</v>
      </c>
      <c r="H29" s="126">
        <f>'G-3'!E14+'G-3'!E15</f>
        <v>2</v>
      </c>
      <c r="I29" s="126">
        <f t="shared" si="0"/>
        <v>173.5</v>
      </c>
      <c r="J29" s="127">
        <f>IF(I29=0,"0,00",I29/SUM(I28:I30)*100)</f>
        <v>100</v>
      </c>
    </row>
    <row r="30" spans="1:10" x14ac:dyDescent="0.2">
      <c r="A30" s="251"/>
      <c r="B30" s="254"/>
      <c r="C30" s="128" t="s">
        <v>139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51"/>
      <c r="B31" s="254"/>
      <c r="C31" s="132"/>
      <c r="D31" s="123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51"/>
      <c r="B32" s="254"/>
      <c r="C32" s="122" t="s">
        <v>127</v>
      </c>
      <c r="D32" s="125" t="s">
        <v>125</v>
      </c>
      <c r="E32" s="126">
        <f>'G-3'!I11+'G-3'!I12</f>
        <v>3</v>
      </c>
      <c r="F32" s="126">
        <f>'G-3'!J11+'G-3'!J12</f>
        <v>125</v>
      </c>
      <c r="G32" s="126">
        <f>'G-3'!K11+'G-3'!K12</f>
        <v>13</v>
      </c>
      <c r="H32" s="126">
        <f>'G-3'!L11+'G-3'!L12</f>
        <v>1</v>
      </c>
      <c r="I32" s="126">
        <f t="shared" si="0"/>
        <v>155</v>
      </c>
      <c r="J32" s="127">
        <f>IF(I32=0,"0,00",I32/SUM(I31:I33)*100)</f>
        <v>100</v>
      </c>
    </row>
    <row r="33" spans="1:10" x14ac:dyDescent="0.2">
      <c r="A33" s="251"/>
      <c r="B33" s="254"/>
      <c r="C33" s="128" t="s">
        <v>140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51"/>
      <c r="B34" s="254"/>
      <c r="C34" s="132"/>
      <c r="D34" s="123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51"/>
      <c r="B35" s="254"/>
      <c r="C35" s="122" t="s">
        <v>128</v>
      </c>
      <c r="D35" s="125" t="s">
        <v>125</v>
      </c>
      <c r="E35" s="126">
        <f>'G-3'!P18+'G-3'!P19</f>
        <v>5</v>
      </c>
      <c r="F35" s="126">
        <f>'G-3'!Q18+'G-3'!Q19</f>
        <v>66</v>
      </c>
      <c r="G35" s="126">
        <f>'G-3'!R18+'G-3'!R19</f>
        <v>19</v>
      </c>
      <c r="H35" s="126">
        <f>'G-3'!S18+'G-3'!S19</f>
        <v>1</v>
      </c>
      <c r="I35" s="126">
        <f t="shared" si="0"/>
        <v>109</v>
      </c>
      <c r="J35" s="127">
        <f>IF(I35=0,"0,00",I35/SUM(I34:I36)*100)</f>
        <v>100</v>
      </c>
    </row>
    <row r="36" spans="1:10" x14ac:dyDescent="0.2">
      <c r="A36" s="252"/>
      <c r="B36" s="255"/>
      <c r="C36" s="133" t="s">
        <v>141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50" t="s">
        <v>131</v>
      </c>
      <c r="B37" s="253">
        <v>2</v>
      </c>
      <c r="C37" s="134"/>
      <c r="D37" s="123" t="s">
        <v>123</v>
      </c>
      <c r="E37" s="264">
        <v>0</v>
      </c>
      <c r="F37" s="264">
        <v>0</v>
      </c>
      <c r="G37" s="264">
        <v>0</v>
      </c>
      <c r="H37" s="264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51"/>
      <c r="B38" s="254"/>
      <c r="C38" s="122" t="s">
        <v>124</v>
      </c>
      <c r="D38" s="125" t="s">
        <v>125</v>
      </c>
      <c r="E38" s="265">
        <f>'G-4'!B16+'G-4'!B17</f>
        <v>6</v>
      </c>
      <c r="F38" s="265">
        <f>'G-4'!C16+'G-4'!C17</f>
        <v>85</v>
      </c>
      <c r="G38" s="265">
        <f>'G-4'!D16+'G-4'!D17</f>
        <v>11</v>
      </c>
      <c r="H38" s="265">
        <f>'G-4'!E16+'G-4'!E17</f>
        <v>4</v>
      </c>
      <c r="I38" s="126">
        <f t="shared" si="0"/>
        <v>120</v>
      </c>
      <c r="J38" s="127">
        <f>IF(I38=0,"0,00",I38/SUM(I37:I39)*100)</f>
        <v>100</v>
      </c>
    </row>
    <row r="39" spans="1:10" x14ac:dyDescent="0.2">
      <c r="A39" s="251"/>
      <c r="B39" s="254"/>
      <c r="C39" s="128" t="s">
        <v>142</v>
      </c>
      <c r="D39" s="129" t="s">
        <v>126</v>
      </c>
      <c r="E39" s="266">
        <v>0</v>
      </c>
      <c r="F39" s="266">
        <v>0</v>
      </c>
      <c r="G39" s="266">
        <v>0</v>
      </c>
      <c r="H39" s="266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51"/>
      <c r="B40" s="254"/>
      <c r="C40" s="132"/>
      <c r="D40" s="123" t="s">
        <v>123</v>
      </c>
      <c r="E40" s="264">
        <v>0</v>
      </c>
      <c r="F40" s="264">
        <v>0</v>
      </c>
      <c r="G40" s="264">
        <v>0</v>
      </c>
      <c r="H40" s="264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51"/>
      <c r="B41" s="254"/>
      <c r="C41" s="122" t="s">
        <v>127</v>
      </c>
      <c r="D41" s="125" t="s">
        <v>125</v>
      </c>
      <c r="E41" s="265">
        <f>'G-4'!I13+'G-4'!I14</f>
        <v>5</v>
      </c>
      <c r="F41" s="265">
        <f>'G-4'!J13+'G-4'!J14</f>
        <v>92</v>
      </c>
      <c r="G41" s="265">
        <f>'G-4'!K13+'G-4'!K14</f>
        <v>13</v>
      </c>
      <c r="H41" s="265">
        <f>'G-4'!L13+'G-4'!L14</f>
        <v>1</v>
      </c>
      <c r="I41" s="126">
        <f t="shared" si="0"/>
        <v>123</v>
      </c>
      <c r="J41" s="127">
        <f>IF(I41=0,"0,00",I41/SUM(I40:I42)*100)</f>
        <v>100</v>
      </c>
    </row>
    <row r="42" spans="1:10" x14ac:dyDescent="0.2">
      <c r="A42" s="251"/>
      <c r="B42" s="254"/>
      <c r="C42" s="128" t="s">
        <v>143</v>
      </c>
      <c r="D42" s="129" t="s">
        <v>126</v>
      </c>
      <c r="E42" s="266">
        <v>0</v>
      </c>
      <c r="F42" s="266">
        <v>0</v>
      </c>
      <c r="G42" s="266">
        <v>0</v>
      </c>
      <c r="H42" s="266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51"/>
      <c r="B43" s="254"/>
      <c r="C43" s="132"/>
      <c r="D43" s="123" t="s">
        <v>123</v>
      </c>
      <c r="E43" s="264">
        <v>0</v>
      </c>
      <c r="F43" s="264">
        <v>0</v>
      </c>
      <c r="G43" s="264">
        <v>0</v>
      </c>
      <c r="H43" s="264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51"/>
      <c r="B44" s="254"/>
      <c r="C44" s="122" t="s">
        <v>128</v>
      </c>
      <c r="D44" s="125" t="s">
        <v>125</v>
      </c>
      <c r="E44" s="265">
        <f>'G-4'!P20+'G-4'!P21</f>
        <v>4</v>
      </c>
      <c r="F44" s="265">
        <f>'G-4'!Q20+'G-4'!Q21</f>
        <v>76</v>
      </c>
      <c r="G44" s="265">
        <f>'G-4'!R20+'G-4'!R21</f>
        <v>12</v>
      </c>
      <c r="H44" s="265">
        <f>'G-4'!S20+'G-4'!S21</f>
        <v>2</v>
      </c>
      <c r="I44" s="126">
        <f t="shared" si="0"/>
        <v>107</v>
      </c>
      <c r="J44" s="127">
        <f>IF(I44=0,"0,00",I44/SUM(I43:I45)*100)</f>
        <v>100</v>
      </c>
    </row>
    <row r="45" spans="1:10" x14ac:dyDescent="0.2">
      <c r="A45" s="252"/>
      <c r="B45" s="255"/>
      <c r="C45" s="133" t="s">
        <v>144</v>
      </c>
      <c r="D45" s="129" t="s">
        <v>126</v>
      </c>
      <c r="E45" s="267">
        <v>0</v>
      </c>
      <c r="F45" s="267">
        <v>0</v>
      </c>
      <c r="G45" s="267">
        <v>0</v>
      </c>
      <c r="H45" s="267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H20" sqref="H20"/>
    </sheetView>
  </sheetViews>
  <sheetFormatPr baseColWidth="10" defaultRowHeight="12.75" x14ac:dyDescent="0.2"/>
  <cols>
    <col min="2" max="2" width="5" customWidth="1"/>
    <col min="3" max="3" width="5.42578125" customWidth="1"/>
    <col min="4" max="4" width="5.7109375" customWidth="1"/>
    <col min="5" max="5" width="5" customWidth="1"/>
    <col min="6" max="6" width="5.28515625" customWidth="1"/>
    <col min="7" max="7" width="5.5703125" customWidth="1"/>
    <col min="8" max="8" width="4.7109375" customWidth="1"/>
    <col min="9" max="9" width="5" customWidth="1"/>
    <col min="10" max="10" width="5.5703125" customWidth="1"/>
    <col min="11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7" t="s">
        <v>92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7" t="s">
        <v>93</v>
      </c>
      <c r="N3" s="257"/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7" t="s">
        <v>94</v>
      </c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8" t="s">
        <v>95</v>
      </c>
      <c r="B8" s="258"/>
      <c r="C8" s="259" t="s">
        <v>96</v>
      </c>
      <c r="D8" s="259"/>
      <c r="E8" s="259"/>
      <c r="F8" s="259"/>
      <c r="G8" s="259"/>
      <c r="H8" s="259"/>
      <c r="I8" s="92"/>
      <c r="J8" s="92"/>
      <c r="K8" s="92"/>
      <c r="L8" s="258" t="s">
        <v>97</v>
      </c>
      <c r="M8" s="258"/>
      <c r="N8" s="258"/>
      <c r="O8" s="259" t="str">
        <f>'G-3'!D5</f>
        <v>CALLE 43 X CARRERA 46</v>
      </c>
      <c r="P8" s="259"/>
      <c r="Q8" s="259"/>
      <c r="R8" s="259"/>
      <c r="S8" s="259"/>
      <c r="T8" s="92"/>
      <c r="U8" s="92"/>
      <c r="V8" s="258" t="s">
        <v>98</v>
      </c>
      <c r="W8" s="258"/>
      <c r="X8" s="258"/>
      <c r="Y8" s="259">
        <f>'G-3'!L5</f>
        <v>4246</v>
      </c>
      <c r="Z8" s="259"/>
      <c r="AA8" s="259"/>
      <c r="AB8" s="92"/>
      <c r="AC8" s="92"/>
      <c r="AD8" s="92"/>
      <c r="AE8" s="92"/>
      <c r="AF8" s="92"/>
      <c r="AG8" s="92"/>
      <c r="AH8" s="258" t="s">
        <v>99</v>
      </c>
      <c r="AI8" s="258"/>
      <c r="AJ8" s="262">
        <f>'G-3'!S6</f>
        <v>43318</v>
      </c>
      <c r="AK8" s="262"/>
      <c r="AL8" s="262"/>
      <c r="AM8" s="26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6" t="s">
        <v>47</v>
      </c>
      <c r="E10" s="256"/>
      <c r="F10" s="256"/>
      <c r="G10" s="25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6" t="s">
        <v>132</v>
      </c>
      <c r="T10" s="256"/>
      <c r="U10" s="256"/>
      <c r="V10" s="25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6" t="s">
        <v>49</v>
      </c>
      <c r="AI10" s="256"/>
      <c r="AJ10" s="256"/>
      <c r="AK10" s="25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63" t="s">
        <v>101</v>
      </c>
      <c r="U12" s="26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152</v>
      </c>
      <c r="B16" s="163">
        <f>MAX(B14:K14)</f>
        <v>0</v>
      </c>
      <c r="C16" s="152" t="s">
        <v>105</v>
      </c>
      <c r="D16" s="164">
        <f>+B16*D15</f>
        <v>0</v>
      </c>
      <c r="E16" s="152"/>
      <c r="F16" s="152" t="s">
        <v>106</v>
      </c>
      <c r="G16" s="164">
        <f>+B16*G15</f>
        <v>0</v>
      </c>
      <c r="H16" s="152"/>
      <c r="I16" s="152" t="s">
        <v>107</v>
      </c>
      <c r="J16" s="164">
        <f>+B16*J15</f>
        <v>0</v>
      </c>
      <c r="K16" s="154"/>
      <c r="L16" s="148"/>
      <c r="M16" s="163">
        <f>MAX(M14:AB14)</f>
        <v>0</v>
      </c>
      <c r="N16" s="152"/>
      <c r="O16" s="152" t="s">
        <v>105</v>
      </c>
      <c r="P16" s="165">
        <f>+M16*P15</f>
        <v>0</v>
      </c>
      <c r="Q16" s="152"/>
      <c r="R16" s="152"/>
      <c r="S16" s="152"/>
      <c r="T16" s="152" t="s">
        <v>106</v>
      </c>
      <c r="U16" s="165">
        <f>+M16*U15</f>
        <v>0</v>
      </c>
      <c r="V16" s="152"/>
      <c r="W16" s="152"/>
      <c r="X16" s="152"/>
      <c r="Y16" s="152" t="s">
        <v>107</v>
      </c>
      <c r="Z16" s="165">
        <f>+M16*Z15</f>
        <v>0</v>
      </c>
      <c r="AA16" s="152"/>
      <c r="AB16" s="154"/>
      <c r="AC16" s="148"/>
      <c r="AD16" s="163">
        <f>MAX(AD14:AO14)</f>
        <v>0</v>
      </c>
      <c r="AE16" s="152" t="s">
        <v>105</v>
      </c>
      <c r="AF16" s="164">
        <f>+AD16*AF15</f>
        <v>0</v>
      </c>
      <c r="AG16" s="152"/>
      <c r="AH16" s="152"/>
      <c r="AI16" s="152"/>
      <c r="AJ16" s="152" t="s">
        <v>106</v>
      </c>
      <c r="AK16" s="164">
        <f>+AD16*AK15</f>
        <v>0</v>
      </c>
      <c r="AL16" s="152"/>
      <c r="AM16" s="152"/>
      <c r="AN16" s="152" t="s">
        <v>107</v>
      </c>
      <c r="AO16" s="166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60" t="s">
        <v>101</v>
      </c>
      <c r="U17" s="260"/>
      <c r="V17" s="156">
        <v>3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'G-3'!F10</f>
        <v>105</v>
      </c>
      <c r="C18" s="149">
        <f>'G-3'!F11</f>
        <v>106.5</v>
      </c>
      <c r="D18" s="149">
        <f>'G-3'!F12</f>
        <v>81.5</v>
      </c>
      <c r="E18" s="149">
        <f>'G-3'!F13</f>
        <v>83</v>
      </c>
      <c r="F18" s="149">
        <f>'G-3'!F14</f>
        <v>81.5</v>
      </c>
      <c r="G18" s="149">
        <f>'G-3'!F15</f>
        <v>92</v>
      </c>
      <c r="H18" s="149">
        <f>'G-3'!F16</f>
        <v>69.5</v>
      </c>
      <c r="I18" s="149">
        <f>'G-3'!F17</f>
        <v>75</v>
      </c>
      <c r="J18" s="149">
        <f>'G-3'!F18</f>
        <v>88.5</v>
      </c>
      <c r="K18" s="149">
        <f>'G-3'!F19</f>
        <v>80</v>
      </c>
      <c r="L18" s="150"/>
      <c r="M18" s="149">
        <f>'G-3'!F20</f>
        <v>73.5</v>
      </c>
      <c r="N18" s="149">
        <f>'G-3'!F21</f>
        <v>74.5</v>
      </c>
      <c r="O18" s="149">
        <f>'G-3'!F22</f>
        <v>80</v>
      </c>
      <c r="P18" s="149">
        <f>'G-3'!M10</f>
        <v>99</v>
      </c>
      <c r="Q18" s="149">
        <f>'G-3'!M11</f>
        <v>80.5</v>
      </c>
      <c r="R18" s="149">
        <f>'G-3'!M12</f>
        <v>74.5</v>
      </c>
      <c r="S18" s="149">
        <f>'G-3'!M13</f>
        <v>92.5</v>
      </c>
      <c r="T18" s="149">
        <f>'G-3'!M14</f>
        <v>80</v>
      </c>
      <c r="U18" s="149">
        <f>'G-3'!M15</f>
        <v>74.5</v>
      </c>
      <c r="V18" s="149">
        <f>'G-3'!M16</f>
        <v>73.5</v>
      </c>
      <c r="W18" s="149">
        <f>'G-3'!M17</f>
        <v>75.5</v>
      </c>
      <c r="X18" s="149">
        <f>'G-3'!M18</f>
        <v>78.5</v>
      </c>
      <c r="Y18" s="149">
        <f>'G-3'!M19</f>
        <v>95</v>
      </c>
      <c r="Z18" s="149">
        <f>'G-3'!M20</f>
        <v>79.5</v>
      </c>
      <c r="AA18" s="149">
        <f>'G-3'!M21</f>
        <v>89.5</v>
      </c>
      <c r="AB18" s="149">
        <f>'G-3'!M22</f>
        <v>97.5</v>
      </c>
      <c r="AC18" s="150"/>
      <c r="AD18" s="149">
        <f>'G-3'!T10</f>
        <v>79</v>
      </c>
      <c r="AE18" s="149">
        <f>'G-3'!T11</f>
        <v>94</v>
      </c>
      <c r="AF18" s="149">
        <f>'G-3'!T12</f>
        <v>91.5</v>
      </c>
      <c r="AG18" s="149">
        <f>'G-3'!T13</f>
        <v>119</v>
      </c>
      <c r="AH18" s="149">
        <f>'G-3'!T14</f>
        <v>100.5</v>
      </c>
      <c r="AI18" s="149">
        <f>'G-3'!T15</f>
        <v>89</v>
      </c>
      <c r="AJ18" s="149">
        <f>'G-3'!T16</f>
        <v>65.5</v>
      </c>
      <c r="AK18" s="149">
        <f>'G-3'!T17</f>
        <v>75</v>
      </c>
      <c r="AL18" s="149">
        <f>'G-3'!T18</f>
        <v>56.5</v>
      </c>
      <c r="AM18" s="149">
        <f>'G-3'!T19</f>
        <v>52.5</v>
      </c>
      <c r="AN18" s="149">
        <f>'G-3'!T20</f>
        <v>52</v>
      </c>
      <c r="AO18" s="149">
        <f>'G-3'!T21</f>
        <v>56</v>
      </c>
      <c r="AP18" s="101"/>
      <c r="AQ18" s="101"/>
      <c r="AR18" s="101"/>
      <c r="AS18" s="101"/>
      <c r="AT18" s="101"/>
      <c r="AU18" s="101">
        <f t="shared" ref="AU18:BA18" si="6">E19</f>
        <v>376</v>
      </c>
      <c r="AV18" s="101">
        <f t="shared" si="6"/>
        <v>352.5</v>
      </c>
      <c r="AW18" s="101">
        <f t="shared" si="6"/>
        <v>338</v>
      </c>
      <c r="AX18" s="101">
        <f t="shared" si="6"/>
        <v>326</v>
      </c>
      <c r="AY18" s="101">
        <f t="shared" si="6"/>
        <v>318</v>
      </c>
      <c r="AZ18" s="101">
        <f t="shared" si="6"/>
        <v>325</v>
      </c>
      <c r="BA18" s="101">
        <f t="shared" si="6"/>
        <v>313</v>
      </c>
      <c r="BB18" s="101"/>
      <c r="BC18" s="101"/>
      <c r="BD18" s="101"/>
      <c r="BE18" s="101">
        <f t="shared" ref="BE18:BQ18" si="7">P19</f>
        <v>327</v>
      </c>
      <c r="BF18" s="101">
        <f t="shared" si="7"/>
        <v>334</v>
      </c>
      <c r="BG18" s="101">
        <f t="shared" si="7"/>
        <v>334</v>
      </c>
      <c r="BH18" s="101">
        <f t="shared" si="7"/>
        <v>346.5</v>
      </c>
      <c r="BI18" s="101">
        <f t="shared" si="7"/>
        <v>327.5</v>
      </c>
      <c r="BJ18" s="101">
        <f t="shared" si="7"/>
        <v>321.5</v>
      </c>
      <c r="BK18" s="101">
        <f t="shared" si="7"/>
        <v>320.5</v>
      </c>
      <c r="BL18" s="101">
        <f t="shared" si="7"/>
        <v>303.5</v>
      </c>
      <c r="BM18" s="101">
        <f t="shared" si="7"/>
        <v>302</v>
      </c>
      <c r="BN18" s="101">
        <f t="shared" si="7"/>
        <v>322.5</v>
      </c>
      <c r="BO18" s="101">
        <f t="shared" si="7"/>
        <v>328.5</v>
      </c>
      <c r="BP18" s="101">
        <f t="shared" si="7"/>
        <v>342.5</v>
      </c>
      <c r="BQ18" s="101">
        <f t="shared" si="7"/>
        <v>361.5</v>
      </c>
      <c r="BR18" s="101"/>
      <c r="BS18" s="101"/>
      <c r="BT18" s="101"/>
      <c r="BU18" s="101">
        <f t="shared" ref="BU18:CC18" si="8">AG19</f>
        <v>383.5</v>
      </c>
      <c r="BV18" s="101">
        <f t="shared" si="8"/>
        <v>405</v>
      </c>
      <c r="BW18" s="101">
        <f t="shared" si="8"/>
        <v>400</v>
      </c>
      <c r="BX18" s="101">
        <f t="shared" si="8"/>
        <v>374</v>
      </c>
      <c r="BY18" s="101">
        <f t="shared" si="8"/>
        <v>330</v>
      </c>
      <c r="BZ18" s="101">
        <f t="shared" si="8"/>
        <v>286</v>
      </c>
      <c r="CA18" s="101">
        <f t="shared" si="8"/>
        <v>249.5</v>
      </c>
      <c r="CB18" s="101">
        <f t="shared" si="8"/>
        <v>236</v>
      </c>
      <c r="CC18" s="101">
        <f t="shared" si="8"/>
        <v>217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376</v>
      </c>
      <c r="F19" s="149">
        <f t="shared" ref="F19:K19" si="9">C18+D18+E18+F18</f>
        <v>352.5</v>
      </c>
      <c r="G19" s="149">
        <f t="shared" si="9"/>
        <v>338</v>
      </c>
      <c r="H19" s="149">
        <f t="shared" si="9"/>
        <v>326</v>
      </c>
      <c r="I19" s="149">
        <f t="shared" si="9"/>
        <v>318</v>
      </c>
      <c r="J19" s="149">
        <f t="shared" si="9"/>
        <v>325</v>
      </c>
      <c r="K19" s="149">
        <f t="shared" si="9"/>
        <v>313</v>
      </c>
      <c r="L19" s="150"/>
      <c r="M19" s="149"/>
      <c r="N19" s="149"/>
      <c r="O19" s="149"/>
      <c r="P19" s="149">
        <f>M18+N18+O18+P18</f>
        <v>327</v>
      </c>
      <c r="Q19" s="149">
        <f t="shared" ref="Q19:AB19" si="10">N18+O18+P18+Q18</f>
        <v>334</v>
      </c>
      <c r="R19" s="149">
        <f t="shared" si="10"/>
        <v>334</v>
      </c>
      <c r="S19" s="149">
        <f t="shared" si="10"/>
        <v>346.5</v>
      </c>
      <c r="T19" s="149">
        <f t="shared" si="10"/>
        <v>327.5</v>
      </c>
      <c r="U19" s="149">
        <f t="shared" si="10"/>
        <v>321.5</v>
      </c>
      <c r="V19" s="149">
        <f t="shared" si="10"/>
        <v>320.5</v>
      </c>
      <c r="W19" s="149">
        <f t="shared" si="10"/>
        <v>303.5</v>
      </c>
      <c r="X19" s="149">
        <f t="shared" si="10"/>
        <v>302</v>
      </c>
      <c r="Y19" s="149">
        <f t="shared" si="10"/>
        <v>322.5</v>
      </c>
      <c r="Z19" s="149">
        <f t="shared" si="10"/>
        <v>328.5</v>
      </c>
      <c r="AA19" s="149">
        <f t="shared" si="10"/>
        <v>342.5</v>
      </c>
      <c r="AB19" s="149">
        <f t="shared" si="10"/>
        <v>361.5</v>
      </c>
      <c r="AC19" s="150"/>
      <c r="AD19" s="149"/>
      <c r="AE19" s="149"/>
      <c r="AF19" s="149"/>
      <c r="AG19" s="149">
        <f>AD18+AE18+AF18+AG18</f>
        <v>383.5</v>
      </c>
      <c r="AH19" s="149">
        <f t="shared" ref="AH19:AO19" si="11">AE18+AF18+AG18+AH18</f>
        <v>405</v>
      </c>
      <c r="AI19" s="149">
        <f t="shared" si="11"/>
        <v>400</v>
      </c>
      <c r="AJ19" s="149">
        <f t="shared" si="11"/>
        <v>374</v>
      </c>
      <c r="AK19" s="149">
        <f t="shared" si="11"/>
        <v>330</v>
      </c>
      <c r="AL19" s="149">
        <f t="shared" si="11"/>
        <v>286</v>
      </c>
      <c r="AM19" s="149">
        <f t="shared" si="11"/>
        <v>249.5</v>
      </c>
      <c r="AN19" s="149">
        <f t="shared" si="11"/>
        <v>236</v>
      </c>
      <c r="AO19" s="149">
        <f t="shared" si="11"/>
        <v>217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</v>
      </c>
      <c r="H20" s="152"/>
      <c r="I20" s="152" t="s">
        <v>107</v>
      </c>
      <c r="J20" s="153">
        <f>DIRECCIONALIDAD!J21/100</f>
        <v>0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</v>
      </c>
      <c r="V20" s="152"/>
      <c r="W20" s="152"/>
      <c r="X20" s="152"/>
      <c r="Y20" s="152" t="s">
        <v>107</v>
      </c>
      <c r="Z20" s="153">
        <f>DIRECCIONALIDAD!J24/100</f>
        <v>0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</v>
      </c>
      <c r="AL20" s="152"/>
      <c r="AM20" s="152"/>
      <c r="AN20" s="152" t="s">
        <v>107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321</v>
      </c>
      <c r="AV20" s="92">
        <f t="shared" si="15"/>
        <v>315</v>
      </c>
      <c r="AW20" s="92">
        <f t="shared" si="15"/>
        <v>286</v>
      </c>
      <c r="AX20" s="92">
        <f t="shared" si="15"/>
        <v>264.5</v>
      </c>
      <c r="AY20" s="92">
        <f t="shared" si="15"/>
        <v>255.5</v>
      </c>
      <c r="AZ20" s="92">
        <f t="shared" si="15"/>
        <v>249</v>
      </c>
      <c r="BA20" s="92">
        <f t="shared" si="15"/>
        <v>261</v>
      </c>
      <c r="BB20" s="92"/>
      <c r="BC20" s="92"/>
      <c r="BD20" s="92"/>
      <c r="BE20" s="92">
        <f t="shared" ref="BE20:BQ20" si="16">P24</f>
        <v>322</v>
      </c>
      <c r="BF20" s="92">
        <f t="shared" si="16"/>
        <v>344.5</v>
      </c>
      <c r="BG20" s="92">
        <f t="shared" si="16"/>
        <v>326</v>
      </c>
      <c r="BH20" s="92">
        <f t="shared" si="16"/>
        <v>316</v>
      </c>
      <c r="BI20" s="92">
        <f t="shared" si="16"/>
        <v>280</v>
      </c>
      <c r="BJ20" s="92">
        <f t="shared" si="16"/>
        <v>227</v>
      </c>
      <c r="BK20" s="92">
        <f t="shared" si="16"/>
        <v>225.5</v>
      </c>
      <c r="BL20" s="92">
        <f t="shared" si="16"/>
        <v>216</v>
      </c>
      <c r="BM20" s="92">
        <f t="shared" si="16"/>
        <v>205</v>
      </c>
      <c r="BN20" s="92">
        <f t="shared" si="16"/>
        <v>231.5</v>
      </c>
      <c r="BO20" s="92">
        <f t="shared" si="16"/>
        <v>253.5</v>
      </c>
      <c r="BP20" s="92">
        <f t="shared" si="16"/>
        <v>243</v>
      </c>
      <c r="BQ20" s="92">
        <f t="shared" si="16"/>
        <v>263</v>
      </c>
      <c r="BR20" s="92"/>
      <c r="BS20" s="92"/>
      <c r="BT20" s="92"/>
      <c r="BU20" s="92">
        <f t="shared" ref="BU20:CC20" si="17">AG24</f>
        <v>328.5</v>
      </c>
      <c r="BV20" s="92">
        <f t="shared" si="17"/>
        <v>321</v>
      </c>
      <c r="BW20" s="92">
        <f t="shared" si="17"/>
        <v>348.5</v>
      </c>
      <c r="BX20" s="92">
        <f t="shared" si="17"/>
        <v>344</v>
      </c>
      <c r="BY20" s="92">
        <f t="shared" si="17"/>
        <v>347</v>
      </c>
      <c r="BZ20" s="92">
        <f t="shared" si="17"/>
        <v>358.5</v>
      </c>
      <c r="CA20" s="92">
        <f t="shared" si="17"/>
        <v>319</v>
      </c>
      <c r="CB20" s="92">
        <f t="shared" si="17"/>
        <v>308.5</v>
      </c>
      <c r="CC20" s="92">
        <f t="shared" si="17"/>
        <v>252.5</v>
      </c>
    </row>
    <row r="21" spans="1:81" ht="16.5" customHeight="1" x14ac:dyDescent="0.2">
      <c r="A21" s="162" t="s">
        <v>152</v>
      </c>
      <c r="B21" s="163">
        <f>MAX(B19:K19)</f>
        <v>376</v>
      </c>
      <c r="C21" s="152" t="s">
        <v>105</v>
      </c>
      <c r="D21" s="164">
        <f>+B21*D20</f>
        <v>0</v>
      </c>
      <c r="E21" s="152"/>
      <c r="F21" s="152" t="s">
        <v>106</v>
      </c>
      <c r="G21" s="164">
        <f>+B21*G20</f>
        <v>0</v>
      </c>
      <c r="H21" s="152"/>
      <c r="I21" s="152" t="s">
        <v>107</v>
      </c>
      <c r="J21" s="164">
        <f>+B21*J20</f>
        <v>0</v>
      </c>
      <c r="K21" s="154"/>
      <c r="L21" s="148"/>
      <c r="M21" s="163">
        <f>MAX(M19:AB19)</f>
        <v>361.5</v>
      </c>
      <c r="N21" s="152"/>
      <c r="O21" s="152" t="s">
        <v>105</v>
      </c>
      <c r="P21" s="165">
        <f>+M21*P20</f>
        <v>0</v>
      </c>
      <c r="Q21" s="152"/>
      <c r="R21" s="152"/>
      <c r="S21" s="152"/>
      <c r="T21" s="152" t="s">
        <v>106</v>
      </c>
      <c r="U21" s="165">
        <f>+M21*U20</f>
        <v>0</v>
      </c>
      <c r="V21" s="152"/>
      <c r="W21" s="152"/>
      <c r="X21" s="152"/>
      <c r="Y21" s="152" t="s">
        <v>107</v>
      </c>
      <c r="Z21" s="165">
        <f>+M21*Z20</f>
        <v>0</v>
      </c>
      <c r="AA21" s="152"/>
      <c r="AB21" s="154"/>
      <c r="AC21" s="148"/>
      <c r="AD21" s="163">
        <f>MAX(AD19:AO19)</f>
        <v>405</v>
      </c>
      <c r="AE21" s="152" t="s">
        <v>105</v>
      </c>
      <c r="AF21" s="164">
        <f>+AD21*AF20</f>
        <v>0</v>
      </c>
      <c r="AG21" s="152"/>
      <c r="AH21" s="152"/>
      <c r="AI21" s="152"/>
      <c r="AJ21" s="152" t="s">
        <v>106</v>
      </c>
      <c r="AK21" s="164">
        <f>+AD21*AK20</f>
        <v>0</v>
      </c>
      <c r="AL21" s="152"/>
      <c r="AM21" s="152"/>
      <c r="AN21" s="152" t="s">
        <v>107</v>
      </c>
      <c r="AO21" s="166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60" t="s">
        <v>101</v>
      </c>
      <c r="U22" s="260"/>
      <c r="V22" s="156">
        <v>4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697</v>
      </c>
      <c r="AV22" s="92">
        <f t="shared" si="18"/>
        <v>667.5</v>
      </c>
      <c r="AW22" s="92">
        <f t="shared" si="18"/>
        <v>624</v>
      </c>
      <c r="AX22" s="92">
        <f t="shared" si="18"/>
        <v>590.5</v>
      </c>
      <c r="AY22" s="92">
        <f t="shared" si="18"/>
        <v>573.5</v>
      </c>
      <c r="AZ22" s="92">
        <f t="shared" si="18"/>
        <v>574</v>
      </c>
      <c r="BA22" s="92">
        <f t="shared" si="18"/>
        <v>574</v>
      </c>
      <c r="BB22" s="92"/>
      <c r="BC22" s="92"/>
      <c r="BD22" s="92"/>
      <c r="BE22" s="92">
        <f t="shared" ref="BE22:BQ22" si="19">P33</f>
        <v>649</v>
      </c>
      <c r="BF22" s="92">
        <f t="shared" si="19"/>
        <v>678.5</v>
      </c>
      <c r="BG22" s="92">
        <f t="shared" si="19"/>
        <v>660</v>
      </c>
      <c r="BH22" s="92">
        <f t="shared" si="19"/>
        <v>662.5</v>
      </c>
      <c r="BI22" s="92">
        <f t="shared" si="19"/>
        <v>607.5</v>
      </c>
      <c r="BJ22" s="92">
        <f t="shared" si="19"/>
        <v>548.5</v>
      </c>
      <c r="BK22" s="92">
        <f t="shared" si="19"/>
        <v>546</v>
      </c>
      <c r="BL22" s="92">
        <f t="shared" si="19"/>
        <v>519.5</v>
      </c>
      <c r="BM22" s="92">
        <f t="shared" si="19"/>
        <v>507</v>
      </c>
      <c r="BN22" s="92">
        <f t="shared" si="19"/>
        <v>554</v>
      </c>
      <c r="BO22" s="92">
        <f t="shared" si="19"/>
        <v>582</v>
      </c>
      <c r="BP22" s="92">
        <f t="shared" si="19"/>
        <v>585.5</v>
      </c>
      <c r="BQ22" s="92">
        <f t="shared" si="19"/>
        <v>624.5</v>
      </c>
      <c r="BR22" s="92"/>
      <c r="BS22" s="92"/>
      <c r="BT22" s="92"/>
      <c r="BU22" s="92">
        <f t="shared" ref="BU22:CC22" si="20">AG33</f>
        <v>712</v>
      </c>
      <c r="BV22" s="92">
        <f t="shared" si="20"/>
        <v>726</v>
      </c>
      <c r="BW22" s="92">
        <f t="shared" si="20"/>
        <v>748.5</v>
      </c>
      <c r="BX22" s="92">
        <f t="shared" si="20"/>
        <v>718</v>
      </c>
      <c r="BY22" s="92">
        <f t="shared" si="20"/>
        <v>677</v>
      </c>
      <c r="BZ22" s="92">
        <f t="shared" si="20"/>
        <v>644.5</v>
      </c>
      <c r="CA22" s="92">
        <f t="shared" si="20"/>
        <v>568.5</v>
      </c>
      <c r="CB22" s="92">
        <f t="shared" si="20"/>
        <v>544.5</v>
      </c>
      <c r="CC22" s="92">
        <f t="shared" si="20"/>
        <v>469.5</v>
      </c>
    </row>
    <row r="23" spans="1:81" ht="16.5" customHeight="1" x14ac:dyDescent="0.2">
      <c r="A23" s="100" t="s">
        <v>102</v>
      </c>
      <c r="B23" s="149">
        <f>'G-4'!F10</f>
        <v>81.5</v>
      </c>
      <c r="C23" s="149">
        <f>'G-4'!F11</f>
        <v>89</v>
      </c>
      <c r="D23" s="149">
        <f>'G-4'!F12</f>
        <v>72</v>
      </c>
      <c r="E23" s="149">
        <f>'G-4'!F13</f>
        <v>78.5</v>
      </c>
      <c r="F23" s="149">
        <f>'G-4'!F14</f>
        <v>75.5</v>
      </c>
      <c r="G23" s="149">
        <f>'G-4'!F15</f>
        <v>60</v>
      </c>
      <c r="H23" s="149">
        <f>'G-4'!F16</f>
        <v>50.5</v>
      </c>
      <c r="I23" s="149">
        <f>'G-4'!F17</f>
        <v>69.5</v>
      </c>
      <c r="J23" s="149">
        <f>'G-4'!F18</f>
        <v>69</v>
      </c>
      <c r="K23" s="149">
        <f>'G-4'!F19</f>
        <v>72</v>
      </c>
      <c r="L23" s="150"/>
      <c r="M23" s="149">
        <f>'G-4'!F20</f>
        <v>78.5</v>
      </c>
      <c r="N23" s="149">
        <f>'G-4'!F21</f>
        <v>74.5</v>
      </c>
      <c r="O23" s="149">
        <f>'G-4'!F22</f>
        <v>77</v>
      </c>
      <c r="P23" s="149">
        <f>'G-4'!M10</f>
        <v>92</v>
      </c>
      <c r="Q23" s="149">
        <f>'G-4'!M11</f>
        <v>101</v>
      </c>
      <c r="R23" s="149">
        <f>'G-4'!M12</f>
        <v>56</v>
      </c>
      <c r="S23" s="149">
        <f>'G-4'!M13</f>
        <v>67</v>
      </c>
      <c r="T23" s="149">
        <f>'G-4'!M14</f>
        <v>56</v>
      </c>
      <c r="U23" s="149">
        <f>'G-4'!M15</f>
        <v>48</v>
      </c>
      <c r="V23" s="149">
        <f>'G-4'!M16</f>
        <v>54.5</v>
      </c>
      <c r="W23" s="149">
        <f>'G-4'!M17</f>
        <v>57.5</v>
      </c>
      <c r="X23" s="149">
        <f>'G-4'!M18</f>
        <v>45</v>
      </c>
      <c r="Y23" s="149">
        <f>'G-4'!M19</f>
        <v>74.5</v>
      </c>
      <c r="Z23" s="149">
        <f>'G-4'!M20</f>
        <v>76.5</v>
      </c>
      <c r="AA23" s="149">
        <f>'G-4'!M21</f>
        <v>47</v>
      </c>
      <c r="AB23" s="149">
        <f>'G-4'!M22</f>
        <v>65</v>
      </c>
      <c r="AC23" s="150"/>
      <c r="AD23" s="149">
        <f>'G-4'!T10</f>
        <v>78.5</v>
      </c>
      <c r="AE23" s="149">
        <f>'G-4'!T11</f>
        <v>75</v>
      </c>
      <c r="AF23" s="149">
        <f>'G-4'!T12</f>
        <v>79</v>
      </c>
      <c r="AG23" s="149">
        <f>'G-4'!T13</f>
        <v>96</v>
      </c>
      <c r="AH23" s="149">
        <f>'G-4'!T14</f>
        <v>71</v>
      </c>
      <c r="AI23" s="149">
        <f>'G-4'!T15</f>
        <v>102.5</v>
      </c>
      <c r="AJ23" s="149">
        <f>'G-4'!T16</f>
        <v>74.5</v>
      </c>
      <c r="AK23" s="149">
        <f>'G-4'!T17</f>
        <v>99</v>
      </c>
      <c r="AL23" s="149">
        <f>'G-4'!T18</f>
        <v>82.5</v>
      </c>
      <c r="AM23" s="149">
        <f>'G-4'!T19</f>
        <v>63</v>
      </c>
      <c r="AN23" s="149">
        <f>'G-4'!T20</f>
        <v>64</v>
      </c>
      <c r="AO23" s="149">
        <f>'G-4'!T21</f>
        <v>43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321</v>
      </c>
      <c r="F24" s="149">
        <f t="shared" ref="F24:K24" si="21">C23+D23+E23+F23</f>
        <v>315</v>
      </c>
      <c r="G24" s="149">
        <f t="shared" si="21"/>
        <v>286</v>
      </c>
      <c r="H24" s="149">
        <f t="shared" si="21"/>
        <v>264.5</v>
      </c>
      <c r="I24" s="149">
        <f t="shared" si="21"/>
        <v>255.5</v>
      </c>
      <c r="J24" s="149">
        <f t="shared" si="21"/>
        <v>249</v>
      </c>
      <c r="K24" s="149">
        <f t="shared" si="21"/>
        <v>261</v>
      </c>
      <c r="L24" s="150"/>
      <c r="M24" s="149"/>
      <c r="N24" s="149"/>
      <c r="O24" s="149"/>
      <c r="P24" s="149">
        <f>M23+N23+O23+P23</f>
        <v>322</v>
      </c>
      <c r="Q24" s="149">
        <f t="shared" ref="Q24:AB24" si="22">N23+O23+P23+Q23</f>
        <v>344.5</v>
      </c>
      <c r="R24" s="149">
        <f t="shared" si="22"/>
        <v>326</v>
      </c>
      <c r="S24" s="149">
        <f t="shared" si="22"/>
        <v>316</v>
      </c>
      <c r="T24" s="149">
        <f t="shared" si="22"/>
        <v>280</v>
      </c>
      <c r="U24" s="149">
        <f t="shared" si="22"/>
        <v>227</v>
      </c>
      <c r="V24" s="149">
        <f t="shared" si="22"/>
        <v>225.5</v>
      </c>
      <c r="W24" s="149">
        <f t="shared" si="22"/>
        <v>216</v>
      </c>
      <c r="X24" s="149">
        <f t="shared" si="22"/>
        <v>205</v>
      </c>
      <c r="Y24" s="149">
        <f t="shared" si="22"/>
        <v>231.5</v>
      </c>
      <c r="Z24" s="149">
        <f t="shared" si="22"/>
        <v>253.5</v>
      </c>
      <c r="AA24" s="149">
        <f t="shared" si="22"/>
        <v>243</v>
      </c>
      <c r="AB24" s="149">
        <f t="shared" si="22"/>
        <v>263</v>
      </c>
      <c r="AC24" s="150"/>
      <c r="AD24" s="149"/>
      <c r="AE24" s="149"/>
      <c r="AF24" s="149"/>
      <c r="AG24" s="149">
        <f>AD23+AE23+AF23+AG23</f>
        <v>328.5</v>
      </c>
      <c r="AH24" s="149">
        <f t="shared" ref="AH24:AO24" si="23">AE23+AF23+AG23+AH23</f>
        <v>321</v>
      </c>
      <c r="AI24" s="149">
        <f t="shared" si="23"/>
        <v>348.5</v>
      </c>
      <c r="AJ24" s="149">
        <f t="shared" si="23"/>
        <v>344</v>
      </c>
      <c r="AK24" s="149">
        <f t="shared" si="23"/>
        <v>347</v>
      </c>
      <c r="AL24" s="149">
        <f t="shared" si="23"/>
        <v>358.5</v>
      </c>
      <c r="AM24" s="149">
        <f t="shared" si="23"/>
        <v>319</v>
      </c>
      <c r="AN24" s="149">
        <f t="shared" si="23"/>
        <v>308.5</v>
      </c>
      <c r="AO24" s="149">
        <f t="shared" si="23"/>
        <v>252.5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0</v>
      </c>
      <c r="E25" s="152"/>
      <c r="F25" s="152" t="s">
        <v>106</v>
      </c>
      <c r="G25" s="153">
        <f>DIRECCIONALIDAD!J29/100</f>
        <v>1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</v>
      </c>
      <c r="Q25" s="152"/>
      <c r="R25" s="152"/>
      <c r="S25" s="152"/>
      <c r="T25" s="152" t="s">
        <v>106</v>
      </c>
      <c r="U25" s="153">
        <f>DIRECCIONALIDAD!J32/100</f>
        <v>1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0</v>
      </c>
      <c r="AG25" s="152"/>
      <c r="AH25" s="152"/>
      <c r="AI25" s="152"/>
      <c r="AJ25" s="152" t="s">
        <v>106</v>
      </c>
      <c r="AK25" s="153">
        <f>DIRECCIONALIDAD!J35/100</f>
        <v>1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2" t="s">
        <v>152</v>
      </c>
      <c r="B26" s="163">
        <f>MAX(B24:K24)</f>
        <v>321</v>
      </c>
      <c r="C26" s="152" t="s">
        <v>105</v>
      </c>
      <c r="D26" s="164">
        <f>+B26*D25</f>
        <v>0</v>
      </c>
      <c r="E26" s="152"/>
      <c r="F26" s="152" t="s">
        <v>106</v>
      </c>
      <c r="G26" s="164">
        <f>+B26*G25</f>
        <v>321</v>
      </c>
      <c r="H26" s="152"/>
      <c r="I26" s="152" t="s">
        <v>107</v>
      </c>
      <c r="J26" s="164">
        <f>+B26*J25</f>
        <v>0</v>
      </c>
      <c r="K26" s="154"/>
      <c r="L26" s="148"/>
      <c r="M26" s="163">
        <f>MAX(M24:AB24)</f>
        <v>344.5</v>
      </c>
      <c r="N26" s="152"/>
      <c r="O26" s="152" t="s">
        <v>105</v>
      </c>
      <c r="P26" s="165">
        <f>+M26*P25</f>
        <v>0</v>
      </c>
      <c r="Q26" s="152"/>
      <c r="R26" s="152"/>
      <c r="S26" s="152"/>
      <c r="T26" s="152" t="s">
        <v>106</v>
      </c>
      <c r="U26" s="165">
        <f>+M26*U25</f>
        <v>344.5</v>
      </c>
      <c r="V26" s="152"/>
      <c r="W26" s="152"/>
      <c r="X26" s="152"/>
      <c r="Y26" s="152" t="s">
        <v>107</v>
      </c>
      <c r="Z26" s="165">
        <f>+M26*Z25</f>
        <v>0</v>
      </c>
      <c r="AA26" s="152"/>
      <c r="AB26" s="154"/>
      <c r="AC26" s="148"/>
      <c r="AD26" s="163">
        <f>MAX(AD24:AO24)</f>
        <v>358.5</v>
      </c>
      <c r="AE26" s="152" t="s">
        <v>105</v>
      </c>
      <c r="AF26" s="164">
        <f>+AD26*AF25</f>
        <v>0</v>
      </c>
      <c r="AG26" s="152"/>
      <c r="AH26" s="152"/>
      <c r="AI26" s="152"/>
      <c r="AJ26" s="152" t="s">
        <v>106</v>
      </c>
      <c r="AK26" s="164">
        <f>+AD26*AK25</f>
        <v>358.5</v>
      </c>
      <c r="AL26" s="152"/>
      <c r="AM26" s="152"/>
      <c r="AN26" s="152" t="s">
        <v>107</v>
      </c>
      <c r="AO26" s="166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hidden="1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60" t="s">
        <v>101</v>
      </c>
      <c r="U27" s="26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hidden="1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hidden="1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hidden="1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1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1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1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hidden="1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60" t="s">
        <v>101</v>
      </c>
      <c r="U31" s="260"/>
      <c r="V31" s="147" t="s">
        <v>108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102</v>
      </c>
      <c r="B32" s="149">
        <f>B13+B18+B23+B28</f>
        <v>186.5</v>
      </c>
      <c r="C32" s="149">
        <f t="shared" ref="C32:K32" si="27">C13+C18+C23+C28</f>
        <v>195.5</v>
      </c>
      <c r="D32" s="149">
        <f t="shared" si="27"/>
        <v>153.5</v>
      </c>
      <c r="E32" s="149">
        <f t="shared" si="27"/>
        <v>161.5</v>
      </c>
      <c r="F32" s="149">
        <f t="shared" si="27"/>
        <v>157</v>
      </c>
      <c r="G32" s="149">
        <f t="shared" si="27"/>
        <v>152</v>
      </c>
      <c r="H32" s="149">
        <f t="shared" si="27"/>
        <v>120</v>
      </c>
      <c r="I32" s="149">
        <f t="shared" si="27"/>
        <v>144.5</v>
      </c>
      <c r="J32" s="149">
        <f t="shared" si="27"/>
        <v>157.5</v>
      </c>
      <c r="K32" s="149">
        <f t="shared" si="27"/>
        <v>152</v>
      </c>
      <c r="L32" s="150"/>
      <c r="M32" s="149">
        <f>M13+M18+M23+M28</f>
        <v>152</v>
      </c>
      <c r="N32" s="149">
        <f t="shared" ref="N32:AB32" si="28">N13+N18+N23+N28</f>
        <v>149</v>
      </c>
      <c r="O32" s="149">
        <f t="shared" si="28"/>
        <v>157</v>
      </c>
      <c r="P32" s="149">
        <f t="shared" si="28"/>
        <v>191</v>
      </c>
      <c r="Q32" s="149">
        <f t="shared" si="28"/>
        <v>181.5</v>
      </c>
      <c r="R32" s="149">
        <f t="shared" si="28"/>
        <v>130.5</v>
      </c>
      <c r="S32" s="149">
        <f t="shared" si="28"/>
        <v>159.5</v>
      </c>
      <c r="T32" s="149">
        <f t="shared" si="28"/>
        <v>136</v>
      </c>
      <c r="U32" s="149">
        <f t="shared" si="28"/>
        <v>122.5</v>
      </c>
      <c r="V32" s="149">
        <f t="shared" si="28"/>
        <v>128</v>
      </c>
      <c r="W32" s="149">
        <f t="shared" si="28"/>
        <v>133</v>
      </c>
      <c r="X32" s="149">
        <f t="shared" si="28"/>
        <v>123.5</v>
      </c>
      <c r="Y32" s="149">
        <f t="shared" si="28"/>
        <v>169.5</v>
      </c>
      <c r="Z32" s="149">
        <f t="shared" si="28"/>
        <v>156</v>
      </c>
      <c r="AA32" s="149">
        <f t="shared" si="28"/>
        <v>136.5</v>
      </c>
      <c r="AB32" s="149">
        <f t="shared" si="28"/>
        <v>162.5</v>
      </c>
      <c r="AC32" s="150"/>
      <c r="AD32" s="149">
        <f>AD13+AD18+AD23+AD28</f>
        <v>157.5</v>
      </c>
      <c r="AE32" s="149">
        <f t="shared" ref="AE32:AO32" si="29">AE13+AE18+AE23+AE28</f>
        <v>169</v>
      </c>
      <c r="AF32" s="149">
        <f t="shared" si="29"/>
        <v>170.5</v>
      </c>
      <c r="AG32" s="149">
        <f t="shared" si="29"/>
        <v>215</v>
      </c>
      <c r="AH32" s="149">
        <f t="shared" si="29"/>
        <v>171.5</v>
      </c>
      <c r="AI32" s="149">
        <f t="shared" si="29"/>
        <v>191.5</v>
      </c>
      <c r="AJ32" s="149">
        <f t="shared" si="29"/>
        <v>140</v>
      </c>
      <c r="AK32" s="149">
        <f t="shared" si="29"/>
        <v>174</v>
      </c>
      <c r="AL32" s="149">
        <f t="shared" si="29"/>
        <v>139</v>
      </c>
      <c r="AM32" s="149">
        <f t="shared" si="29"/>
        <v>115.5</v>
      </c>
      <c r="AN32" s="149">
        <f t="shared" si="29"/>
        <v>116</v>
      </c>
      <c r="AO32" s="149">
        <f t="shared" si="29"/>
        <v>99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103</v>
      </c>
      <c r="B33" s="149"/>
      <c r="C33" s="149"/>
      <c r="D33" s="149"/>
      <c r="E33" s="149">
        <f>B32+C32+D32+E32</f>
        <v>697</v>
      </c>
      <c r="F33" s="149">
        <f t="shared" ref="F33:K33" si="30">C32+D32+E32+F32</f>
        <v>667.5</v>
      </c>
      <c r="G33" s="149">
        <f t="shared" si="30"/>
        <v>624</v>
      </c>
      <c r="H33" s="149">
        <f t="shared" si="30"/>
        <v>590.5</v>
      </c>
      <c r="I33" s="149">
        <f t="shared" si="30"/>
        <v>573.5</v>
      </c>
      <c r="J33" s="149">
        <f t="shared" si="30"/>
        <v>574</v>
      </c>
      <c r="K33" s="149">
        <f t="shared" si="30"/>
        <v>574</v>
      </c>
      <c r="L33" s="150"/>
      <c r="M33" s="149"/>
      <c r="N33" s="149"/>
      <c r="O33" s="149"/>
      <c r="P33" s="149">
        <f>M32+N32+O32+P32</f>
        <v>649</v>
      </c>
      <c r="Q33" s="149">
        <f t="shared" ref="Q33:AB33" si="31">N32+O32+P32+Q32</f>
        <v>678.5</v>
      </c>
      <c r="R33" s="149">
        <f t="shared" si="31"/>
        <v>660</v>
      </c>
      <c r="S33" s="149">
        <f t="shared" si="31"/>
        <v>662.5</v>
      </c>
      <c r="T33" s="149">
        <f t="shared" si="31"/>
        <v>607.5</v>
      </c>
      <c r="U33" s="149">
        <f t="shared" si="31"/>
        <v>548.5</v>
      </c>
      <c r="V33" s="149">
        <f t="shared" si="31"/>
        <v>546</v>
      </c>
      <c r="W33" s="149">
        <f t="shared" si="31"/>
        <v>519.5</v>
      </c>
      <c r="X33" s="149">
        <f t="shared" si="31"/>
        <v>507</v>
      </c>
      <c r="Y33" s="149">
        <f t="shared" si="31"/>
        <v>554</v>
      </c>
      <c r="Z33" s="149">
        <f t="shared" si="31"/>
        <v>582</v>
      </c>
      <c r="AA33" s="149">
        <f t="shared" si="31"/>
        <v>585.5</v>
      </c>
      <c r="AB33" s="149">
        <f t="shared" si="31"/>
        <v>624.5</v>
      </c>
      <c r="AC33" s="150"/>
      <c r="AD33" s="149"/>
      <c r="AE33" s="149"/>
      <c r="AF33" s="149"/>
      <c r="AG33" s="149">
        <f>AD32+AE32+AF32+AG32</f>
        <v>712</v>
      </c>
      <c r="AH33" s="149">
        <f t="shared" ref="AH33:AO33" si="32">AE32+AF32+AG32+AH32</f>
        <v>726</v>
      </c>
      <c r="AI33" s="149">
        <f t="shared" si="32"/>
        <v>748.5</v>
      </c>
      <c r="AJ33" s="149">
        <f t="shared" si="32"/>
        <v>718</v>
      </c>
      <c r="AK33" s="149">
        <f t="shared" si="32"/>
        <v>677</v>
      </c>
      <c r="AL33" s="149">
        <f t="shared" si="32"/>
        <v>644.5</v>
      </c>
      <c r="AM33" s="149">
        <f t="shared" si="32"/>
        <v>568.5</v>
      </c>
      <c r="AN33" s="149">
        <f t="shared" si="32"/>
        <v>544.5</v>
      </c>
      <c r="AO33" s="149">
        <f t="shared" si="32"/>
        <v>469.5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61"/>
      <c r="R35" s="261"/>
      <c r="S35" s="261"/>
      <c r="T35" s="261"/>
      <c r="U35" s="261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G-3</vt:lpstr>
      <vt:lpstr>G-4</vt:lpstr>
      <vt:lpstr>G-Totales</vt:lpstr>
      <vt:lpstr>TRANSMETRO</vt:lpstr>
      <vt:lpstr>DIRECCIONALIDAD</vt:lpstr>
      <vt:lpstr>DIAGRAMA DE VOL</vt:lpstr>
      <vt:lpstr>'G-3'!Área_de_impresión</vt:lpstr>
      <vt:lpstr>'G-4'!Área_de_impresión</vt:lpstr>
      <vt:lpstr>'G-Totales'!Área_de_impresión</vt:lpstr>
      <vt:lpstr>TRANSMETRO!Área_de_impresión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2016-10-31T20:18:42Z</cp:lastPrinted>
  <dcterms:created xsi:type="dcterms:W3CDTF">1998-04-02T13:38:56Z</dcterms:created>
  <dcterms:modified xsi:type="dcterms:W3CDTF">2018-08-23T15:00:04Z</dcterms:modified>
</cp:coreProperties>
</file>