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8\CR 47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4" i="4689" l="1"/>
  <c r="Z20" i="4688" s="1"/>
  <c r="J43" i="4689"/>
  <c r="J40" i="4689"/>
  <c r="J37" i="4689"/>
  <c r="J20" i="4689"/>
  <c r="G20" i="4688" s="1"/>
  <c r="J23" i="4689"/>
  <c r="U20" i="4688" s="1"/>
  <c r="J25" i="4689"/>
  <c r="J26" i="4689"/>
  <c r="AK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22" i="4681" l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R34" i="4688"/>
  <c r="BG22" i="4688" s="1"/>
  <c r="W34" i="4688"/>
  <c r="BL22" i="4688" s="1"/>
  <c r="AH34" i="4688"/>
  <c r="BV22" i="4688" s="1"/>
  <c r="U23" i="4684"/>
  <c r="I34" i="4688"/>
  <c r="AY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F26" i="4688"/>
  <c r="AK26" i="4688"/>
  <c r="Z26" i="4688"/>
  <c r="U26" i="4688"/>
  <c r="P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<sst xmlns="http://schemas.openxmlformats.org/spreadsheetml/2006/main" count="559" uniqueCount="152">
  <si>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</si>
  <si>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</si>
  <si>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</si>
  <si>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</si>
  <si>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</si>
  <si>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</si>
  <si>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</si>
  <si>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</si>
  <si>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</si>
  <si>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</si>
  <si>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</si>
  <si>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</si>
  <si>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</si>
  <si>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</si>
  <si>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</si>
  <si>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</si>
  <si>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</si>
  <si>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</si>
  <si>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</si>
  <si>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</si>
  <si>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</si>
  <si>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</si>
  <si>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</si>
  <si>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</si>
  <si>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</si>
  <si>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</si>
  <si>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</si>
  <si>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</si>
  <si>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</si>
  <si>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</si>
  <si>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</si>
  <si>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</si>
  <si>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</si>
  <si>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</si>
  <si>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</si>
  <si>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</si>
  <si>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</si>
  <si>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</si>
  <si>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</si>
  <si>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</si>
  <si>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</si>
  <si>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</si>
  <si>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</si>
  <si>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</si>
  <si>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</si>
  <si>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</si>
  <si>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</si>
  <si>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</si>
  <si>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</si>
  <si>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</si>
  <si>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</si>
  <si>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</si>
  <si>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</si>
  <si>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</si>
  <si>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</si>
  <si>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</si>
  <si>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</si>
  <si>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</si>
  <si>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</si>
  <si>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</si>
  <si>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</si>
  <si>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</si>
  <si>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</si>
  <si>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</si>
  <si>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</si>
  <si>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</si>
  <si>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</si>
  <si>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</si>
  <si>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</si>
  <si>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</si>
  <si>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</si>
  <si>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</si>
  <si>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</si>
  <si>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</si>
  <si>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</si>
  <si>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</si>
  <si>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</si>
  <si>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</si>
  <si>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</si>
  <si>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</si>
  <si>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</si>
  <si>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</si>
  <si>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</si>
  <si>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</si>
  <si>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</si>
  <si>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</si>
  <si>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</si>
  <si>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</si>
  <si>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</si>
  <si>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</si>
  <si>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</si>
  <si>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</si>
  <si>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</si>
  <si>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</si>
  <si>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</si>
  <si>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</si>
  <si>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</si>
  <si>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</si>
  <si>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</si>
  <si>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</si>
  <si>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</si>
  <si>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</si>
  <si>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</si>
  <si>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</si>
  <si>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</si>
  <si>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</si>
  <si>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</si>
  <si>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</si>
  <si>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</si>
  <si>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</si>
  <si>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</si>
  <si>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</si>
  <si>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</si>
  <si>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</si>
  <si>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</si>
  <si>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</si>
  <si>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</si>
  <si>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</si>
  <si>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</si>
  <si>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</si>
  <si>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</si>
  <si>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</si>
  <si>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</si>
  <si>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</si>
  <si>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</si>
  <si>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</si>
  <si>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</si>
  <si>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</si>
  <si>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</si>
  <si>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</si>
  <si>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</si>
  <si>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</si>
  <si>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</si>
  <si>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</si>
  <si>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</si>
  <si>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</si>
  <si>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</si>
  <si>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</si>
  <si>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</si>
  <si>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</si>
  <si>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</si>
  <si>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</si>
  <si>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</si>
  <si>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</si>
  <si>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</si>
  <si>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</si>
  <si>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</si>
  <si>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47</t>
  </si>
  <si>
    <t>IVAN FONSECA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</si>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</sst>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421.5</c:v>
                </c:pt>
                <c:pt idx="1">
                  <c:v>447.5</c:v>
                </c:pt>
                <c:pt idx="2">
                  <c:v>442</c:v>
                </c:pt>
                <c:pt idx="3">
                  <c:v>422.5</c:v>
                </c:pt>
                <c:pt idx="4">
                  <c:v>408</c:v>
                </c:pt>
                <c:pt idx="5">
                  <c:v>375</c:v>
                </c:pt>
                <c:pt idx="6">
                  <c:v>363.5</c:v>
                </c:pt>
                <c:pt idx="7">
                  <c:v>343.5</c:v>
                </c:pt>
                <c:pt idx="8">
                  <c:v>279.5</c:v>
                </c:pt>
                <c:pt idx="9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66856"/>
        <c:axId val="160566072"/>
      </c:barChart>
      <c:catAx>
        <c:axId val="16056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6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1733.5</c:v>
                </c:pt>
                <c:pt idx="4">
                  <c:v>1720</c:v>
                </c:pt>
                <c:pt idx="5">
                  <c:v>1647.5</c:v>
                </c:pt>
                <c:pt idx="6">
                  <c:v>1569</c:v>
                </c:pt>
                <c:pt idx="7">
                  <c:v>1490</c:v>
                </c:pt>
                <c:pt idx="8">
                  <c:v>1361.5</c:v>
                </c:pt>
                <c:pt idx="9">
                  <c:v>1335</c:v>
                </c:pt>
                <c:pt idx="13">
                  <c:v>1157.5</c:v>
                </c:pt>
                <c:pt idx="14">
                  <c:v>1175.5</c:v>
                </c:pt>
                <c:pt idx="15">
                  <c:v>1187.5</c:v>
                </c:pt>
                <c:pt idx="16">
                  <c:v>1143.5</c:v>
                </c:pt>
                <c:pt idx="17">
                  <c:v>1185</c:v>
                </c:pt>
                <c:pt idx="18">
                  <c:v>1182.5</c:v>
                </c:pt>
                <c:pt idx="19">
                  <c:v>1201</c:v>
                </c:pt>
                <c:pt idx="20">
                  <c:v>1350</c:v>
                </c:pt>
                <c:pt idx="21">
                  <c:v>1451</c:v>
                </c:pt>
                <c:pt idx="22">
                  <c:v>1542</c:v>
                </c:pt>
                <c:pt idx="23">
                  <c:v>1570</c:v>
                </c:pt>
                <c:pt idx="24">
                  <c:v>1539</c:v>
                </c:pt>
                <c:pt idx="25">
                  <c:v>1517</c:v>
                </c:pt>
                <c:pt idx="29">
                  <c:v>1173.5</c:v>
                </c:pt>
                <c:pt idx="30">
                  <c:v>1260.5</c:v>
                </c:pt>
                <c:pt idx="31">
                  <c:v>1327</c:v>
                </c:pt>
                <c:pt idx="32">
                  <c:v>1275</c:v>
                </c:pt>
                <c:pt idx="33">
                  <c:v>1299.5</c:v>
                </c:pt>
                <c:pt idx="34">
                  <c:v>1244.5</c:v>
                </c:pt>
                <c:pt idx="35">
                  <c:v>1201</c:v>
                </c:pt>
                <c:pt idx="36">
                  <c:v>1181</c:v>
                </c:pt>
                <c:pt idx="37">
                  <c:v>1115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695</c:v>
                </c:pt>
                <c:pt idx="4">
                  <c:v>696.5</c:v>
                </c:pt>
                <c:pt idx="5">
                  <c:v>707</c:v>
                </c:pt>
                <c:pt idx="6">
                  <c:v>744.5</c:v>
                </c:pt>
                <c:pt idx="7">
                  <c:v>771</c:v>
                </c:pt>
                <c:pt idx="8">
                  <c:v>826</c:v>
                </c:pt>
                <c:pt idx="9">
                  <c:v>823</c:v>
                </c:pt>
                <c:pt idx="13">
                  <c:v>773.5</c:v>
                </c:pt>
                <c:pt idx="14">
                  <c:v>778.5</c:v>
                </c:pt>
                <c:pt idx="15">
                  <c:v>774.5</c:v>
                </c:pt>
                <c:pt idx="16">
                  <c:v>752.5</c:v>
                </c:pt>
                <c:pt idx="17">
                  <c:v>728.5</c:v>
                </c:pt>
                <c:pt idx="18">
                  <c:v>700.5</c:v>
                </c:pt>
                <c:pt idx="19">
                  <c:v>676.5</c:v>
                </c:pt>
                <c:pt idx="20">
                  <c:v>687</c:v>
                </c:pt>
                <c:pt idx="21">
                  <c:v>718</c:v>
                </c:pt>
                <c:pt idx="22">
                  <c:v>726.5</c:v>
                </c:pt>
                <c:pt idx="23">
                  <c:v>748.5</c:v>
                </c:pt>
                <c:pt idx="24">
                  <c:v>761</c:v>
                </c:pt>
                <c:pt idx="25">
                  <c:v>713.5</c:v>
                </c:pt>
                <c:pt idx="29">
                  <c:v>844</c:v>
                </c:pt>
                <c:pt idx="30">
                  <c:v>852</c:v>
                </c:pt>
                <c:pt idx="31">
                  <c:v>846.5</c:v>
                </c:pt>
                <c:pt idx="32">
                  <c:v>843</c:v>
                </c:pt>
                <c:pt idx="33">
                  <c:v>804</c:v>
                </c:pt>
                <c:pt idx="34">
                  <c:v>792.5</c:v>
                </c:pt>
                <c:pt idx="35">
                  <c:v>772</c:v>
                </c:pt>
                <c:pt idx="36">
                  <c:v>743</c:v>
                </c:pt>
                <c:pt idx="37">
                  <c:v>707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2428.5</c:v>
                </c:pt>
                <c:pt idx="4">
                  <c:v>2416.5</c:v>
                </c:pt>
                <c:pt idx="5">
                  <c:v>2354.5</c:v>
                </c:pt>
                <c:pt idx="6">
                  <c:v>2313.5</c:v>
                </c:pt>
                <c:pt idx="7">
                  <c:v>2261</c:v>
                </c:pt>
                <c:pt idx="8">
                  <c:v>2187.5</c:v>
                </c:pt>
                <c:pt idx="9">
                  <c:v>2158</c:v>
                </c:pt>
                <c:pt idx="13">
                  <c:v>1931</c:v>
                </c:pt>
                <c:pt idx="14">
                  <c:v>1954</c:v>
                </c:pt>
                <c:pt idx="15">
                  <c:v>1962</c:v>
                </c:pt>
                <c:pt idx="16">
                  <c:v>1896</c:v>
                </c:pt>
                <c:pt idx="17">
                  <c:v>1913.5</c:v>
                </c:pt>
                <c:pt idx="18">
                  <c:v>1883</c:v>
                </c:pt>
                <c:pt idx="19">
                  <c:v>1877.5</c:v>
                </c:pt>
                <c:pt idx="20">
                  <c:v>2037</c:v>
                </c:pt>
                <c:pt idx="21">
                  <c:v>2169</c:v>
                </c:pt>
                <c:pt idx="22">
                  <c:v>2268.5</c:v>
                </c:pt>
                <c:pt idx="23">
                  <c:v>2318.5</c:v>
                </c:pt>
                <c:pt idx="24">
                  <c:v>2300</c:v>
                </c:pt>
                <c:pt idx="25">
                  <c:v>2230.5</c:v>
                </c:pt>
                <c:pt idx="29">
                  <c:v>2017.5</c:v>
                </c:pt>
                <c:pt idx="30">
                  <c:v>2112.5</c:v>
                </c:pt>
                <c:pt idx="31">
                  <c:v>2173.5</c:v>
                </c:pt>
                <c:pt idx="32">
                  <c:v>2118</c:v>
                </c:pt>
                <c:pt idx="33">
                  <c:v>2103.5</c:v>
                </c:pt>
                <c:pt idx="34">
                  <c:v>2037</c:v>
                </c:pt>
                <c:pt idx="35">
                  <c:v>1973</c:v>
                </c:pt>
                <c:pt idx="36">
                  <c:v>1924</c:v>
                </c:pt>
                <c:pt idx="37">
                  <c:v>1822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23424"/>
        <c:axId val="161723816"/>
      </c:lineChart>
      <c:catAx>
        <c:axId val="161723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2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23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23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227</c:v>
                </c:pt>
                <c:pt idx="1">
                  <c:v>257</c:v>
                </c:pt>
                <c:pt idx="2">
                  <c:v>374.5</c:v>
                </c:pt>
                <c:pt idx="3">
                  <c:v>315</c:v>
                </c:pt>
                <c:pt idx="4">
                  <c:v>314</c:v>
                </c:pt>
                <c:pt idx="5">
                  <c:v>323.5</c:v>
                </c:pt>
                <c:pt idx="6">
                  <c:v>322.5</c:v>
                </c:pt>
                <c:pt idx="7">
                  <c:v>339.5</c:v>
                </c:pt>
                <c:pt idx="8">
                  <c:v>259</c:v>
                </c:pt>
                <c:pt idx="9">
                  <c:v>280</c:v>
                </c:pt>
                <c:pt idx="10">
                  <c:v>302.5</c:v>
                </c:pt>
                <c:pt idx="11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68424"/>
        <c:axId val="160568816"/>
      </c:barChart>
      <c:catAx>
        <c:axId val="16056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6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292.5</c:v>
                </c:pt>
                <c:pt idx="1">
                  <c:v>280.5</c:v>
                </c:pt>
                <c:pt idx="2">
                  <c:v>316</c:v>
                </c:pt>
                <c:pt idx="3">
                  <c:v>268.5</c:v>
                </c:pt>
                <c:pt idx="4">
                  <c:v>310.5</c:v>
                </c:pt>
                <c:pt idx="5">
                  <c:v>292.5</c:v>
                </c:pt>
                <c:pt idx="6">
                  <c:v>272</c:v>
                </c:pt>
                <c:pt idx="7">
                  <c:v>310</c:v>
                </c:pt>
                <c:pt idx="8">
                  <c:v>308</c:v>
                </c:pt>
                <c:pt idx="9">
                  <c:v>311</c:v>
                </c:pt>
                <c:pt idx="10">
                  <c:v>421</c:v>
                </c:pt>
                <c:pt idx="11">
                  <c:v>411</c:v>
                </c:pt>
                <c:pt idx="12">
                  <c:v>399</c:v>
                </c:pt>
                <c:pt idx="13">
                  <c:v>339</c:v>
                </c:pt>
                <c:pt idx="14">
                  <c:v>390</c:v>
                </c:pt>
                <c:pt idx="15">
                  <c:v>389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0600"/>
        <c:axId val="162190992"/>
      </c:barChart>
      <c:catAx>
        <c:axId val="16219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167.5</c:v>
                </c:pt>
                <c:pt idx="1">
                  <c:v>189.5</c:v>
                </c:pt>
                <c:pt idx="2">
                  <c:v>163.5</c:v>
                </c:pt>
                <c:pt idx="3">
                  <c:v>174.5</c:v>
                </c:pt>
                <c:pt idx="4">
                  <c:v>169</c:v>
                </c:pt>
                <c:pt idx="5">
                  <c:v>200</c:v>
                </c:pt>
                <c:pt idx="6">
                  <c:v>201</c:v>
                </c:pt>
                <c:pt idx="7">
                  <c:v>201</c:v>
                </c:pt>
                <c:pt idx="8">
                  <c:v>224</c:v>
                </c:pt>
                <c:pt idx="9">
                  <c:v>197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1776"/>
        <c:axId val="162192168"/>
      </c:barChart>
      <c:catAx>
        <c:axId val="1621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199</c:v>
                </c:pt>
                <c:pt idx="1">
                  <c:v>208.5</c:v>
                </c:pt>
                <c:pt idx="2">
                  <c:v>206.5</c:v>
                </c:pt>
                <c:pt idx="3">
                  <c:v>230</c:v>
                </c:pt>
                <c:pt idx="4">
                  <c:v>207</c:v>
                </c:pt>
                <c:pt idx="5">
                  <c:v>203</c:v>
                </c:pt>
                <c:pt idx="6">
                  <c:v>203</c:v>
                </c:pt>
                <c:pt idx="7">
                  <c:v>191</c:v>
                </c:pt>
                <c:pt idx="8">
                  <c:v>195.5</c:v>
                </c:pt>
                <c:pt idx="9">
                  <c:v>182.5</c:v>
                </c:pt>
                <c:pt idx="10">
                  <c:v>174</c:v>
                </c:pt>
                <c:pt idx="11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2952"/>
        <c:axId val="162193344"/>
      </c:barChart>
      <c:catAx>
        <c:axId val="16219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186</c:v>
                </c:pt>
                <c:pt idx="1">
                  <c:v>191</c:v>
                </c:pt>
                <c:pt idx="2">
                  <c:v>202.5</c:v>
                </c:pt>
                <c:pt idx="3">
                  <c:v>194</c:v>
                </c:pt>
                <c:pt idx="4">
                  <c:v>191</c:v>
                </c:pt>
                <c:pt idx="5">
                  <c:v>187</c:v>
                </c:pt>
                <c:pt idx="6">
                  <c:v>180.5</c:v>
                </c:pt>
                <c:pt idx="7">
                  <c:v>170</c:v>
                </c:pt>
                <c:pt idx="8">
                  <c:v>163</c:v>
                </c:pt>
                <c:pt idx="9">
                  <c:v>163</c:v>
                </c:pt>
                <c:pt idx="10">
                  <c:v>191</c:v>
                </c:pt>
                <c:pt idx="11">
                  <c:v>201</c:v>
                </c:pt>
                <c:pt idx="12">
                  <c:v>171.5</c:v>
                </c:pt>
                <c:pt idx="13">
                  <c:v>185</c:v>
                </c:pt>
                <c:pt idx="14">
                  <c:v>203.5</c:v>
                </c:pt>
                <c:pt idx="15">
                  <c:v>153.5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8840"/>
        <c:axId val="163069232"/>
      </c:barChart>
      <c:catAx>
        <c:axId val="16306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589</c:v>
                </c:pt>
                <c:pt idx="1">
                  <c:v>637</c:v>
                </c:pt>
                <c:pt idx="2">
                  <c:v>605.5</c:v>
                </c:pt>
                <c:pt idx="3">
                  <c:v>597</c:v>
                </c:pt>
                <c:pt idx="4">
                  <c:v>577</c:v>
                </c:pt>
                <c:pt idx="5">
                  <c:v>575</c:v>
                </c:pt>
                <c:pt idx="6">
                  <c:v>564.5</c:v>
                </c:pt>
                <c:pt idx="7">
                  <c:v>544.5</c:v>
                </c:pt>
                <c:pt idx="8">
                  <c:v>503.5</c:v>
                </c:pt>
                <c:pt idx="9">
                  <c:v>545.5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0016"/>
        <c:axId val="163070408"/>
      </c:barChart>
      <c:catAx>
        <c:axId val="16307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0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0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426</c:v>
                </c:pt>
                <c:pt idx="1">
                  <c:v>465.5</c:v>
                </c:pt>
                <c:pt idx="2">
                  <c:v>581</c:v>
                </c:pt>
                <c:pt idx="3">
                  <c:v>545</c:v>
                </c:pt>
                <c:pt idx="4">
                  <c:v>521</c:v>
                </c:pt>
                <c:pt idx="5">
                  <c:v>526.5</c:v>
                </c:pt>
                <c:pt idx="6">
                  <c:v>525.5</c:v>
                </c:pt>
                <c:pt idx="7">
                  <c:v>530.5</c:v>
                </c:pt>
                <c:pt idx="8">
                  <c:v>454.5</c:v>
                </c:pt>
                <c:pt idx="9">
                  <c:v>462.5</c:v>
                </c:pt>
                <c:pt idx="10">
                  <c:v>476.5</c:v>
                </c:pt>
                <c:pt idx="11">
                  <c:v>428.5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8448"/>
        <c:axId val="163068056"/>
      </c:barChart>
      <c:catAx>
        <c:axId val="16306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478.5</c:v>
                </c:pt>
                <c:pt idx="1">
                  <c:v>471.5</c:v>
                </c:pt>
                <c:pt idx="2">
                  <c:v>518.5</c:v>
                </c:pt>
                <c:pt idx="3">
                  <c:v>462.5</c:v>
                </c:pt>
                <c:pt idx="4">
                  <c:v>501.5</c:v>
                </c:pt>
                <c:pt idx="5">
                  <c:v>479.5</c:v>
                </c:pt>
                <c:pt idx="6">
                  <c:v>452.5</c:v>
                </c:pt>
                <c:pt idx="7">
                  <c:v>480</c:v>
                </c:pt>
                <c:pt idx="8">
                  <c:v>471</c:v>
                </c:pt>
                <c:pt idx="9">
                  <c:v>474</c:v>
                </c:pt>
                <c:pt idx="10">
                  <c:v>612</c:v>
                </c:pt>
                <c:pt idx="11">
                  <c:v>612</c:v>
                </c:pt>
                <c:pt idx="12">
                  <c:v>570.5</c:v>
                </c:pt>
                <c:pt idx="13">
                  <c:v>524</c:v>
                </c:pt>
                <c:pt idx="14">
                  <c:v>593.5</c:v>
                </c:pt>
                <c:pt idx="15">
                  <c:v>542.5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7272"/>
        <c:axId val="163066880"/>
      </c:barChart>
      <c:catAx>
        <c:axId val="16306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4907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1228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148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v>43168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129</v>
      </c>
      <c r="C10" s="46">
        <v>318</v>
      </c>
      <c r="D10" s="46">
        <v>17</v>
      </c>
      <c r="E10" s="46">
        <v>2</v>
      </c>
      <c r="F10" s="6">
        <f t="shared" ref="F10:F22" si="0">B10*0.5+C10*1+D10*2+E10*2.5</f>
        <v>421.5</v>
      </c>
      <c r="G10" s="2"/>
      <c r="H10" s="19" t="s">
        <v>4</v>
      </c>
      <c r="I10" s="46">
        <v>50</v>
      </c>
      <c r="J10" s="46">
        <v>221</v>
      </c>
      <c r="K10" s="46">
        <v>10</v>
      </c>
      <c r="L10" s="46">
        <v>1</v>
      </c>
      <c r="M10" s="6">
        <f t="shared" ref="M10:M22" si="1">I10*0.5+J10*1+K10*2+L10*2.5</f>
        <v>268.5</v>
      </c>
      <c r="N10" s="9">
        <f>F20+F21+F22+M10</f>
        <v>1157.5</v>
      </c>
      <c r="O10" s="19" t="s">
        <v>43</v>
      </c>
      <c r="P10" s="46">
        <v>56</v>
      </c>
      <c r="Q10" s="46">
        <v>174</v>
      </c>
      <c r="R10" s="46">
        <v>10</v>
      </c>
      <c r="S10" s="46">
        <v>2</v>
      </c>
      <c r="T10" s="6">
        <f t="shared" ref="T10:T21" si="2">P10*0.5+Q10*1+R10*2+S10*2.5</f>
        <v>227</v>
      </c>
      <c r="U10" s="10"/>
      <c r="AB10" s="1"/>
    </row>
    <row r="11" spans="1:28" ht="24" customHeight="1" x14ac:dyDescent="0.2">
      <c r="A11" s="18" t="s">
        <v>14</v>
      </c>
      <c r="B11" s="46">
        <v>126</v>
      </c>
      <c r="C11" s="46">
        <v>344</v>
      </c>
      <c r="D11" s="46">
        <v>19</v>
      </c>
      <c r="E11" s="46">
        <v>1</v>
      </c>
      <c r="F11" s="6">
        <f t="shared" si="0"/>
        <v>447.5</v>
      </c>
      <c r="G11" s="2"/>
      <c r="H11" s="19" t="s">
        <v>5</v>
      </c>
      <c r="I11" s="46">
        <v>62</v>
      </c>
      <c r="J11" s="46">
        <v>234</v>
      </c>
      <c r="K11" s="46">
        <v>14</v>
      </c>
      <c r="L11" s="46">
        <v>7</v>
      </c>
      <c r="M11" s="6">
        <f t="shared" si="1"/>
        <v>310.5</v>
      </c>
      <c r="N11" s="9">
        <f>F21+F22+M10+M11</f>
        <v>1175.5</v>
      </c>
      <c r="O11" s="19" t="s">
        <v>44</v>
      </c>
      <c r="P11" s="46">
        <v>81</v>
      </c>
      <c r="Q11" s="46">
        <v>190</v>
      </c>
      <c r="R11" s="46">
        <v>12</v>
      </c>
      <c r="S11" s="46">
        <v>1</v>
      </c>
      <c r="T11" s="6">
        <f t="shared" si="2"/>
        <v>257</v>
      </c>
      <c r="U11" s="2"/>
      <c r="AB11" s="1"/>
    </row>
    <row r="12" spans="1:28" ht="24" customHeight="1" x14ac:dyDescent="0.2">
      <c r="A12" s="18" t="s">
        <v>17</v>
      </c>
      <c r="B12" s="46">
        <v>135</v>
      </c>
      <c r="C12" s="46">
        <v>321</v>
      </c>
      <c r="D12" s="46">
        <v>23</v>
      </c>
      <c r="E12" s="46">
        <v>3</v>
      </c>
      <c r="F12" s="6">
        <f t="shared" si="0"/>
        <v>442</v>
      </c>
      <c r="G12" s="2"/>
      <c r="H12" s="19" t="s">
        <v>6</v>
      </c>
      <c r="I12" s="46">
        <v>52</v>
      </c>
      <c r="J12" s="46">
        <v>233</v>
      </c>
      <c r="K12" s="46">
        <v>13</v>
      </c>
      <c r="L12" s="46">
        <v>3</v>
      </c>
      <c r="M12" s="6">
        <f t="shared" si="1"/>
        <v>292.5</v>
      </c>
      <c r="N12" s="2">
        <f>F22+M10+M11+M12</f>
        <v>1187.5</v>
      </c>
      <c r="O12" s="19" t="s">
        <v>32</v>
      </c>
      <c r="P12" s="46">
        <v>90</v>
      </c>
      <c r="Q12" s="46">
        <v>283</v>
      </c>
      <c r="R12" s="46">
        <v>17</v>
      </c>
      <c r="S12" s="46">
        <v>5</v>
      </c>
      <c r="T12" s="6">
        <f t="shared" si="2"/>
        <v>374.5</v>
      </c>
      <c r="U12" s="2"/>
      <c r="AB12" s="1"/>
    </row>
    <row r="13" spans="1:28" ht="24" customHeight="1" x14ac:dyDescent="0.2">
      <c r="A13" s="18" t="s">
        <v>19</v>
      </c>
      <c r="B13" s="46">
        <v>88</v>
      </c>
      <c r="C13" s="46">
        <v>340</v>
      </c>
      <c r="D13" s="46">
        <v>18</v>
      </c>
      <c r="E13" s="46">
        <v>1</v>
      </c>
      <c r="F13" s="6">
        <f t="shared" si="0"/>
        <v>422.5</v>
      </c>
      <c r="G13" s="2">
        <f t="shared" ref="G13:G19" si="3">F10+F11+F12+F13</f>
        <v>1733.5</v>
      </c>
      <c r="H13" s="19" t="s">
        <v>7</v>
      </c>
      <c r="I13" s="46">
        <v>47</v>
      </c>
      <c r="J13" s="46">
        <v>209</v>
      </c>
      <c r="K13" s="46">
        <v>16</v>
      </c>
      <c r="L13" s="46">
        <v>3</v>
      </c>
      <c r="M13" s="6">
        <f t="shared" si="1"/>
        <v>272</v>
      </c>
      <c r="N13" s="2">
        <f t="shared" ref="N13:N18" si="4">M10+M11+M12+M13</f>
        <v>1143.5</v>
      </c>
      <c r="O13" s="19" t="s">
        <v>33</v>
      </c>
      <c r="P13" s="46">
        <v>77</v>
      </c>
      <c r="Q13" s="46">
        <v>241</v>
      </c>
      <c r="R13" s="46">
        <v>14</v>
      </c>
      <c r="S13" s="46">
        <v>3</v>
      </c>
      <c r="T13" s="6">
        <f t="shared" si="2"/>
        <v>315</v>
      </c>
      <c r="U13" s="2">
        <f t="shared" ref="U13:U21" si="5">T10+T11+T12+T13</f>
        <v>1173.5</v>
      </c>
      <c r="AB13" s="51">
        <v>212.5</v>
      </c>
    </row>
    <row r="14" spans="1:28" ht="24" customHeight="1" x14ac:dyDescent="0.2">
      <c r="A14" s="18" t="s">
        <v>21</v>
      </c>
      <c r="B14" s="46">
        <v>91</v>
      </c>
      <c r="C14" s="46">
        <v>312</v>
      </c>
      <c r="D14" s="46">
        <v>19</v>
      </c>
      <c r="E14" s="46">
        <v>5</v>
      </c>
      <c r="F14" s="6">
        <f t="shared" si="0"/>
        <v>408</v>
      </c>
      <c r="G14" s="2">
        <f t="shared" si="3"/>
        <v>1720</v>
      </c>
      <c r="H14" s="19" t="s">
        <v>9</v>
      </c>
      <c r="I14" s="46">
        <v>64</v>
      </c>
      <c r="J14" s="46">
        <v>234</v>
      </c>
      <c r="K14" s="46">
        <v>17</v>
      </c>
      <c r="L14" s="46">
        <v>4</v>
      </c>
      <c r="M14" s="6">
        <f t="shared" si="1"/>
        <v>310</v>
      </c>
      <c r="N14" s="2">
        <f t="shared" si="4"/>
        <v>1185</v>
      </c>
      <c r="O14" s="19" t="s">
        <v>29</v>
      </c>
      <c r="P14" s="45">
        <v>67</v>
      </c>
      <c r="Q14" s="45">
        <v>250</v>
      </c>
      <c r="R14" s="45">
        <v>14</v>
      </c>
      <c r="S14" s="45">
        <v>1</v>
      </c>
      <c r="T14" s="6">
        <f t="shared" si="2"/>
        <v>314</v>
      </c>
      <c r="U14" s="2">
        <f t="shared" si="5"/>
        <v>1260.5</v>
      </c>
      <c r="AB14" s="51">
        <v>226</v>
      </c>
    </row>
    <row r="15" spans="1:28" ht="24" customHeight="1" x14ac:dyDescent="0.2">
      <c r="A15" s="18" t="s">
        <v>23</v>
      </c>
      <c r="B15" s="46">
        <v>90</v>
      </c>
      <c r="C15" s="46">
        <v>301</v>
      </c>
      <c r="D15" s="46">
        <v>12</v>
      </c>
      <c r="E15" s="46">
        <v>2</v>
      </c>
      <c r="F15" s="6">
        <f t="shared" si="0"/>
        <v>375</v>
      </c>
      <c r="G15" s="2">
        <f t="shared" si="3"/>
        <v>1647.5</v>
      </c>
      <c r="H15" s="19" t="s">
        <v>12</v>
      </c>
      <c r="I15" s="46">
        <v>75</v>
      </c>
      <c r="J15" s="46">
        <v>222</v>
      </c>
      <c r="K15" s="46">
        <v>18</v>
      </c>
      <c r="L15" s="46">
        <v>5</v>
      </c>
      <c r="M15" s="6">
        <f t="shared" si="1"/>
        <v>308</v>
      </c>
      <c r="N15" s="2">
        <f t="shared" si="4"/>
        <v>1182.5</v>
      </c>
      <c r="O15" s="18" t="s">
        <v>30</v>
      </c>
      <c r="P15" s="46">
        <v>59</v>
      </c>
      <c r="Q15" s="46">
        <v>259</v>
      </c>
      <c r="R15" s="46">
        <v>15</v>
      </c>
      <c r="S15" s="46">
        <v>2</v>
      </c>
      <c r="T15" s="6">
        <f t="shared" si="2"/>
        <v>323.5</v>
      </c>
      <c r="U15" s="2">
        <f t="shared" si="5"/>
        <v>1327</v>
      </c>
      <c r="AB15" s="51">
        <v>233.5</v>
      </c>
    </row>
    <row r="16" spans="1:28" ht="24" customHeight="1" x14ac:dyDescent="0.2">
      <c r="A16" s="18" t="s">
        <v>39</v>
      </c>
      <c r="B16" s="46">
        <v>81</v>
      </c>
      <c r="C16" s="46">
        <v>283</v>
      </c>
      <c r="D16" s="46">
        <v>15</v>
      </c>
      <c r="E16" s="46">
        <v>4</v>
      </c>
      <c r="F16" s="6">
        <f t="shared" si="0"/>
        <v>363.5</v>
      </c>
      <c r="G16" s="2">
        <f t="shared" si="3"/>
        <v>1569</v>
      </c>
      <c r="H16" s="19" t="s">
        <v>15</v>
      </c>
      <c r="I16" s="46">
        <v>82</v>
      </c>
      <c r="J16" s="46">
        <v>235</v>
      </c>
      <c r="K16" s="46">
        <v>15</v>
      </c>
      <c r="L16" s="46">
        <v>2</v>
      </c>
      <c r="M16" s="6">
        <f t="shared" si="1"/>
        <v>311</v>
      </c>
      <c r="N16" s="2">
        <f t="shared" si="4"/>
        <v>1201</v>
      </c>
      <c r="O16" s="19" t="s">
        <v>8</v>
      </c>
      <c r="P16" s="46">
        <v>69</v>
      </c>
      <c r="Q16" s="46">
        <v>279</v>
      </c>
      <c r="R16" s="46">
        <v>2</v>
      </c>
      <c r="S16" s="46">
        <v>2</v>
      </c>
      <c r="T16" s="6">
        <f t="shared" si="2"/>
        <v>322.5</v>
      </c>
      <c r="U16" s="2">
        <f t="shared" si="5"/>
        <v>1275</v>
      </c>
      <c r="AB16" s="51">
        <v>234</v>
      </c>
    </row>
    <row r="17" spans="1:28" ht="24" customHeight="1" x14ac:dyDescent="0.2">
      <c r="A17" s="18" t="s">
        <v>40</v>
      </c>
      <c r="B17" s="46">
        <v>56</v>
      </c>
      <c r="C17" s="46">
        <v>270</v>
      </c>
      <c r="D17" s="46">
        <v>14</v>
      </c>
      <c r="E17" s="46">
        <v>7</v>
      </c>
      <c r="F17" s="6">
        <f t="shared" si="0"/>
        <v>343.5</v>
      </c>
      <c r="G17" s="2">
        <f t="shared" si="3"/>
        <v>1490</v>
      </c>
      <c r="H17" s="19" t="s">
        <v>18</v>
      </c>
      <c r="I17" s="46">
        <v>97</v>
      </c>
      <c r="J17" s="46">
        <v>344</v>
      </c>
      <c r="K17" s="46">
        <v>13</v>
      </c>
      <c r="L17" s="46">
        <v>1</v>
      </c>
      <c r="M17" s="6">
        <f t="shared" si="1"/>
        <v>421</v>
      </c>
      <c r="N17" s="2">
        <f t="shared" si="4"/>
        <v>1350</v>
      </c>
      <c r="O17" s="19" t="s">
        <v>10</v>
      </c>
      <c r="P17" s="46">
        <v>84</v>
      </c>
      <c r="Q17" s="46">
        <v>260</v>
      </c>
      <c r="R17" s="46">
        <v>15</v>
      </c>
      <c r="S17" s="46">
        <v>3</v>
      </c>
      <c r="T17" s="6">
        <f t="shared" si="2"/>
        <v>339.5</v>
      </c>
      <c r="U17" s="2">
        <f t="shared" si="5"/>
        <v>1299.5</v>
      </c>
      <c r="AB17" s="51">
        <v>248</v>
      </c>
    </row>
    <row r="18" spans="1:28" ht="24" customHeight="1" x14ac:dyDescent="0.2">
      <c r="A18" s="18" t="s">
        <v>41</v>
      </c>
      <c r="B18" s="46">
        <v>74</v>
      </c>
      <c r="C18" s="46">
        <v>207</v>
      </c>
      <c r="D18" s="46">
        <v>14</v>
      </c>
      <c r="E18" s="46">
        <v>3</v>
      </c>
      <c r="F18" s="6">
        <f t="shared" si="0"/>
        <v>279.5</v>
      </c>
      <c r="G18" s="2">
        <f t="shared" si="3"/>
        <v>1361.5</v>
      </c>
      <c r="H18" s="19" t="s">
        <v>20</v>
      </c>
      <c r="I18" s="46">
        <v>89</v>
      </c>
      <c r="J18" s="46">
        <v>336</v>
      </c>
      <c r="K18" s="46">
        <v>14</v>
      </c>
      <c r="L18" s="46">
        <v>1</v>
      </c>
      <c r="M18" s="6">
        <f t="shared" si="1"/>
        <v>411</v>
      </c>
      <c r="N18" s="2">
        <f t="shared" si="4"/>
        <v>1451</v>
      </c>
      <c r="O18" s="19" t="s">
        <v>13</v>
      </c>
      <c r="P18" s="46">
        <v>64</v>
      </c>
      <c r="Q18" s="46">
        <v>203</v>
      </c>
      <c r="R18" s="46">
        <v>12</v>
      </c>
      <c r="S18" s="46">
        <v>0</v>
      </c>
      <c r="T18" s="6">
        <f t="shared" si="2"/>
        <v>259</v>
      </c>
      <c r="U18" s="2">
        <f t="shared" si="5"/>
        <v>1244.5</v>
      </c>
      <c r="AB18" s="51">
        <v>248</v>
      </c>
    </row>
    <row r="19" spans="1:28" ht="24" customHeight="1" thickBot="1" x14ac:dyDescent="0.25">
      <c r="A19" s="21" t="s">
        <v>42</v>
      </c>
      <c r="B19" s="47">
        <v>60</v>
      </c>
      <c r="C19" s="47">
        <v>272</v>
      </c>
      <c r="D19" s="47">
        <v>17</v>
      </c>
      <c r="E19" s="47">
        <v>5</v>
      </c>
      <c r="F19" s="7">
        <f t="shared" si="0"/>
        <v>348.5</v>
      </c>
      <c r="G19" s="3">
        <f t="shared" si="3"/>
        <v>1335</v>
      </c>
      <c r="H19" s="20" t="s">
        <v>22</v>
      </c>
      <c r="I19" s="45">
        <v>85</v>
      </c>
      <c r="J19" s="45">
        <v>308</v>
      </c>
      <c r="K19" s="45">
        <v>13</v>
      </c>
      <c r="L19" s="45">
        <v>9</v>
      </c>
      <c r="M19" s="6">
        <f t="shared" si="1"/>
        <v>399</v>
      </c>
      <c r="N19" s="2">
        <f>M16+M17+M18+M19</f>
        <v>1542</v>
      </c>
      <c r="O19" s="19" t="s">
        <v>16</v>
      </c>
      <c r="P19" s="46">
        <v>54</v>
      </c>
      <c r="Q19" s="46">
        <v>218</v>
      </c>
      <c r="R19" s="46">
        <v>15</v>
      </c>
      <c r="S19" s="46">
        <v>2</v>
      </c>
      <c r="T19" s="6">
        <f t="shared" si="2"/>
        <v>280</v>
      </c>
      <c r="U19" s="2">
        <f t="shared" si="5"/>
        <v>1201</v>
      </c>
      <c r="AB19" s="51">
        <v>262</v>
      </c>
    </row>
    <row r="20" spans="1:28" ht="24" customHeight="1" x14ac:dyDescent="0.2">
      <c r="A20" s="19" t="s">
        <v>27</v>
      </c>
      <c r="B20" s="45">
        <v>59</v>
      </c>
      <c r="C20" s="45">
        <v>219</v>
      </c>
      <c r="D20" s="45">
        <v>17</v>
      </c>
      <c r="E20" s="45">
        <v>4</v>
      </c>
      <c r="F20" s="8">
        <f t="shared" si="0"/>
        <v>292.5</v>
      </c>
      <c r="G20" s="35"/>
      <c r="H20" s="19" t="s">
        <v>24</v>
      </c>
      <c r="I20" s="46">
        <v>68</v>
      </c>
      <c r="J20" s="46">
        <v>270</v>
      </c>
      <c r="K20" s="46">
        <v>15</v>
      </c>
      <c r="L20" s="46">
        <v>2</v>
      </c>
      <c r="M20" s="8">
        <f t="shared" si="1"/>
        <v>339</v>
      </c>
      <c r="N20" s="2">
        <f>M17+M18+M19+M20</f>
        <v>1570</v>
      </c>
      <c r="O20" s="19" t="s">
        <v>45</v>
      </c>
      <c r="P20" s="45">
        <v>59</v>
      </c>
      <c r="Q20" s="45">
        <v>241</v>
      </c>
      <c r="R20" s="45">
        <v>16</v>
      </c>
      <c r="S20" s="45">
        <v>0</v>
      </c>
      <c r="T20" s="8">
        <f t="shared" si="2"/>
        <v>302.5</v>
      </c>
      <c r="U20" s="2">
        <f t="shared" si="5"/>
        <v>1181</v>
      </c>
      <c r="AB20" s="51">
        <v>275</v>
      </c>
    </row>
    <row r="21" spans="1:28" ht="24" customHeight="1" thickBot="1" x14ac:dyDescent="0.25">
      <c r="A21" s="19" t="s">
        <v>28</v>
      </c>
      <c r="B21" s="46">
        <v>52</v>
      </c>
      <c r="C21" s="46">
        <v>209</v>
      </c>
      <c r="D21" s="46">
        <v>14</v>
      </c>
      <c r="E21" s="46">
        <v>7</v>
      </c>
      <c r="F21" s="6">
        <f t="shared" si="0"/>
        <v>280.5</v>
      </c>
      <c r="G21" s="36"/>
      <c r="H21" s="20" t="s">
        <v>25</v>
      </c>
      <c r="I21" s="46">
        <v>77</v>
      </c>
      <c r="J21" s="46">
        <v>313</v>
      </c>
      <c r="K21" s="46">
        <v>13</v>
      </c>
      <c r="L21" s="46">
        <v>5</v>
      </c>
      <c r="M21" s="6">
        <f t="shared" si="1"/>
        <v>390</v>
      </c>
      <c r="N21" s="2">
        <f>M18+M19+M20+M21</f>
        <v>1539</v>
      </c>
      <c r="O21" s="21" t="s">
        <v>46</v>
      </c>
      <c r="P21" s="47">
        <v>41</v>
      </c>
      <c r="Q21" s="47">
        <v>227</v>
      </c>
      <c r="R21" s="47">
        <v>13</v>
      </c>
      <c r="S21" s="47">
        <v>0</v>
      </c>
      <c r="T21" s="7">
        <f t="shared" si="2"/>
        <v>273.5</v>
      </c>
      <c r="U21" s="3">
        <f t="shared" si="5"/>
        <v>1115</v>
      </c>
      <c r="AB21" s="5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253</v>
      </c>
      <c r="D22" s="46">
        <v>13</v>
      </c>
      <c r="E22" s="46">
        <v>3</v>
      </c>
      <c r="F22" s="6">
        <f t="shared" si="0"/>
        <v>316</v>
      </c>
      <c r="G22" s="2"/>
      <c r="H22" s="21" t="s">
        <v>26</v>
      </c>
      <c r="I22" s="47">
        <v>70</v>
      </c>
      <c r="J22" s="47">
        <v>311</v>
      </c>
      <c r="K22" s="47">
        <v>14</v>
      </c>
      <c r="L22" s="47">
        <v>6</v>
      </c>
      <c r="M22" s="6">
        <f t="shared" si="1"/>
        <v>389</v>
      </c>
      <c r="N22" s="3">
        <f>M19+M20+M21+M22</f>
        <v>1517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1733.5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1570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1327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90</v>
      </c>
      <c r="N24" s="57"/>
      <c r="O24" s="134"/>
      <c r="P24" s="135"/>
      <c r="Q24" s="52" t="s">
        <v>71</v>
      </c>
      <c r="R24" s="55"/>
      <c r="S24" s="55"/>
      <c r="T24" s="56" t="s">
        <v>79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84 X CARRERA 47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1228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150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f>'G-2'!S6:U6</f>
        <v>43168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31</v>
      </c>
      <c r="C10" s="46">
        <v>150</v>
      </c>
      <c r="D10" s="46">
        <v>1</v>
      </c>
      <c r="E10" s="46">
        <v>0</v>
      </c>
      <c r="F10" s="48">
        <f>B10*0.5+C10*1+D10*2+E10*2.5</f>
        <v>167.5</v>
      </c>
      <c r="G10" s="2"/>
      <c r="H10" s="19" t="s">
        <v>4</v>
      </c>
      <c r="I10" s="46">
        <v>42</v>
      </c>
      <c r="J10" s="46">
        <v>168</v>
      </c>
      <c r="K10" s="46">
        <v>0</v>
      </c>
      <c r="L10" s="46">
        <v>2</v>
      </c>
      <c r="M10" s="6">
        <f>I10*0.5+J10*1+K10*2+L10*2.5</f>
        <v>194</v>
      </c>
      <c r="N10" s="9">
        <f>F20+F21+F22+M10</f>
        <v>773.5</v>
      </c>
      <c r="O10" s="19" t="s">
        <v>43</v>
      </c>
      <c r="P10" s="46">
        <v>30</v>
      </c>
      <c r="Q10" s="46">
        <v>174</v>
      </c>
      <c r="R10" s="46">
        <v>0</v>
      </c>
      <c r="S10" s="46">
        <v>4</v>
      </c>
      <c r="T10" s="6">
        <f>P10*0.5+Q10*1+R10*2+S10*2.5</f>
        <v>199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163</v>
      </c>
      <c r="D11" s="46">
        <v>3</v>
      </c>
      <c r="E11" s="46">
        <v>1</v>
      </c>
      <c r="F11" s="6">
        <f t="shared" ref="F11:F22" si="0">B11*0.5+C11*1+D11*2+E11*2.5</f>
        <v>189.5</v>
      </c>
      <c r="G11" s="2"/>
      <c r="H11" s="19" t="s">
        <v>5</v>
      </c>
      <c r="I11" s="46">
        <v>30</v>
      </c>
      <c r="J11" s="46">
        <v>156</v>
      </c>
      <c r="K11" s="46">
        <v>0</v>
      </c>
      <c r="L11" s="46">
        <v>8</v>
      </c>
      <c r="M11" s="6">
        <f t="shared" ref="M11:M22" si="1">I11*0.5+J11*1+K11*2+L11*2.5</f>
        <v>191</v>
      </c>
      <c r="N11" s="9">
        <f>F21+F22+M10+M11</f>
        <v>778.5</v>
      </c>
      <c r="O11" s="19" t="s">
        <v>44</v>
      </c>
      <c r="P11" s="46">
        <v>33</v>
      </c>
      <c r="Q11" s="46">
        <v>187</v>
      </c>
      <c r="R11" s="46">
        <v>0</v>
      </c>
      <c r="S11" s="46">
        <v>2</v>
      </c>
      <c r="T11" s="6">
        <f t="shared" ref="T11:T21" si="2">P11*0.5+Q11*1+R11*2+S11*2.5</f>
        <v>208.5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138</v>
      </c>
      <c r="D12" s="46">
        <v>0</v>
      </c>
      <c r="E12" s="46">
        <v>3</v>
      </c>
      <c r="F12" s="6">
        <f t="shared" si="0"/>
        <v>163.5</v>
      </c>
      <c r="G12" s="2"/>
      <c r="H12" s="19" t="s">
        <v>6</v>
      </c>
      <c r="I12" s="46">
        <v>30</v>
      </c>
      <c r="J12" s="46">
        <v>160</v>
      </c>
      <c r="K12" s="46">
        <v>1</v>
      </c>
      <c r="L12" s="46">
        <v>4</v>
      </c>
      <c r="M12" s="6">
        <f t="shared" si="1"/>
        <v>187</v>
      </c>
      <c r="N12" s="2">
        <f>F22+M10+M11+M12</f>
        <v>774.5</v>
      </c>
      <c r="O12" s="19" t="s">
        <v>32</v>
      </c>
      <c r="P12" s="46">
        <v>43</v>
      </c>
      <c r="Q12" s="46">
        <v>175</v>
      </c>
      <c r="R12" s="46">
        <v>0</v>
      </c>
      <c r="S12" s="46">
        <v>4</v>
      </c>
      <c r="T12" s="6">
        <f t="shared" si="2"/>
        <v>206.5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150</v>
      </c>
      <c r="D13" s="46">
        <v>0</v>
      </c>
      <c r="E13" s="46">
        <v>2</v>
      </c>
      <c r="F13" s="6">
        <f t="shared" si="0"/>
        <v>174.5</v>
      </c>
      <c r="G13" s="2">
        <f>F10+F11+F12+F13</f>
        <v>695</v>
      </c>
      <c r="H13" s="19" t="s">
        <v>7</v>
      </c>
      <c r="I13" s="46">
        <v>20</v>
      </c>
      <c r="J13" s="46">
        <v>168</v>
      </c>
      <c r="K13" s="46">
        <v>0</v>
      </c>
      <c r="L13" s="46">
        <v>1</v>
      </c>
      <c r="M13" s="6">
        <f t="shared" si="1"/>
        <v>180.5</v>
      </c>
      <c r="N13" s="2">
        <f t="shared" ref="N13:N18" si="3">M10+M11+M12+M13</f>
        <v>752.5</v>
      </c>
      <c r="O13" s="19" t="s">
        <v>33</v>
      </c>
      <c r="P13" s="46">
        <v>39</v>
      </c>
      <c r="Q13" s="46">
        <v>203</v>
      </c>
      <c r="R13" s="46">
        <v>0</v>
      </c>
      <c r="S13" s="46">
        <v>3</v>
      </c>
      <c r="T13" s="6">
        <f t="shared" si="2"/>
        <v>230</v>
      </c>
      <c r="U13" s="2">
        <f t="shared" ref="U13:U21" si="4">T10+T11+T12+T13</f>
        <v>844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147</v>
      </c>
      <c r="D14" s="46">
        <v>1</v>
      </c>
      <c r="E14" s="46">
        <v>2</v>
      </c>
      <c r="F14" s="6">
        <f t="shared" si="0"/>
        <v>169</v>
      </c>
      <c r="G14" s="2">
        <f t="shared" ref="G14:G19" si="5">F11+F12+F13+F14</f>
        <v>696.5</v>
      </c>
      <c r="H14" s="19" t="s">
        <v>9</v>
      </c>
      <c r="I14" s="46">
        <v>23</v>
      </c>
      <c r="J14" s="46">
        <v>151</v>
      </c>
      <c r="K14" s="46">
        <v>0</v>
      </c>
      <c r="L14" s="46">
        <v>3</v>
      </c>
      <c r="M14" s="6">
        <f t="shared" si="1"/>
        <v>170</v>
      </c>
      <c r="N14" s="2">
        <f t="shared" si="3"/>
        <v>728.5</v>
      </c>
      <c r="O14" s="19" t="s">
        <v>29</v>
      </c>
      <c r="P14" s="45">
        <v>42</v>
      </c>
      <c r="Q14" s="45">
        <v>181</v>
      </c>
      <c r="R14" s="45">
        <v>0</v>
      </c>
      <c r="S14" s="45">
        <v>2</v>
      </c>
      <c r="T14" s="6">
        <f t="shared" si="2"/>
        <v>207</v>
      </c>
      <c r="U14" s="2">
        <f t="shared" si="4"/>
        <v>852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37</v>
      </c>
      <c r="C15" s="46">
        <v>167</v>
      </c>
      <c r="D15" s="46">
        <v>1</v>
      </c>
      <c r="E15" s="46">
        <v>5</v>
      </c>
      <c r="F15" s="6">
        <f t="shared" si="0"/>
        <v>200</v>
      </c>
      <c r="G15" s="2">
        <f t="shared" si="5"/>
        <v>707</v>
      </c>
      <c r="H15" s="19" t="s">
        <v>12</v>
      </c>
      <c r="I15" s="46">
        <v>20</v>
      </c>
      <c r="J15" s="46">
        <v>148</v>
      </c>
      <c r="K15" s="46">
        <v>0</v>
      </c>
      <c r="L15" s="46">
        <v>2</v>
      </c>
      <c r="M15" s="6">
        <f t="shared" si="1"/>
        <v>163</v>
      </c>
      <c r="N15" s="2">
        <f t="shared" si="3"/>
        <v>700.5</v>
      </c>
      <c r="O15" s="18" t="s">
        <v>30</v>
      </c>
      <c r="P15" s="46">
        <v>40</v>
      </c>
      <c r="Q15" s="46">
        <v>176</v>
      </c>
      <c r="R15" s="46">
        <v>1</v>
      </c>
      <c r="S15" s="46">
        <v>2</v>
      </c>
      <c r="T15" s="6">
        <f t="shared" si="2"/>
        <v>203</v>
      </c>
      <c r="U15" s="2">
        <f t="shared" si="4"/>
        <v>846.5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40</v>
      </c>
      <c r="C16" s="46">
        <v>176</v>
      </c>
      <c r="D16" s="46">
        <v>0</v>
      </c>
      <c r="E16" s="46">
        <v>2</v>
      </c>
      <c r="F16" s="6">
        <f t="shared" si="0"/>
        <v>201</v>
      </c>
      <c r="G16" s="2">
        <f t="shared" si="5"/>
        <v>744.5</v>
      </c>
      <c r="H16" s="19" t="s">
        <v>15</v>
      </c>
      <c r="I16" s="46">
        <v>19</v>
      </c>
      <c r="J16" s="46">
        <v>151</v>
      </c>
      <c r="K16" s="46">
        <v>0</v>
      </c>
      <c r="L16" s="46">
        <v>1</v>
      </c>
      <c r="M16" s="6">
        <f t="shared" si="1"/>
        <v>163</v>
      </c>
      <c r="N16" s="2">
        <f t="shared" si="3"/>
        <v>676.5</v>
      </c>
      <c r="O16" s="19" t="s">
        <v>8</v>
      </c>
      <c r="P16" s="46">
        <v>36</v>
      </c>
      <c r="Q16" s="46">
        <v>175</v>
      </c>
      <c r="R16" s="46">
        <v>0</v>
      </c>
      <c r="S16" s="46">
        <v>4</v>
      </c>
      <c r="T16" s="6">
        <f t="shared" si="2"/>
        <v>203</v>
      </c>
      <c r="U16" s="2">
        <f t="shared" si="4"/>
        <v>843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39</v>
      </c>
      <c r="C17" s="46">
        <v>174</v>
      </c>
      <c r="D17" s="46">
        <v>0</v>
      </c>
      <c r="E17" s="46">
        <v>3</v>
      </c>
      <c r="F17" s="6">
        <f t="shared" si="0"/>
        <v>201</v>
      </c>
      <c r="G17" s="2">
        <f t="shared" si="5"/>
        <v>771</v>
      </c>
      <c r="H17" s="19" t="s">
        <v>18</v>
      </c>
      <c r="I17" s="46">
        <v>40</v>
      </c>
      <c r="J17" s="46">
        <v>166</v>
      </c>
      <c r="K17" s="46">
        <v>0</v>
      </c>
      <c r="L17" s="46">
        <v>2</v>
      </c>
      <c r="M17" s="6">
        <f t="shared" si="1"/>
        <v>191</v>
      </c>
      <c r="N17" s="2">
        <f t="shared" si="3"/>
        <v>687</v>
      </c>
      <c r="O17" s="19" t="s">
        <v>10</v>
      </c>
      <c r="P17" s="46">
        <v>26</v>
      </c>
      <c r="Q17" s="46">
        <v>171</v>
      </c>
      <c r="R17" s="46">
        <v>1</v>
      </c>
      <c r="S17" s="46">
        <v>2</v>
      </c>
      <c r="T17" s="6">
        <f t="shared" si="2"/>
        <v>191</v>
      </c>
      <c r="U17" s="2">
        <f t="shared" si="4"/>
        <v>804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42</v>
      </c>
      <c r="C18" s="46">
        <v>183</v>
      </c>
      <c r="D18" s="46">
        <v>0</v>
      </c>
      <c r="E18" s="46">
        <v>8</v>
      </c>
      <c r="F18" s="6">
        <f t="shared" si="0"/>
        <v>224</v>
      </c>
      <c r="G18" s="2">
        <f t="shared" si="5"/>
        <v>826</v>
      </c>
      <c r="H18" s="19" t="s">
        <v>20</v>
      </c>
      <c r="I18" s="46">
        <v>42</v>
      </c>
      <c r="J18" s="46">
        <v>175</v>
      </c>
      <c r="K18" s="46">
        <v>0</v>
      </c>
      <c r="L18" s="46">
        <v>2</v>
      </c>
      <c r="M18" s="6">
        <f t="shared" si="1"/>
        <v>201</v>
      </c>
      <c r="N18" s="2">
        <f t="shared" si="3"/>
        <v>718</v>
      </c>
      <c r="O18" s="19" t="s">
        <v>13</v>
      </c>
      <c r="P18" s="46">
        <v>30</v>
      </c>
      <c r="Q18" s="46">
        <v>178</v>
      </c>
      <c r="R18" s="46">
        <v>0</v>
      </c>
      <c r="S18" s="46">
        <v>1</v>
      </c>
      <c r="T18" s="6">
        <f t="shared" si="2"/>
        <v>195.5</v>
      </c>
      <c r="U18" s="2">
        <f t="shared" si="4"/>
        <v>792.5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47</v>
      </c>
      <c r="C19" s="47">
        <v>166</v>
      </c>
      <c r="D19" s="47">
        <v>0</v>
      </c>
      <c r="E19" s="47">
        <v>3</v>
      </c>
      <c r="F19" s="7">
        <f t="shared" si="0"/>
        <v>197</v>
      </c>
      <c r="G19" s="3">
        <f t="shared" si="5"/>
        <v>823</v>
      </c>
      <c r="H19" s="20" t="s">
        <v>22</v>
      </c>
      <c r="I19" s="45">
        <v>38</v>
      </c>
      <c r="J19" s="45">
        <v>150</v>
      </c>
      <c r="K19" s="45">
        <v>0</v>
      </c>
      <c r="L19" s="45">
        <v>1</v>
      </c>
      <c r="M19" s="6">
        <f t="shared" si="1"/>
        <v>171.5</v>
      </c>
      <c r="N19" s="2">
        <f>M16+M17+M18+M19</f>
        <v>726.5</v>
      </c>
      <c r="O19" s="19" t="s">
        <v>16</v>
      </c>
      <c r="P19" s="46">
        <v>39</v>
      </c>
      <c r="Q19" s="46">
        <v>161</v>
      </c>
      <c r="R19" s="46">
        <v>1</v>
      </c>
      <c r="S19" s="46">
        <v>0</v>
      </c>
      <c r="T19" s="6">
        <f t="shared" si="2"/>
        <v>182.5</v>
      </c>
      <c r="U19" s="2">
        <f t="shared" si="4"/>
        <v>772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40</v>
      </c>
      <c r="C20" s="45">
        <v>156</v>
      </c>
      <c r="D20" s="45">
        <v>0</v>
      </c>
      <c r="E20" s="45">
        <v>4</v>
      </c>
      <c r="F20" s="8">
        <f t="shared" si="0"/>
        <v>186</v>
      </c>
      <c r="G20" s="35"/>
      <c r="H20" s="19" t="s">
        <v>24</v>
      </c>
      <c r="I20" s="46">
        <v>44</v>
      </c>
      <c r="J20" s="46">
        <v>158</v>
      </c>
      <c r="K20" s="46">
        <v>0</v>
      </c>
      <c r="L20" s="46">
        <v>2</v>
      </c>
      <c r="M20" s="8">
        <f t="shared" si="1"/>
        <v>185</v>
      </c>
      <c r="N20" s="2">
        <f>M17+M18+M19+M20</f>
        <v>748.5</v>
      </c>
      <c r="O20" s="19" t="s">
        <v>45</v>
      </c>
      <c r="P20" s="45">
        <v>33</v>
      </c>
      <c r="Q20" s="45">
        <v>153</v>
      </c>
      <c r="R20" s="45">
        <v>1</v>
      </c>
      <c r="S20" s="45">
        <v>1</v>
      </c>
      <c r="T20" s="8">
        <f t="shared" si="2"/>
        <v>174</v>
      </c>
      <c r="U20" s="2">
        <f t="shared" si="4"/>
        <v>743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46</v>
      </c>
      <c r="C21" s="46">
        <v>163</v>
      </c>
      <c r="D21" s="46">
        <v>0</v>
      </c>
      <c r="E21" s="46">
        <v>2</v>
      </c>
      <c r="F21" s="6">
        <f t="shared" si="0"/>
        <v>191</v>
      </c>
      <c r="G21" s="36"/>
      <c r="H21" s="20" t="s">
        <v>25</v>
      </c>
      <c r="I21" s="46">
        <v>50</v>
      </c>
      <c r="J21" s="46">
        <v>166</v>
      </c>
      <c r="K21" s="46">
        <v>0</v>
      </c>
      <c r="L21" s="46">
        <v>5</v>
      </c>
      <c r="M21" s="6">
        <f t="shared" si="1"/>
        <v>203.5</v>
      </c>
      <c r="N21" s="2">
        <f>M18+M19+M20+M21</f>
        <v>761</v>
      </c>
      <c r="O21" s="21" t="s">
        <v>46</v>
      </c>
      <c r="P21" s="47">
        <v>30</v>
      </c>
      <c r="Q21" s="47">
        <v>140</v>
      </c>
      <c r="R21" s="47">
        <v>0</v>
      </c>
      <c r="S21" s="47">
        <v>0</v>
      </c>
      <c r="T21" s="7">
        <f t="shared" si="2"/>
        <v>155</v>
      </c>
      <c r="U21" s="3">
        <f t="shared" si="4"/>
        <v>707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36</v>
      </c>
      <c r="C22" s="46">
        <v>177</v>
      </c>
      <c r="D22" s="46">
        <v>0</v>
      </c>
      <c r="E22" s="46">
        <v>3</v>
      </c>
      <c r="F22" s="6">
        <f t="shared" si="0"/>
        <v>202.5</v>
      </c>
      <c r="G22" s="2"/>
      <c r="H22" s="21" t="s">
        <v>26</v>
      </c>
      <c r="I22" s="47">
        <v>40</v>
      </c>
      <c r="J22" s="47">
        <v>131</v>
      </c>
      <c r="K22" s="47">
        <v>0</v>
      </c>
      <c r="L22" s="47">
        <v>1</v>
      </c>
      <c r="M22" s="6">
        <f t="shared" si="1"/>
        <v>153.5</v>
      </c>
      <c r="N22" s="3">
        <f>M19+M20+M21+M22</f>
        <v>713.5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826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778.5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852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85</v>
      </c>
      <c r="G24" s="57"/>
      <c r="H24" s="134"/>
      <c r="I24" s="135"/>
      <c r="J24" s="52" t="s">
        <v>71</v>
      </c>
      <c r="K24" s="55"/>
      <c r="L24" s="55"/>
      <c r="M24" s="56" t="s">
        <v>62</v>
      </c>
      <c r="N24" s="57"/>
      <c r="O24" s="134"/>
      <c r="P24" s="135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84 X CARRERA 47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1228</v>
      </c>
      <c r="M6" s="157"/>
      <c r="N6" s="157"/>
      <c r="O6" s="12"/>
      <c r="P6" s="150" t="s">
        <v>58</v>
      </c>
      <c r="Q6" s="150"/>
      <c r="R6" s="150"/>
      <c r="S6" s="160">
        <f>'G-2'!S6:U6</f>
        <v>43168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160</v>
      </c>
      <c r="C10" s="46">
        <f>'G-2'!C10+'G-4'!C10</f>
        <v>468</v>
      </c>
      <c r="D10" s="46">
        <f>'G-2'!D10+'G-4'!D10</f>
        <v>18</v>
      </c>
      <c r="E10" s="46">
        <f>'G-2'!E10+'G-4'!E10</f>
        <v>2</v>
      </c>
      <c r="F10" s="6">
        <f t="shared" ref="F10:F22" si="0">B10*0.5+C10*1+D10*2+E10*2.5</f>
        <v>589</v>
      </c>
      <c r="G10" s="2"/>
      <c r="H10" s="19" t="s">
        <v>4</v>
      </c>
      <c r="I10" s="46">
        <f>'G-2'!I10+'G-4'!I10</f>
        <v>92</v>
      </c>
      <c r="J10" s="46">
        <f>'G-2'!J10+'G-4'!J10</f>
        <v>389</v>
      </c>
      <c r="K10" s="46">
        <f>'G-2'!K10+'G-4'!K10</f>
        <v>10</v>
      </c>
      <c r="L10" s="46">
        <f>'G-2'!L10+'G-4'!L10</f>
        <v>3</v>
      </c>
      <c r="M10" s="6">
        <f t="shared" ref="M10:M22" si="1">I10*0.5+J10*1+K10*2+L10*2.5</f>
        <v>462.5</v>
      </c>
      <c r="N10" s="9">
        <f>F20+F21+F22+M10</f>
        <v>1931</v>
      </c>
      <c r="O10" s="19" t="s">
        <v>43</v>
      </c>
      <c r="P10" s="46">
        <f>'G-2'!P10+'G-4'!P10</f>
        <v>86</v>
      </c>
      <c r="Q10" s="46">
        <f>'G-2'!Q10+'G-4'!Q10</f>
        <v>348</v>
      </c>
      <c r="R10" s="46">
        <f>'G-2'!R10+'G-4'!R10</f>
        <v>10</v>
      </c>
      <c r="S10" s="46">
        <f>'G-2'!S10+'G-4'!S10</f>
        <v>6</v>
      </c>
      <c r="T10" s="6">
        <f t="shared" ref="T10:T21" si="2">P10*0.5+Q10*1+R10*2+S10*2.5</f>
        <v>426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162</v>
      </c>
      <c r="C11" s="46">
        <f>'G-2'!C11+'G-4'!C11</f>
        <v>507</v>
      </c>
      <c r="D11" s="46">
        <f>'G-2'!D11+'G-4'!D11</f>
        <v>22</v>
      </c>
      <c r="E11" s="46">
        <f>'G-2'!E11+'G-4'!E11</f>
        <v>2</v>
      </c>
      <c r="F11" s="6">
        <f t="shared" si="0"/>
        <v>637</v>
      </c>
      <c r="G11" s="2"/>
      <c r="H11" s="19" t="s">
        <v>5</v>
      </c>
      <c r="I11" s="46">
        <f>'G-2'!I11+'G-4'!I11</f>
        <v>92</v>
      </c>
      <c r="J11" s="46">
        <f>'G-2'!J11+'G-4'!J11</f>
        <v>390</v>
      </c>
      <c r="K11" s="46">
        <f>'G-2'!K11+'G-4'!K11</f>
        <v>14</v>
      </c>
      <c r="L11" s="46">
        <f>'G-2'!L11+'G-4'!L11</f>
        <v>15</v>
      </c>
      <c r="M11" s="6">
        <f t="shared" si="1"/>
        <v>501.5</v>
      </c>
      <c r="N11" s="9">
        <f>F21+F22+M10+M11</f>
        <v>1954</v>
      </c>
      <c r="O11" s="19" t="s">
        <v>44</v>
      </c>
      <c r="P11" s="46">
        <f>'G-2'!P11+'G-4'!P11</f>
        <v>114</v>
      </c>
      <c r="Q11" s="46">
        <f>'G-2'!Q11+'G-4'!Q11</f>
        <v>377</v>
      </c>
      <c r="R11" s="46">
        <f>'G-2'!R11+'G-4'!R11</f>
        <v>12</v>
      </c>
      <c r="S11" s="46">
        <f>'G-2'!S11+'G-4'!S11</f>
        <v>3</v>
      </c>
      <c r="T11" s="6">
        <f t="shared" si="2"/>
        <v>465.5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171</v>
      </c>
      <c r="C12" s="46">
        <f>'G-2'!C12+'G-4'!C12</f>
        <v>459</v>
      </c>
      <c r="D12" s="46">
        <f>'G-2'!D12+'G-4'!D12</f>
        <v>23</v>
      </c>
      <c r="E12" s="46">
        <f>'G-2'!E12+'G-4'!E12</f>
        <v>6</v>
      </c>
      <c r="F12" s="6">
        <f t="shared" si="0"/>
        <v>605.5</v>
      </c>
      <c r="G12" s="2"/>
      <c r="H12" s="19" t="s">
        <v>6</v>
      </c>
      <c r="I12" s="46">
        <f>'G-2'!I12+'G-4'!I12</f>
        <v>82</v>
      </c>
      <c r="J12" s="46">
        <f>'G-2'!J12+'G-4'!J12</f>
        <v>393</v>
      </c>
      <c r="K12" s="46">
        <f>'G-2'!K12+'G-4'!K12</f>
        <v>14</v>
      </c>
      <c r="L12" s="46">
        <f>'G-2'!L12+'G-4'!L12</f>
        <v>7</v>
      </c>
      <c r="M12" s="6">
        <f t="shared" si="1"/>
        <v>479.5</v>
      </c>
      <c r="N12" s="2">
        <f>F22+M10+M11+M12</f>
        <v>1962</v>
      </c>
      <c r="O12" s="19" t="s">
        <v>32</v>
      </c>
      <c r="P12" s="46">
        <f>'G-2'!P12+'G-4'!P12</f>
        <v>133</v>
      </c>
      <c r="Q12" s="46">
        <f>'G-2'!Q12+'G-4'!Q12</f>
        <v>458</v>
      </c>
      <c r="R12" s="46">
        <f>'G-2'!R12+'G-4'!R12</f>
        <v>17</v>
      </c>
      <c r="S12" s="46">
        <f>'G-2'!S12+'G-4'!S12</f>
        <v>9</v>
      </c>
      <c r="T12" s="6">
        <f t="shared" si="2"/>
        <v>581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127</v>
      </c>
      <c r="C13" s="46">
        <f>'G-2'!C13+'G-4'!C13</f>
        <v>490</v>
      </c>
      <c r="D13" s="46">
        <f>'G-2'!D13+'G-4'!D13</f>
        <v>18</v>
      </c>
      <c r="E13" s="46">
        <f>'G-2'!E13+'G-4'!E13</f>
        <v>3</v>
      </c>
      <c r="F13" s="6">
        <f t="shared" si="0"/>
        <v>597</v>
      </c>
      <c r="G13" s="2">
        <f t="shared" ref="G13:G19" si="3">F10+F11+F12+F13</f>
        <v>2428.5</v>
      </c>
      <c r="H13" s="19" t="s">
        <v>7</v>
      </c>
      <c r="I13" s="46">
        <f>'G-2'!I13+'G-4'!I13</f>
        <v>67</v>
      </c>
      <c r="J13" s="46">
        <f>'G-2'!J13+'G-4'!J13</f>
        <v>377</v>
      </c>
      <c r="K13" s="46">
        <f>'G-2'!K13+'G-4'!K13</f>
        <v>16</v>
      </c>
      <c r="L13" s="46">
        <f>'G-2'!L13+'G-4'!L13</f>
        <v>4</v>
      </c>
      <c r="M13" s="6">
        <f t="shared" si="1"/>
        <v>452.5</v>
      </c>
      <c r="N13" s="2">
        <f t="shared" ref="N13:N18" si="4">M10+M11+M12+M13</f>
        <v>1896</v>
      </c>
      <c r="O13" s="19" t="s">
        <v>33</v>
      </c>
      <c r="P13" s="46">
        <f>'G-2'!P13+'G-4'!P13</f>
        <v>116</v>
      </c>
      <c r="Q13" s="46">
        <f>'G-2'!Q13+'G-4'!Q13</f>
        <v>444</v>
      </c>
      <c r="R13" s="46">
        <f>'G-2'!R13+'G-4'!R13</f>
        <v>14</v>
      </c>
      <c r="S13" s="46">
        <f>'G-2'!S13+'G-4'!S13</f>
        <v>6</v>
      </c>
      <c r="T13" s="6">
        <f t="shared" si="2"/>
        <v>545</v>
      </c>
      <c r="U13" s="2">
        <f t="shared" ref="U13:U21" si="5">T10+T11+T12+T13</f>
        <v>2017.5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121</v>
      </c>
      <c r="C14" s="46">
        <f>'G-2'!C14+'G-4'!C14</f>
        <v>459</v>
      </c>
      <c r="D14" s="46">
        <f>'G-2'!D14+'G-4'!D14</f>
        <v>20</v>
      </c>
      <c r="E14" s="46">
        <f>'G-2'!E14+'G-4'!E14</f>
        <v>7</v>
      </c>
      <c r="F14" s="6">
        <f t="shared" si="0"/>
        <v>577</v>
      </c>
      <c r="G14" s="2">
        <f t="shared" si="3"/>
        <v>2416.5</v>
      </c>
      <c r="H14" s="19" t="s">
        <v>9</v>
      </c>
      <c r="I14" s="46">
        <f>'G-2'!I14+'G-4'!I14</f>
        <v>87</v>
      </c>
      <c r="J14" s="46">
        <f>'G-2'!J14+'G-4'!J14</f>
        <v>385</v>
      </c>
      <c r="K14" s="46">
        <f>'G-2'!K14+'G-4'!K14</f>
        <v>17</v>
      </c>
      <c r="L14" s="46">
        <f>'G-2'!L14+'G-4'!L14</f>
        <v>7</v>
      </c>
      <c r="M14" s="6">
        <f t="shared" si="1"/>
        <v>480</v>
      </c>
      <c r="N14" s="2">
        <f t="shared" si="4"/>
        <v>1913.5</v>
      </c>
      <c r="O14" s="19" t="s">
        <v>29</v>
      </c>
      <c r="P14" s="46">
        <f>'G-2'!P14+'G-4'!P14</f>
        <v>109</v>
      </c>
      <c r="Q14" s="46">
        <f>'G-2'!Q14+'G-4'!Q14</f>
        <v>431</v>
      </c>
      <c r="R14" s="46">
        <f>'G-2'!R14+'G-4'!R14</f>
        <v>14</v>
      </c>
      <c r="S14" s="46">
        <f>'G-2'!S14+'G-4'!S14</f>
        <v>3</v>
      </c>
      <c r="T14" s="6">
        <f t="shared" si="2"/>
        <v>521</v>
      </c>
      <c r="U14" s="2">
        <f t="shared" si="5"/>
        <v>2112.5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127</v>
      </c>
      <c r="C15" s="46">
        <f>'G-2'!C15+'G-4'!C15</f>
        <v>468</v>
      </c>
      <c r="D15" s="46">
        <f>'G-2'!D15+'G-4'!D15</f>
        <v>13</v>
      </c>
      <c r="E15" s="46">
        <f>'G-2'!E15+'G-4'!E15</f>
        <v>7</v>
      </c>
      <c r="F15" s="6">
        <f t="shared" si="0"/>
        <v>575</v>
      </c>
      <c r="G15" s="2">
        <f t="shared" si="3"/>
        <v>2354.5</v>
      </c>
      <c r="H15" s="19" t="s">
        <v>12</v>
      </c>
      <c r="I15" s="46">
        <f>'G-2'!I15+'G-4'!I15</f>
        <v>95</v>
      </c>
      <c r="J15" s="46">
        <f>'G-2'!J15+'G-4'!J15</f>
        <v>370</v>
      </c>
      <c r="K15" s="46">
        <f>'G-2'!K15+'G-4'!K15</f>
        <v>18</v>
      </c>
      <c r="L15" s="46">
        <f>'G-2'!L15+'G-4'!L15</f>
        <v>7</v>
      </c>
      <c r="M15" s="6">
        <f t="shared" si="1"/>
        <v>471</v>
      </c>
      <c r="N15" s="2">
        <f t="shared" si="4"/>
        <v>1883</v>
      </c>
      <c r="O15" s="18" t="s">
        <v>30</v>
      </c>
      <c r="P15" s="46">
        <f>'G-2'!P15+'G-4'!P15</f>
        <v>99</v>
      </c>
      <c r="Q15" s="46">
        <f>'G-2'!Q15+'G-4'!Q15</f>
        <v>435</v>
      </c>
      <c r="R15" s="46">
        <f>'G-2'!R15+'G-4'!R15</f>
        <v>16</v>
      </c>
      <c r="S15" s="46">
        <f>'G-2'!S15+'G-4'!S15</f>
        <v>4</v>
      </c>
      <c r="T15" s="6">
        <f t="shared" si="2"/>
        <v>526.5</v>
      </c>
      <c r="U15" s="2">
        <f t="shared" si="5"/>
        <v>2173.5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121</v>
      </c>
      <c r="C16" s="46">
        <f>'G-2'!C16+'G-4'!C16</f>
        <v>459</v>
      </c>
      <c r="D16" s="46">
        <f>'G-2'!D16+'G-4'!D16</f>
        <v>15</v>
      </c>
      <c r="E16" s="46">
        <f>'G-2'!E16+'G-4'!E16</f>
        <v>6</v>
      </c>
      <c r="F16" s="6">
        <f t="shared" si="0"/>
        <v>564.5</v>
      </c>
      <c r="G16" s="2">
        <f t="shared" si="3"/>
        <v>2313.5</v>
      </c>
      <c r="H16" s="19" t="s">
        <v>15</v>
      </c>
      <c r="I16" s="46">
        <f>'G-2'!I16+'G-4'!I16</f>
        <v>101</v>
      </c>
      <c r="J16" s="46">
        <f>'G-2'!J16+'G-4'!J16</f>
        <v>386</v>
      </c>
      <c r="K16" s="46">
        <f>'G-2'!K16+'G-4'!K16</f>
        <v>15</v>
      </c>
      <c r="L16" s="46">
        <f>'G-2'!L16+'G-4'!L16</f>
        <v>3</v>
      </c>
      <c r="M16" s="6">
        <f t="shared" si="1"/>
        <v>474</v>
      </c>
      <c r="N16" s="2">
        <f t="shared" si="4"/>
        <v>1877.5</v>
      </c>
      <c r="O16" s="19" t="s">
        <v>8</v>
      </c>
      <c r="P16" s="46">
        <f>'G-2'!P16+'G-4'!P16</f>
        <v>105</v>
      </c>
      <c r="Q16" s="46">
        <f>'G-2'!Q16+'G-4'!Q16</f>
        <v>454</v>
      </c>
      <c r="R16" s="46">
        <f>'G-2'!R16+'G-4'!R16</f>
        <v>2</v>
      </c>
      <c r="S16" s="46">
        <f>'G-2'!S16+'G-4'!S16</f>
        <v>6</v>
      </c>
      <c r="T16" s="6">
        <f t="shared" si="2"/>
        <v>525.5</v>
      </c>
      <c r="U16" s="2">
        <f t="shared" si="5"/>
        <v>2118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95</v>
      </c>
      <c r="C17" s="46">
        <f>'G-2'!C17+'G-4'!C17</f>
        <v>444</v>
      </c>
      <c r="D17" s="46">
        <f>'G-2'!D17+'G-4'!D17</f>
        <v>14</v>
      </c>
      <c r="E17" s="46">
        <f>'G-2'!E17+'G-4'!E17</f>
        <v>10</v>
      </c>
      <c r="F17" s="6">
        <f t="shared" si="0"/>
        <v>544.5</v>
      </c>
      <c r="G17" s="2">
        <f t="shared" si="3"/>
        <v>2261</v>
      </c>
      <c r="H17" s="19" t="s">
        <v>18</v>
      </c>
      <c r="I17" s="46">
        <f>'G-2'!I17+'G-4'!I17</f>
        <v>137</v>
      </c>
      <c r="J17" s="46">
        <f>'G-2'!J17+'G-4'!J17</f>
        <v>510</v>
      </c>
      <c r="K17" s="46">
        <f>'G-2'!K17+'G-4'!K17</f>
        <v>13</v>
      </c>
      <c r="L17" s="46">
        <f>'G-2'!L17+'G-4'!L17</f>
        <v>3</v>
      </c>
      <c r="M17" s="6">
        <f t="shared" si="1"/>
        <v>612</v>
      </c>
      <c r="N17" s="2">
        <f t="shared" si="4"/>
        <v>2037</v>
      </c>
      <c r="O17" s="19" t="s">
        <v>10</v>
      </c>
      <c r="P17" s="46">
        <f>'G-2'!P17+'G-4'!P17</f>
        <v>110</v>
      </c>
      <c r="Q17" s="46">
        <f>'G-2'!Q17+'G-4'!Q17</f>
        <v>431</v>
      </c>
      <c r="R17" s="46">
        <f>'G-2'!R17+'G-4'!R17</f>
        <v>16</v>
      </c>
      <c r="S17" s="46">
        <f>'G-2'!S17+'G-4'!S17</f>
        <v>5</v>
      </c>
      <c r="T17" s="6">
        <f t="shared" si="2"/>
        <v>530.5</v>
      </c>
      <c r="U17" s="2">
        <f t="shared" si="5"/>
        <v>2103.5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116</v>
      </c>
      <c r="C18" s="46">
        <f>'G-2'!C18+'G-4'!C18</f>
        <v>390</v>
      </c>
      <c r="D18" s="46">
        <f>'G-2'!D18+'G-4'!D18</f>
        <v>14</v>
      </c>
      <c r="E18" s="46">
        <f>'G-2'!E18+'G-4'!E18</f>
        <v>11</v>
      </c>
      <c r="F18" s="6">
        <f t="shared" si="0"/>
        <v>503.5</v>
      </c>
      <c r="G18" s="2">
        <f t="shared" si="3"/>
        <v>2187.5</v>
      </c>
      <c r="H18" s="19" t="s">
        <v>20</v>
      </c>
      <c r="I18" s="46">
        <f>'G-2'!I18+'G-4'!I18</f>
        <v>131</v>
      </c>
      <c r="J18" s="46">
        <f>'G-2'!J18+'G-4'!J18</f>
        <v>511</v>
      </c>
      <c r="K18" s="46">
        <f>'G-2'!K18+'G-4'!K18</f>
        <v>14</v>
      </c>
      <c r="L18" s="46">
        <f>'G-2'!L18+'G-4'!L18</f>
        <v>3</v>
      </c>
      <c r="M18" s="6">
        <f t="shared" si="1"/>
        <v>612</v>
      </c>
      <c r="N18" s="2">
        <f t="shared" si="4"/>
        <v>2169</v>
      </c>
      <c r="O18" s="19" t="s">
        <v>13</v>
      </c>
      <c r="P18" s="46">
        <f>'G-2'!P18+'G-4'!P18</f>
        <v>94</v>
      </c>
      <c r="Q18" s="46">
        <f>'G-2'!Q18+'G-4'!Q18</f>
        <v>381</v>
      </c>
      <c r="R18" s="46">
        <f>'G-2'!R18+'G-4'!R18</f>
        <v>12</v>
      </c>
      <c r="S18" s="46">
        <f>'G-2'!S18+'G-4'!S18</f>
        <v>1</v>
      </c>
      <c r="T18" s="6">
        <f t="shared" si="2"/>
        <v>454.5</v>
      </c>
      <c r="U18" s="2">
        <f t="shared" si="5"/>
        <v>2037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107</v>
      </c>
      <c r="C19" s="47">
        <f>'G-2'!C19+'G-4'!C19</f>
        <v>438</v>
      </c>
      <c r="D19" s="47">
        <f>'G-2'!D19+'G-4'!D19</f>
        <v>17</v>
      </c>
      <c r="E19" s="47">
        <f>'G-2'!E19+'G-4'!E19</f>
        <v>8</v>
      </c>
      <c r="F19" s="7">
        <f t="shared" si="0"/>
        <v>545.5</v>
      </c>
      <c r="G19" s="3">
        <f t="shared" si="3"/>
        <v>2158</v>
      </c>
      <c r="H19" s="20" t="s">
        <v>22</v>
      </c>
      <c r="I19" s="46">
        <f>'G-2'!I19+'G-4'!I19</f>
        <v>123</v>
      </c>
      <c r="J19" s="46">
        <f>'G-2'!J19+'G-4'!J19</f>
        <v>458</v>
      </c>
      <c r="K19" s="46">
        <f>'G-2'!K19+'G-4'!K19</f>
        <v>13</v>
      </c>
      <c r="L19" s="46">
        <f>'G-2'!L19+'G-4'!L19</f>
        <v>10</v>
      </c>
      <c r="M19" s="6">
        <f t="shared" si="1"/>
        <v>570.5</v>
      </c>
      <c r="N19" s="2">
        <f>M16+M17+M18+M19</f>
        <v>2268.5</v>
      </c>
      <c r="O19" s="19" t="s">
        <v>16</v>
      </c>
      <c r="P19" s="46">
        <f>'G-2'!P19+'G-4'!P19</f>
        <v>93</v>
      </c>
      <c r="Q19" s="46">
        <f>'G-2'!Q19+'G-4'!Q19</f>
        <v>379</v>
      </c>
      <c r="R19" s="46">
        <f>'G-2'!R19+'G-4'!R19</f>
        <v>16</v>
      </c>
      <c r="S19" s="46">
        <f>'G-2'!S19+'G-4'!S19</f>
        <v>2</v>
      </c>
      <c r="T19" s="6">
        <f t="shared" si="2"/>
        <v>462.5</v>
      </c>
      <c r="U19" s="2">
        <f t="shared" si="5"/>
        <v>1973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99</v>
      </c>
      <c r="C20" s="45">
        <f>'G-2'!C20+'G-4'!C20</f>
        <v>375</v>
      </c>
      <c r="D20" s="45">
        <f>'G-2'!D20+'G-4'!D20</f>
        <v>17</v>
      </c>
      <c r="E20" s="45">
        <f>'G-2'!E20+'G-4'!E20</f>
        <v>8</v>
      </c>
      <c r="F20" s="8">
        <f t="shared" si="0"/>
        <v>478.5</v>
      </c>
      <c r="G20" s="35"/>
      <c r="H20" s="19" t="s">
        <v>24</v>
      </c>
      <c r="I20" s="46">
        <f>'G-2'!I20+'G-4'!I20</f>
        <v>112</v>
      </c>
      <c r="J20" s="46">
        <f>'G-2'!J20+'G-4'!J20</f>
        <v>428</v>
      </c>
      <c r="K20" s="46">
        <f>'G-2'!K20+'G-4'!K20</f>
        <v>15</v>
      </c>
      <c r="L20" s="46">
        <f>'G-2'!L20+'G-4'!L20</f>
        <v>4</v>
      </c>
      <c r="M20" s="8">
        <f t="shared" si="1"/>
        <v>524</v>
      </c>
      <c r="N20" s="2">
        <f>M17+M18+M19+M20</f>
        <v>2318.5</v>
      </c>
      <c r="O20" s="19" t="s">
        <v>45</v>
      </c>
      <c r="P20" s="46">
        <f>'G-2'!P20+'G-4'!P20</f>
        <v>92</v>
      </c>
      <c r="Q20" s="46">
        <f>'G-2'!Q20+'G-4'!Q20</f>
        <v>394</v>
      </c>
      <c r="R20" s="46">
        <f>'G-2'!R20+'G-4'!R20</f>
        <v>17</v>
      </c>
      <c r="S20" s="46">
        <f>'G-2'!S20+'G-4'!S20</f>
        <v>1</v>
      </c>
      <c r="T20" s="8">
        <f t="shared" si="2"/>
        <v>476.5</v>
      </c>
      <c r="U20" s="2">
        <f t="shared" si="5"/>
        <v>1924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98</v>
      </c>
      <c r="C21" s="46">
        <f>'G-2'!C21+'G-4'!C21</f>
        <v>372</v>
      </c>
      <c r="D21" s="46">
        <f>'G-2'!D21+'G-4'!D21</f>
        <v>14</v>
      </c>
      <c r="E21" s="46">
        <f>'G-2'!E21+'G-4'!E21</f>
        <v>9</v>
      </c>
      <c r="F21" s="6">
        <f t="shared" si="0"/>
        <v>471.5</v>
      </c>
      <c r="G21" s="36"/>
      <c r="H21" s="20" t="s">
        <v>25</v>
      </c>
      <c r="I21" s="46">
        <f>'G-2'!I21+'G-4'!I21</f>
        <v>127</v>
      </c>
      <c r="J21" s="46">
        <f>'G-2'!J21+'G-4'!J21</f>
        <v>479</v>
      </c>
      <c r="K21" s="46">
        <f>'G-2'!K21+'G-4'!K21</f>
        <v>13</v>
      </c>
      <c r="L21" s="46">
        <f>'G-2'!L21+'G-4'!L21</f>
        <v>10</v>
      </c>
      <c r="M21" s="6">
        <f t="shared" si="1"/>
        <v>593.5</v>
      </c>
      <c r="N21" s="2">
        <f>M18+M19+M20+M21</f>
        <v>2300</v>
      </c>
      <c r="O21" s="21" t="s">
        <v>46</v>
      </c>
      <c r="P21" s="47">
        <f>'G-2'!P21+'G-4'!P21</f>
        <v>71</v>
      </c>
      <c r="Q21" s="47">
        <f>'G-2'!Q21+'G-4'!Q21</f>
        <v>367</v>
      </c>
      <c r="R21" s="47">
        <f>'G-2'!R21+'G-4'!R21</f>
        <v>13</v>
      </c>
      <c r="S21" s="47">
        <f>'G-2'!S21+'G-4'!S21</f>
        <v>0</v>
      </c>
      <c r="T21" s="7">
        <f t="shared" si="2"/>
        <v>428.5</v>
      </c>
      <c r="U21" s="3">
        <f t="shared" si="5"/>
        <v>1822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95</v>
      </c>
      <c r="C22" s="46">
        <f>'G-2'!C22+'G-4'!C22</f>
        <v>430</v>
      </c>
      <c r="D22" s="46">
        <f>'G-2'!D22+'G-4'!D22</f>
        <v>13</v>
      </c>
      <c r="E22" s="46">
        <f>'G-2'!E22+'G-4'!E22</f>
        <v>6</v>
      </c>
      <c r="F22" s="6">
        <f t="shared" si="0"/>
        <v>518.5</v>
      </c>
      <c r="G22" s="2"/>
      <c r="H22" s="21" t="s">
        <v>26</v>
      </c>
      <c r="I22" s="46">
        <f>'G-2'!I22+'G-4'!I22</f>
        <v>110</v>
      </c>
      <c r="J22" s="46">
        <f>'G-2'!J22+'G-4'!J22</f>
        <v>442</v>
      </c>
      <c r="K22" s="46">
        <f>'G-2'!K22+'G-4'!K22</f>
        <v>14</v>
      </c>
      <c r="L22" s="46">
        <f>'G-2'!L22+'G-4'!L22</f>
        <v>7</v>
      </c>
      <c r="M22" s="6">
        <f t="shared" si="1"/>
        <v>542.5</v>
      </c>
      <c r="N22" s="3">
        <f>M19+M20+M21+M22</f>
        <v>2230.5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2428.5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2318.5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2173.5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90</v>
      </c>
      <c r="N24" s="57"/>
      <c r="O24" s="134"/>
      <c r="P24" s="135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84 X CARRERA 47</v>
      </c>
      <c r="D5" s="181"/>
      <c r="E5" s="181"/>
      <c r="F5" s="78"/>
      <c r="G5" s="79"/>
      <c r="H5" s="70" t="s">
        <v>53</v>
      </c>
      <c r="I5" s="182">
        <f>'G-2'!L5</f>
        <v>1228</v>
      </c>
      <c r="J5" s="182"/>
    </row>
    <row r="6" spans="1:10" x14ac:dyDescent="0.2">
      <c r="A6" s="150" t="s">
        <v>112</v>
      </c>
      <c r="B6" s="150"/>
      <c r="C6" s="167" t="s">
        <v>151</v>
      </c>
      <c r="D6" s="167"/>
      <c r="E6" s="167"/>
      <c r="F6" s="78"/>
      <c r="G6" s="79"/>
      <c r="H6" s="70" t="s">
        <v>58</v>
      </c>
      <c r="I6" s="168">
        <f>'G-2'!S6</f>
        <v>43168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3</v>
      </c>
      <c r="C19" s="101"/>
      <c r="D19" s="90" t="s">
        <v>124</v>
      </c>
      <c r="E19" s="50">
        <v>59</v>
      </c>
      <c r="F19" s="50">
        <v>236</v>
      </c>
      <c r="G19" s="50">
        <v>0</v>
      </c>
      <c r="H19" s="50">
        <v>2</v>
      </c>
      <c r="I19" s="50">
        <f t="shared" si="0"/>
        <v>270.5</v>
      </c>
      <c r="J19" s="91">
        <f>IF(I19=0,"0,00",I19/SUM(I19:I21)*100)</f>
        <v>10.74905622888933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600</v>
      </c>
      <c r="F20" s="93">
        <v>1700</v>
      </c>
      <c r="G20" s="93">
        <v>108</v>
      </c>
      <c r="H20" s="93">
        <v>12</v>
      </c>
      <c r="I20" s="93">
        <f t="shared" si="0"/>
        <v>2246</v>
      </c>
      <c r="J20" s="94">
        <f>IF(I20=0,"0,00",I20/SUM(I19:I21)*100)</f>
        <v>89.25094377111067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16</v>
      </c>
      <c r="F22" s="50">
        <v>102</v>
      </c>
      <c r="G22" s="50">
        <v>0</v>
      </c>
      <c r="H22" s="50">
        <v>2</v>
      </c>
      <c r="I22" s="50">
        <f t="shared" si="0"/>
        <v>115</v>
      </c>
      <c r="J22" s="91">
        <f>IF(I22=0,"0,00",I22/SUM(I22:I24)*100)</f>
        <v>14.781491002570693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131</v>
      </c>
      <c r="F23" s="93">
        <v>521</v>
      </c>
      <c r="G23" s="93">
        <v>27</v>
      </c>
      <c r="H23" s="93">
        <v>9</v>
      </c>
      <c r="I23" s="93">
        <f t="shared" si="0"/>
        <v>663</v>
      </c>
      <c r="J23" s="94">
        <f>IF(I23=0,"0,00",I23/SUM(I22:I24)*100)</f>
        <v>85.218508997429311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14</v>
      </c>
      <c r="F25" s="50">
        <v>94</v>
      </c>
      <c r="G25" s="50">
        <v>0</v>
      </c>
      <c r="H25" s="50">
        <v>0</v>
      </c>
      <c r="I25" s="50">
        <f t="shared" si="0"/>
        <v>101</v>
      </c>
      <c r="J25" s="91">
        <f>IF(I25=0,"0,00",I25/SUM(I25:I27)*100)</f>
        <v>17.534722222222221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86</v>
      </c>
      <c r="F26" s="93">
        <v>374</v>
      </c>
      <c r="G26" s="93">
        <v>29</v>
      </c>
      <c r="H26" s="93">
        <v>0</v>
      </c>
      <c r="I26" s="93">
        <f t="shared" si="0"/>
        <v>475</v>
      </c>
      <c r="J26" s="94">
        <f>IF(I26=0,"0,00",I26/SUM(I25:I27)*100)</f>
        <v>82.465277777777786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179</v>
      </c>
      <c r="F38" s="93">
        <v>678</v>
      </c>
      <c r="G38" s="93">
        <v>0</v>
      </c>
      <c r="H38" s="93">
        <v>18</v>
      </c>
      <c r="I38" s="93">
        <f t="shared" si="0"/>
        <v>812.5</v>
      </c>
      <c r="J38" s="94">
        <f>IF(I38=0,"0,00",I38/SUM(I37:I39)*100)</f>
        <v>65.052041633306644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78</v>
      </c>
      <c r="F39" s="49">
        <v>375</v>
      </c>
      <c r="G39" s="49">
        <v>0</v>
      </c>
      <c r="H39" s="49">
        <v>9</v>
      </c>
      <c r="I39" s="97">
        <f t="shared" si="0"/>
        <v>436.5</v>
      </c>
      <c r="J39" s="98">
        <f>IF(I39=0,"0,00",I39/SUM(I37:I39)*100)</f>
        <v>34.947958366693356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55</v>
      </c>
      <c r="F41" s="93">
        <v>193</v>
      </c>
      <c r="G41" s="93">
        <v>0</v>
      </c>
      <c r="H41" s="93">
        <v>5</v>
      </c>
      <c r="I41" s="93">
        <f t="shared" si="0"/>
        <v>233</v>
      </c>
      <c r="J41" s="94">
        <f>IF(I41=0,"0,00",I41/SUM(I40:I42)*100)</f>
        <v>65.266106442577026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35</v>
      </c>
      <c r="F42" s="49">
        <v>104</v>
      </c>
      <c r="G42" s="49">
        <v>0</v>
      </c>
      <c r="H42" s="49">
        <v>1</v>
      </c>
      <c r="I42" s="97">
        <f t="shared" si="0"/>
        <v>124</v>
      </c>
      <c r="J42" s="98">
        <f>IF(I42=0,"0,00",I42/SUM(I40:I42)*100)</f>
        <v>34.733893557422967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39</v>
      </c>
      <c r="F44" s="93">
        <v>202</v>
      </c>
      <c r="G44" s="93">
        <v>1</v>
      </c>
      <c r="H44" s="93">
        <v>1</v>
      </c>
      <c r="I44" s="93">
        <f t="shared" si="0"/>
        <v>226</v>
      </c>
      <c r="J44" s="94">
        <f>IF(I44=0,"0,00",I44/SUM(I43:I45)*100)</f>
        <v>68.693009118541042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24</v>
      </c>
      <c r="F45" s="49">
        <v>91</v>
      </c>
      <c r="G45" s="49">
        <v>0</v>
      </c>
      <c r="H45" s="49">
        <v>0</v>
      </c>
      <c r="I45" s="102">
        <f t="shared" si="0"/>
        <v>103</v>
      </c>
      <c r="J45" s="98">
        <f>IF(I45=0,"0,00",I45/SUM(I43:I45)*100)</f>
        <v>31.306990881458969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0" width="5.7109375" customWidth="1"/>
    <col min="11" max="11" width="6" customWidth="1"/>
    <col min="12" max="12" width="3.140625" customWidth="1"/>
    <col min="13" max="20" width="4.7109375" customWidth="1"/>
    <col min="21" max="21" width="6.5703125" customWidth="1"/>
    <col min="22" max="25" width="4.7109375" customWidth="1"/>
    <col min="26" max="26" width="6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84 X CARRERA 47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1228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43168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102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421.5</v>
      </c>
      <c r="C18" s="116">
        <f>'G-2'!F11</f>
        <v>447.5</v>
      </c>
      <c r="D18" s="116">
        <f>'G-2'!F12</f>
        <v>442</v>
      </c>
      <c r="E18" s="116">
        <f>'G-2'!F13</f>
        <v>422.5</v>
      </c>
      <c r="F18" s="116">
        <f>'G-2'!F14</f>
        <v>408</v>
      </c>
      <c r="G18" s="116">
        <f>'G-2'!F15</f>
        <v>375</v>
      </c>
      <c r="H18" s="116">
        <f>'G-2'!F16</f>
        <v>363.5</v>
      </c>
      <c r="I18" s="116">
        <f>'G-2'!F17</f>
        <v>343.5</v>
      </c>
      <c r="J18" s="116">
        <f>'G-2'!F18</f>
        <v>279.5</v>
      </c>
      <c r="K18" s="116">
        <f>'G-2'!F19</f>
        <v>348.5</v>
      </c>
      <c r="L18" s="117"/>
      <c r="M18" s="116">
        <f>'G-2'!F20</f>
        <v>292.5</v>
      </c>
      <c r="N18" s="116">
        <f>'G-2'!F21</f>
        <v>280.5</v>
      </c>
      <c r="O18" s="116">
        <f>'G-2'!F22</f>
        <v>316</v>
      </c>
      <c r="P18" s="116">
        <f>'G-2'!M10</f>
        <v>268.5</v>
      </c>
      <c r="Q18" s="116">
        <f>'G-2'!M11</f>
        <v>310.5</v>
      </c>
      <c r="R18" s="116">
        <f>'G-2'!M12</f>
        <v>292.5</v>
      </c>
      <c r="S18" s="116">
        <f>'G-2'!M13</f>
        <v>272</v>
      </c>
      <c r="T18" s="116">
        <f>'G-2'!M14</f>
        <v>310</v>
      </c>
      <c r="U18" s="116">
        <f>'G-2'!M15</f>
        <v>308</v>
      </c>
      <c r="V18" s="116">
        <f>'G-2'!M16</f>
        <v>311</v>
      </c>
      <c r="W18" s="116">
        <f>'G-2'!M17</f>
        <v>421</v>
      </c>
      <c r="X18" s="116">
        <f>'G-2'!M18</f>
        <v>411</v>
      </c>
      <c r="Y18" s="116">
        <f>'G-2'!M19</f>
        <v>399</v>
      </c>
      <c r="Z18" s="116">
        <f>'G-2'!M20</f>
        <v>339</v>
      </c>
      <c r="AA18" s="116">
        <f>'G-2'!M21</f>
        <v>390</v>
      </c>
      <c r="AB18" s="116">
        <f>'G-2'!M22</f>
        <v>389</v>
      </c>
      <c r="AC18" s="117"/>
      <c r="AD18" s="116">
        <f>'G-2'!T10</f>
        <v>227</v>
      </c>
      <c r="AE18" s="116">
        <f>'G-2'!T11</f>
        <v>257</v>
      </c>
      <c r="AF18" s="116">
        <f>'G-2'!T12</f>
        <v>374.5</v>
      </c>
      <c r="AG18" s="116">
        <f>'G-2'!T13</f>
        <v>315</v>
      </c>
      <c r="AH18" s="116">
        <f>'G-2'!T14</f>
        <v>314</v>
      </c>
      <c r="AI18" s="116">
        <f>'G-2'!T15</f>
        <v>323.5</v>
      </c>
      <c r="AJ18" s="116">
        <f>'G-2'!T16</f>
        <v>322.5</v>
      </c>
      <c r="AK18" s="116">
        <f>'G-2'!T17</f>
        <v>339.5</v>
      </c>
      <c r="AL18" s="116">
        <f>'G-2'!T18</f>
        <v>259</v>
      </c>
      <c r="AM18" s="116">
        <f>'G-2'!T19</f>
        <v>280</v>
      </c>
      <c r="AN18" s="116">
        <f>'G-2'!T20</f>
        <v>302.5</v>
      </c>
      <c r="AO18" s="116">
        <f>'G-2'!T21</f>
        <v>273.5</v>
      </c>
      <c r="AP18" s="68"/>
      <c r="AQ18" s="68"/>
      <c r="AR18" s="68"/>
      <c r="AS18" s="68"/>
      <c r="AT18" s="68"/>
      <c r="AU18" s="68">
        <f t="shared" ref="AU18:BA18" si="6">E19</f>
        <v>1733.5</v>
      </c>
      <c r="AV18" s="68">
        <f t="shared" si="6"/>
        <v>1720</v>
      </c>
      <c r="AW18" s="68">
        <f t="shared" si="6"/>
        <v>1647.5</v>
      </c>
      <c r="AX18" s="68">
        <f t="shared" si="6"/>
        <v>1569</v>
      </c>
      <c r="AY18" s="68">
        <f t="shared" si="6"/>
        <v>1490</v>
      </c>
      <c r="AZ18" s="68">
        <f t="shared" si="6"/>
        <v>1361.5</v>
      </c>
      <c r="BA18" s="68">
        <f t="shared" si="6"/>
        <v>1335</v>
      </c>
      <c r="BB18" s="68"/>
      <c r="BC18" s="68"/>
      <c r="BD18" s="68"/>
      <c r="BE18" s="68">
        <f t="shared" ref="BE18:BQ18" si="7">P19</f>
        <v>1157.5</v>
      </c>
      <c r="BF18" s="68">
        <f t="shared" si="7"/>
        <v>1175.5</v>
      </c>
      <c r="BG18" s="68">
        <f t="shared" si="7"/>
        <v>1187.5</v>
      </c>
      <c r="BH18" s="68">
        <f t="shared" si="7"/>
        <v>1143.5</v>
      </c>
      <c r="BI18" s="68">
        <f t="shared" si="7"/>
        <v>1185</v>
      </c>
      <c r="BJ18" s="68">
        <f t="shared" si="7"/>
        <v>1182.5</v>
      </c>
      <c r="BK18" s="68">
        <f t="shared" si="7"/>
        <v>1201</v>
      </c>
      <c r="BL18" s="68">
        <f t="shared" si="7"/>
        <v>1350</v>
      </c>
      <c r="BM18" s="68">
        <f t="shared" si="7"/>
        <v>1451</v>
      </c>
      <c r="BN18" s="68">
        <f t="shared" si="7"/>
        <v>1542</v>
      </c>
      <c r="BO18" s="68">
        <f t="shared" si="7"/>
        <v>1570</v>
      </c>
      <c r="BP18" s="68">
        <f t="shared" si="7"/>
        <v>1539</v>
      </c>
      <c r="BQ18" s="68">
        <f t="shared" si="7"/>
        <v>1517</v>
      </c>
      <c r="BR18" s="68"/>
      <c r="BS18" s="68"/>
      <c r="BT18" s="68"/>
      <c r="BU18" s="68">
        <f t="shared" ref="BU18:CC18" si="8">AG19</f>
        <v>1173.5</v>
      </c>
      <c r="BV18" s="68">
        <f t="shared" si="8"/>
        <v>1260.5</v>
      </c>
      <c r="BW18" s="68">
        <f t="shared" si="8"/>
        <v>1327</v>
      </c>
      <c r="BX18" s="68">
        <f t="shared" si="8"/>
        <v>1275</v>
      </c>
      <c r="BY18" s="68">
        <f t="shared" si="8"/>
        <v>1299.5</v>
      </c>
      <c r="BZ18" s="68">
        <f t="shared" si="8"/>
        <v>1244.5</v>
      </c>
      <c r="CA18" s="68">
        <f t="shared" si="8"/>
        <v>1201</v>
      </c>
      <c r="CB18" s="68">
        <f t="shared" si="8"/>
        <v>1181</v>
      </c>
      <c r="CC18" s="68">
        <f t="shared" si="8"/>
        <v>1115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1733.5</v>
      </c>
      <c r="F19" s="116">
        <f t="shared" ref="F19:K19" si="9">C18+D18+E18+F18</f>
        <v>1720</v>
      </c>
      <c r="G19" s="116">
        <f t="shared" si="9"/>
        <v>1647.5</v>
      </c>
      <c r="H19" s="116">
        <f t="shared" si="9"/>
        <v>1569</v>
      </c>
      <c r="I19" s="116">
        <f t="shared" si="9"/>
        <v>1490</v>
      </c>
      <c r="J19" s="116">
        <f t="shared" si="9"/>
        <v>1361.5</v>
      </c>
      <c r="K19" s="116">
        <f t="shared" si="9"/>
        <v>1335</v>
      </c>
      <c r="L19" s="117"/>
      <c r="M19" s="116"/>
      <c r="N19" s="116"/>
      <c r="O19" s="116"/>
      <c r="P19" s="116">
        <f>M18+N18+O18+P18</f>
        <v>1157.5</v>
      </c>
      <c r="Q19" s="116">
        <f t="shared" ref="Q19:AB19" si="10">N18+O18+P18+Q18</f>
        <v>1175.5</v>
      </c>
      <c r="R19" s="116">
        <f t="shared" si="10"/>
        <v>1187.5</v>
      </c>
      <c r="S19" s="116">
        <f t="shared" si="10"/>
        <v>1143.5</v>
      </c>
      <c r="T19" s="116">
        <f t="shared" si="10"/>
        <v>1185</v>
      </c>
      <c r="U19" s="116">
        <f t="shared" si="10"/>
        <v>1182.5</v>
      </c>
      <c r="V19" s="116">
        <f t="shared" si="10"/>
        <v>1201</v>
      </c>
      <c r="W19" s="116">
        <f t="shared" si="10"/>
        <v>1350</v>
      </c>
      <c r="X19" s="116">
        <f t="shared" si="10"/>
        <v>1451</v>
      </c>
      <c r="Y19" s="116">
        <f t="shared" si="10"/>
        <v>1542</v>
      </c>
      <c r="Z19" s="116">
        <f t="shared" si="10"/>
        <v>1570</v>
      </c>
      <c r="AA19" s="116">
        <f t="shared" si="10"/>
        <v>1539</v>
      </c>
      <c r="AB19" s="116">
        <f t="shared" si="10"/>
        <v>1517</v>
      </c>
      <c r="AC19" s="117"/>
      <c r="AD19" s="116"/>
      <c r="AE19" s="116"/>
      <c r="AF19" s="116"/>
      <c r="AG19" s="116">
        <f>AD18+AE18+AF18+AG18</f>
        <v>1173.5</v>
      </c>
      <c r="AH19" s="116">
        <f t="shared" ref="AH19:AO19" si="11">AE18+AF18+AG18+AH18</f>
        <v>1260.5</v>
      </c>
      <c r="AI19" s="116">
        <f t="shared" si="11"/>
        <v>1327</v>
      </c>
      <c r="AJ19" s="116">
        <f t="shared" si="11"/>
        <v>1275</v>
      </c>
      <c r="AK19" s="116">
        <f t="shared" si="11"/>
        <v>1299.5</v>
      </c>
      <c r="AL19" s="116">
        <f t="shared" si="11"/>
        <v>1244.5</v>
      </c>
      <c r="AM19" s="116">
        <f t="shared" si="11"/>
        <v>1201</v>
      </c>
      <c r="AN19" s="116">
        <f t="shared" si="11"/>
        <v>1181</v>
      </c>
      <c r="AO19" s="116">
        <f t="shared" si="11"/>
        <v>1115</v>
      </c>
      <c r="AP19" s="68"/>
      <c r="AQ19" s="68"/>
      <c r="AR19" s="68"/>
      <c r="AS19" s="68"/>
      <c r="AT19" s="68"/>
      <c r="AU19" s="68">
        <f t="shared" ref="AU19:BA19" si="12">E29</f>
        <v>695</v>
      </c>
      <c r="AV19" s="68">
        <f t="shared" si="12"/>
        <v>696.5</v>
      </c>
      <c r="AW19" s="68">
        <f t="shared" si="12"/>
        <v>707</v>
      </c>
      <c r="AX19" s="68">
        <f t="shared" si="12"/>
        <v>744.5</v>
      </c>
      <c r="AY19" s="68">
        <f t="shared" si="12"/>
        <v>771</v>
      </c>
      <c r="AZ19" s="68">
        <f t="shared" si="12"/>
        <v>826</v>
      </c>
      <c r="BA19" s="68">
        <f t="shared" si="12"/>
        <v>823</v>
      </c>
      <c r="BB19" s="68"/>
      <c r="BC19" s="68"/>
      <c r="BD19" s="68"/>
      <c r="BE19" s="68">
        <f t="shared" ref="BE19:BQ19" si="13">P29</f>
        <v>773.5</v>
      </c>
      <c r="BF19" s="68">
        <f t="shared" si="13"/>
        <v>778.5</v>
      </c>
      <c r="BG19" s="68">
        <f t="shared" si="13"/>
        <v>774.5</v>
      </c>
      <c r="BH19" s="68">
        <f t="shared" si="13"/>
        <v>752.5</v>
      </c>
      <c r="BI19" s="68">
        <f t="shared" si="13"/>
        <v>728.5</v>
      </c>
      <c r="BJ19" s="68">
        <f t="shared" si="13"/>
        <v>700.5</v>
      </c>
      <c r="BK19" s="68">
        <f t="shared" si="13"/>
        <v>676.5</v>
      </c>
      <c r="BL19" s="68">
        <f t="shared" si="13"/>
        <v>687</v>
      </c>
      <c r="BM19" s="68">
        <f t="shared" si="13"/>
        <v>718</v>
      </c>
      <c r="BN19" s="68">
        <f t="shared" si="13"/>
        <v>726.5</v>
      </c>
      <c r="BO19" s="68">
        <f t="shared" si="13"/>
        <v>748.5</v>
      </c>
      <c r="BP19" s="68">
        <f t="shared" si="13"/>
        <v>761</v>
      </c>
      <c r="BQ19" s="68">
        <f t="shared" si="13"/>
        <v>713.5</v>
      </c>
      <c r="BR19" s="68"/>
      <c r="BS19" s="68"/>
      <c r="BT19" s="68"/>
      <c r="BU19" s="68">
        <f t="shared" ref="BU19:CC19" si="14">AG29</f>
        <v>844</v>
      </c>
      <c r="BV19" s="68">
        <f t="shared" si="14"/>
        <v>852</v>
      </c>
      <c r="BW19" s="68">
        <f t="shared" si="14"/>
        <v>846.5</v>
      </c>
      <c r="BX19" s="68">
        <f t="shared" si="14"/>
        <v>843</v>
      </c>
      <c r="BY19" s="68">
        <f t="shared" si="14"/>
        <v>804</v>
      </c>
      <c r="BZ19" s="68">
        <f t="shared" si="14"/>
        <v>792.5</v>
      </c>
      <c r="CA19" s="68">
        <f t="shared" si="14"/>
        <v>772</v>
      </c>
      <c r="CB19" s="68">
        <f t="shared" si="14"/>
        <v>743</v>
      </c>
      <c r="CC19" s="68">
        <f t="shared" si="14"/>
        <v>707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0.1074905622888933</v>
      </c>
      <c r="E20" s="119"/>
      <c r="F20" s="119" t="s">
        <v>107</v>
      </c>
      <c r="G20" s="120">
        <f>DIRECCIONALIDAD!J20/100</f>
        <v>0.89250943771110669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0.14781491002570693</v>
      </c>
      <c r="Q20" s="119"/>
      <c r="R20" s="119"/>
      <c r="S20" s="119"/>
      <c r="T20" s="119" t="s">
        <v>107</v>
      </c>
      <c r="U20" s="120">
        <f>DIRECCIONALIDAD!J23/100</f>
        <v>0.8521850899742931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0.17534722222222221</v>
      </c>
      <c r="AG20" s="119"/>
      <c r="AH20" s="119"/>
      <c r="AI20" s="119"/>
      <c r="AJ20" s="119" t="s">
        <v>107</v>
      </c>
      <c r="AK20" s="120">
        <f>DIRECCIONALIDAD!J26/100</f>
        <v>0.8246527777777779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149</v>
      </c>
      <c r="B21" s="128">
        <f>MAX(B19:K19)</f>
        <v>1733.5</v>
      </c>
      <c r="C21" s="119" t="s">
        <v>106</v>
      </c>
      <c r="D21" s="129">
        <f>+B21*D20</f>
        <v>186.33488972779654</v>
      </c>
      <c r="E21" s="119"/>
      <c r="F21" s="119" t="s">
        <v>107</v>
      </c>
      <c r="G21" s="129">
        <f>+B21*G20</f>
        <v>1547.1651102722035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1570</v>
      </c>
      <c r="N21" s="119"/>
      <c r="O21" s="119" t="s">
        <v>106</v>
      </c>
      <c r="P21" s="130">
        <f>+M21*P20</f>
        <v>232.06940874035988</v>
      </c>
      <c r="Q21" s="119"/>
      <c r="R21" s="119"/>
      <c r="S21" s="119"/>
      <c r="T21" s="119" t="s">
        <v>107</v>
      </c>
      <c r="U21" s="130">
        <f>+M21*U20</f>
        <v>1337.9305912596401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1327</v>
      </c>
      <c r="AE21" s="119" t="s">
        <v>106</v>
      </c>
      <c r="AF21" s="129">
        <f>+AD21*AF20</f>
        <v>232.68576388888889</v>
      </c>
      <c r="AG21" s="119"/>
      <c r="AH21" s="119"/>
      <c r="AI21" s="119"/>
      <c r="AJ21" s="119" t="s">
        <v>107</v>
      </c>
      <c r="AK21" s="129">
        <f>+AD21*AK20</f>
        <v>1094.3142361111113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102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2428.5</v>
      </c>
      <c r="AV22" s="59">
        <f t="shared" si="18"/>
        <v>2416.5</v>
      </c>
      <c r="AW22" s="59">
        <f t="shared" si="18"/>
        <v>2354.5</v>
      </c>
      <c r="AX22" s="59">
        <f t="shared" si="18"/>
        <v>2313.5</v>
      </c>
      <c r="AY22" s="59">
        <f t="shared" si="18"/>
        <v>2261</v>
      </c>
      <c r="AZ22" s="59">
        <f t="shared" si="18"/>
        <v>2187.5</v>
      </c>
      <c r="BA22" s="59">
        <f t="shared" si="18"/>
        <v>2158</v>
      </c>
      <c r="BB22" s="59"/>
      <c r="BC22" s="59"/>
      <c r="BD22" s="59"/>
      <c r="BE22" s="59">
        <f t="shared" ref="BE22:BQ22" si="19">P34</f>
        <v>1931</v>
      </c>
      <c r="BF22" s="59">
        <f t="shared" si="19"/>
        <v>1954</v>
      </c>
      <c r="BG22" s="59">
        <f t="shared" si="19"/>
        <v>1962</v>
      </c>
      <c r="BH22" s="59">
        <f t="shared" si="19"/>
        <v>1896</v>
      </c>
      <c r="BI22" s="59">
        <f t="shared" si="19"/>
        <v>1913.5</v>
      </c>
      <c r="BJ22" s="59">
        <f t="shared" si="19"/>
        <v>1883</v>
      </c>
      <c r="BK22" s="59">
        <f t="shared" si="19"/>
        <v>1877.5</v>
      </c>
      <c r="BL22" s="59">
        <f t="shared" si="19"/>
        <v>2037</v>
      </c>
      <c r="BM22" s="59">
        <f t="shared" si="19"/>
        <v>2169</v>
      </c>
      <c r="BN22" s="59">
        <f t="shared" si="19"/>
        <v>2268.5</v>
      </c>
      <c r="BO22" s="59">
        <f t="shared" si="19"/>
        <v>2318.5</v>
      </c>
      <c r="BP22" s="59">
        <f t="shared" si="19"/>
        <v>2300</v>
      </c>
      <c r="BQ22" s="59">
        <f t="shared" si="19"/>
        <v>2230.5</v>
      </c>
      <c r="BR22" s="59"/>
      <c r="BS22" s="59"/>
      <c r="BT22" s="59"/>
      <c r="BU22" s="59">
        <f t="shared" ref="BU22:CC22" si="20">AG34</f>
        <v>2017.5</v>
      </c>
      <c r="BV22" s="59">
        <f t="shared" si="20"/>
        <v>2112.5</v>
      </c>
      <c r="BW22" s="59">
        <f t="shared" si="20"/>
        <v>2173.5</v>
      </c>
      <c r="BX22" s="59">
        <f t="shared" si="20"/>
        <v>2118</v>
      </c>
      <c r="BY22" s="59">
        <f t="shared" si="20"/>
        <v>2103.5</v>
      </c>
      <c r="BZ22" s="59">
        <f t="shared" si="20"/>
        <v>2037</v>
      </c>
      <c r="CA22" s="59">
        <f t="shared" si="20"/>
        <v>1973</v>
      </c>
      <c r="CB22" s="59">
        <f t="shared" si="20"/>
        <v>1924</v>
      </c>
      <c r="CC22" s="59">
        <f t="shared" si="20"/>
        <v>1822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149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102</v>
      </c>
      <c r="U27" s="183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167.5</v>
      </c>
      <c r="C28" s="116">
        <f>'G-4'!F11</f>
        <v>189.5</v>
      </c>
      <c r="D28" s="116">
        <f>'G-4'!F12</f>
        <v>163.5</v>
      </c>
      <c r="E28" s="116">
        <f>'G-4'!F13</f>
        <v>174.5</v>
      </c>
      <c r="F28" s="116">
        <f>'G-4'!F14</f>
        <v>169</v>
      </c>
      <c r="G28" s="116">
        <f>'G-4'!F15</f>
        <v>200</v>
      </c>
      <c r="H28" s="116">
        <f>'G-4'!F16</f>
        <v>201</v>
      </c>
      <c r="I28" s="116">
        <f>'G-4'!F17</f>
        <v>201</v>
      </c>
      <c r="J28" s="116">
        <f>'G-4'!F18</f>
        <v>224</v>
      </c>
      <c r="K28" s="116">
        <f>'G-4'!F19</f>
        <v>197</v>
      </c>
      <c r="L28" s="117"/>
      <c r="M28" s="116">
        <f>'G-4'!F20</f>
        <v>186</v>
      </c>
      <c r="N28" s="116">
        <f>'G-4'!F21</f>
        <v>191</v>
      </c>
      <c r="O28" s="116">
        <f>'G-4'!F22</f>
        <v>202.5</v>
      </c>
      <c r="P28" s="116">
        <f>'G-4'!M10</f>
        <v>194</v>
      </c>
      <c r="Q28" s="116">
        <f>'G-4'!M11</f>
        <v>191</v>
      </c>
      <c r="R28" s="116">
        <f>'G-4'!M12</f>
        <v>187</v>
      </c>
      <c r="S28" s="116">
        <f>'G-4'!M13</f>
        <v>180.5</v>
      </c>
      <c r="T28" s="116">
        <f>'G-4'!M14</f>
        <v>170</v>
      </c>
      <c r="U28" s="116">
        <f>'G-4'!M15</f>
        <v>163</v>
      </c>
      <c r="V28" s="116">
        <f>'G-4'!M16</f>
        <v>163</v>
      </c>
      <c r="W28" s="116">
        <f>'G-4'!M17</f>
        <v>191</v>
      </c>
      <c r="X28" s="116">
        <f>'G-4'!M18</f>
        <v>201</v>
      </c>
      <c r="Y28" s="116">
        <f>'G-4'!M19</f>
        <v>171.5</v>
      </c>
      <c r="Z28" s="116">
        <f>'G-4'!M20</f>
        <v>185</v>
      </c>
      <c r="AA28" s="116">
        <f>'G-4'!M21</f>
        <v>203.5</v>
      </c>
      <c r="AB28" s="116">
        <f>'G-4'!M22</f>
        <v>153.5</v>
      </c>
      <c r="AC28" s="117"/>
      <c r="AD28" s="116">
        <f>'G-4'!T10</f>
        <v>199</v>
      </c>
      <c r="AE28" s="116">
        <f>'G-4'!T11</f>
        <v>208.5</v>
      </c>
      <c r="AF28" s="116">
        <f>'G-4'!T12</f>
        <v>206.5</v>
      </c>
      <c r="AG28" s="116">
        <f>'G-4'!T13</f>
        <v>230</v>
      </c>
      <c r="AH28" s="116">
        <f>'G-4'!T14</f>
        <v>207</v>
      </c>
      <c r="AI28" s="116">
        <f>'G-4'!T15</f>
        <v>203</v>
      </c>
      <c r="AJ28" s="116">
        <f>'G-4'!T16</f>
        <v>203</v>
      </c>
      <c r="AK28" s="116">
        <f>'G-4'!T17</f>
        <v>191</v>
      </c>
      <c r="AL28" s="116">
        <f>'G-4'!T18</f>
        <v>195.5</v>
      </c>
      <c r="AM28" s="116">
        <f>'G-4'!T19</f>
        <v>182.5</v>
      </c>
      <c r="AN28" s="116">
        <f>'G-4'!T20</f>
        <v>174</v>
      </c>
      <c r="AO28" s="116">
        <f>'G-4'!T21</f>
        <v>155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695</v>
      </c>
      <c r="F29" s="116">
        <f t="shared" ref="F29:K29" si="24">C28+D28+E28+F28</f>
        <v>696.5</v>
      </c>
      <c r="G29" s="116">
        <f t="shared" si="24"/>
        <v>707</v>
      </c>
      <c r="H29" s="116">
        <f t="shared" si="24"/>
        <v>744.5</v>
      </c>
      <c r="I29" s="116">
        <f t="shared" si="24"/>
        <v>771</v>
      </c>
      <c r="J29" s="116">
        <f t="shared" si="24"/>
        <v>826</v>
      </c>
      <c r="K29" s="116">
        <f t="shared" si="24"/>
        <v>823</v>
      </c>
      <c r="L29" s="117"/>
      <c r="M29" s="116"/>
      <c r="N29" s="116"/>
      <c r="O29" s="116"/>
      <c r="P29" s="116">
        <f>M28+N28+O28+P28</f>
        <v>773.5</v>
      </c>
      <c r="Q29" s="116">
        <f t="shared" ref="Q29:AB29" si="25">N28+O28+P28+Q28</f>
        <v>778.5</v>
      </c>
      <c r="R29" s="116">
        <f t="shared" si="25"/>
        <v>774.5</v>
      </c>
      <c r="S29" s="116">
        <f t="shared" si="25"/>
        <v>752.5</v>
      </c>
      <c r="T29" s="116">
        <f t="shared" si="25"/>
        <v>728.5</v>
      </c>
      <c r="U29" s="116">
        <f t="shared" si="25"/>
        <v>700.5</v>
      </c>
      <c r="V29" s="116">
        <f t="shared" si="25"/>
        <v>676.5</v>
      </c>
      <c r="W29" s="116">
        <f t="shared" si="25"/>
        <v>687</v>
      </c>
      <c r="X29" s="116">
        <f t="shared" si="25"/>
        <v>718</v>
      </c>
      <c r="Y29" s="116">
        <f t="shared" si="25"/>
        <v>726.5</v>
      </c>
      <c r="Z29" s="116">
        <f t="shared" si="25"/>
        <v>748.5</v>
      </c>
      <c r="AA29" s="116">
        <f t="shared" si="25"/>
        <v>761</v>
      </c>
      <c r="AB29" s="116">
        <f t="shared" si="25"/>
        <v>713.5</v>
      </c>
      <c r="AC29" s="117"/>
      <c r="AD29" s="116"/>
      <c r="AE29" s="116"/>
      <c r="AF29" s="116"/>
      <c r="AG29" s="116">
        <f>AD28+AE28+AF28+AG28</f>
        <v>844</v>
      </c>
      <c r="AH29" s="116">
        <f t="shared" ref="AH29:AO29" si="26">AE28+AF28+AG28+AH28</f>
        <v>852</v>
      </c>
      <c r="AI29" s="116">
        <f t="shared" si="26"/>
        <v>846.5</v>
      </c>
      <c r="AJ29" s="116">
        <f t="shared" si="26"/>
        <v>843</v>
      </c>
      <c r="AK29" s="116">
        <f t="shared" si="26"/>
        <v>804</v>
      </c>
      <c r="AL29" s="116">
        <f t="shared" si="26"/>
        <v>792.5</v>
      </c>
      <c r="AM29" s="116">
        <f t="shared" si="26"/>
        <v>772</v>
      </c>
      <c r="AN29" s="116">
        <f t="shared" si="26"/>
        <v>743</v>
      </c>
      <c r="AO29" s="116">
        <f t="shared" si="26"/>
        <v>707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0.65052041633306645</v>
      </c>
      <c r="H30" s="119"/>
      <c r="I30" s="119" t="s">
        <v>108</v>
      </c>
      <c r="J30" s="120">
        <f>DIRECCIONALIDAD!J39/100</f>
        <v>0.34947958366693355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0.65266106442577021</v>
      </c>
      <c r="V30" s="119"/>
      <c r="W30" s="119"/>
      <c r="X30" s="119"/>
      <c r="Y30" s="119" t="s">
        <v>108</v>
      </c>
      <c r="Z30" s="120">
        <f>DIRECCIONALIDAD!J42/100</f>
        <v>0.34733893557422968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0.68693009118541037</v>
      </c>
      <c r="AL30" s="119"/>
      <c r="AM30" s="119"/>
      <c r="AN30" s="119" t="s">
        <v>108</v>
      </c>
      <c r="AO30" s="122">
        <f>DIRECCIONALIDAD!J45/100</f>
        <v>0.31306990881458968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149</v>
      </c>
      <c r="B31" s="128">
        <f>MAX(B29:K29)</f>
        <v>826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537.32986389111284</v>
      </c>
      <c r="H31" s="119"/>
      <c r="I31" s="119" t="s">
        <v>108</v>
      </c>
      <c r="J31" s="129">
        <f>+B31*J30</f>
        <v>288.67013610888711</v>
      </c>
      <c r="K31" s="121"/>
      <c r="L31" s="115"/>
      <c r="M31" s="128">
        <f>MAX(M29:AB29)</f>
        <v>778.5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508.09663865546213</v>
      </c>
      <c r="V31" s="119"/>
      <c r="W31" s="119"/>
      <c r="X31" s="119"/>
      <c r="Y31" s="119" t="s">
        <v>108</v>
      </c>
      <c r="Z31" s="130">
        <f>+M31*Z30</f>
        <v>270.40336134453781</v>
      </c>
      <c r="AA31" s="119"/>
      <c r="AB31" s="121"/>
      <c r="AC31" s="115"/>
      <c r="AD31" s="128">
        <f>MAX(AD29:AO29)</f>
        <v>852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585.26443768996967</v>
      </c>
      <c r="AL31" s="119"/>
      <c r="AM31" s="119"/>
      <c r="AN31" s="119" t="s">
        <v>108</v>
      </c>
      <c r="AO31" s="131">
        <f>+AD31*AO30</f>
        <v>266.73556231003039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3" t="s">
        <v>102</v>
      </c>
      <c r="U32" s="183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589</v>
      </c>
      <c r="C33" s="116">
        <f t="shared" ref="C33:K33" si="27">C13+C18+C23+C28</f>
        <v>637</v>
      </c>
      <c r="D33" s="116">
        <f t="shared" si="27"/>
        <v>605.5</v>
      </c>
      <c r="E33" s="116">
        <f t="shared" si="27"/>
        <v>597</v>
      </c>
      <c r="F33" s="116">
        <f t="shared" si="27"/>
        <v>577</v>
      </c>
      <c r="G33" s="116">
        <f t="shared" si="27"/>
        <v>575</v>
      </c>
      <c r="H33" s="116">
        <f t="shared" si="27"/>
        <v>564.5</v>
      </c>
      <c r="I33" s="116">
        <f t="shared" si="27"/>
        <v>544.5</v>
      </c>
      <c r="J33" s="116">
        <f t="shared" si="27"/>
        <v>503.5</v>
      </c>
      <c r="K33" s="116">
        <f t="shared" si="27"/>
        <v>545.5</v>
      </c>
      <c r="L33" s="117"/>
      <c r="M33" s="116">
        <f>M13+M18+M23+M28</f>
        <v>478.5</v>
      </c>
      <c r="N33" s="116">
        <f t="shared" ref="N33:AB33" si="28">N13+N18+N23+N28</f>
        <v>471.5</v>
      </c>
      <c r="O33" s="116">
        <f t="shared" si="28"/>
        <v>518.5</v>
      </c>
      <c r="P33" s="116">
        <f t="shared" si="28"/>
        <v>462.5</v>
      </c>
      <c r="Q33" s="116">
        <f t="shared" si="28"/>
        <v>501.5</v>
      </c>
      <c r="R33" s="116">
        <f t="shared" si="28"/>
        <v>479.5</v>
      </c>
      <c r="S33" s="116">
        <f t="shared" si="28"/>
        <v>452.5</v>
      </c>
      <c r="T33" s="116">
        <f t="shared" si="28"/>
        <v>480</v>
      </c>
      <c r="U33" s="116">
        <f t="shared" si="28"/>
        <v>471</v>
      </c>
      <c r="V33" s="116">
        <f t="shared" si="28"/>
        <v>474</v>
      </c>
      <c r="W33" s="116">
        <f t="shared" si="28"/>
        <v>612</v>
      </c>
      <c r="X33" s="116">
        <f t="shared" si="28"/>
        <v>612</v>
      </c>
      <c r="Y33" s="116">
        <f t="shared" si="28"/>
        <v>570.5</v>
      </c>
      <c r="Z33" s="116">
        <f t="shared" si="28"/>
        <v>524</v>
      </c>
      <c r="AA33" s="116">
        <f t="shared" si="28"/>
        <v>593.5</v>
      </c>
      <c r="AB33" s="116">
        <f t="shared" si="28"/>
        <v>542.5</v>
      </c>
      <c r="AC33" s="117"/>
      <c r="AD33" s="116">
        <f>AD13+AD18+AD23+AD28</f>
        <v>426</v>
      </c>
      <c r="AE33" s="116">
        <f t="shared" ref="AE33:AO33" si="29">AE13+AE18+AE23+AE28</f>
        <v>465.5</v>
      </c>
      <c r="AF33" s="116">
        <f t="shared" si="29"/>
        <v>581</v>
      </c>
      <c r="AG33" s="116">
        <f t="shared" si="29"/>
        <v>545</v>
      </c>
      <c r="AH33" s="116">
        <f t="shared" si="29"/>
        <v>521</v>
      </c>
      <c r="AI33" s="116">
        <f t="shared" si="29"/>
        <v>526.5</v>
      </c>
      <c r="AJ33" s="116">
        <f t="shared" si="29"/>
        <v>525.5</v>
      </c>
      <c r="AK33" s="116">
        <f t="shared" si="29"/>
        <v>530.5</v>
      </c>
      <c r="AL33" s="116">
        <f t="shared" si="29"/>
        <v>454.5</v>
      </c>
      <c r="AM33" s="116">
        <f t="shared" si="29"/>
        <v>462.5</v>
      </c>
      <c r="AN33" s="116">
        <f t="shared" si="29"/>
        <v>476.5</v>
      </c>
      <c r="AO33" s="116">
        <f t="shared" si="29"/>
        <v>428.5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2428.5</v>
      </c>
      <c r="F34" s="116">
        <f t="shared" ref="F34:K34" si="30">C33+D33+E33+F33</f>
        <v>2416.5</v>
      </c>
      <c r="G34" s="116">
        <f t="shared" si="30"/>
        <v>2354.5</v>
      </c>
      <c r="H34" s="116">
        <f t="shared" si="30"/>
        <v>2313.5</v>
      </c>
      <c r="I34" s="116">
        <f t="shared" si="30"/>
        <v>2261</v>
      </c>
      <c r="J34" s="116">
        <f t="shared" si="30"/>
        <v>2187.5</v>
      </c>
      <c r="K34" s="116">
        <f t="shared" si="30"/>
        <v>2158</v>
      </c>
      <c r="L34" s="117"/>
      <c r="M34" s="116"/>
      <c r="N34" s="116"/>
      <c r="O34" s="116"/>
      <c r="P34" s="116">
        <f>M33+N33+O33+P33</f>
        <v>1931</v>
      </c>
      <c r="Q34" s="116">
        <f t="shared" ref="Q34:AB34" si="31">N33+O33+P33+Q33</f>
        <v>1954</v>
      </c>
      <c r="R34" s="116">
        <f t="shared" si="31"/>
        <v>1962</v>
      </c>
      <c r="S34" s="116">
        <f t="shared" si="31"/>
        <v>1896</v>
      </c>
      <c r="T34" s="116">
        <f t="shared" si="31"/>
        <v>1913.5</v>
      </c>
      <c r="U34" s="116">
        <f t="shared" si="31"/>
        <v>1883</v>
      </c>
      <c r="V34" s="116">
        <f t="shared" si="31"/>
        <v>1877.5</v>
      </c>
      <c r="W34" s="116">
        <f t="shared" si="31"/>
        <v>2037</v>
      </c>
      <c r="X34" s="116">
        <f t="shared" si="31"/>
        <v>2169</v>
      </c>
      <c r="Y34" s="116">
        <f t="shared" si="31"/>
        <v>2268.5</v>
      </c>
      <c r="Z34" s="116">
        <f t="shared" si="31"/>
        <v>2318.5</v>
      </c>
      <c r="AA34" s="116">
        <f t="shared" si="31"/>
        <v>2300</v>
      </c>
      <c r="AB34" s="116">
        <f t="shared" si="31"/>
        <v>2230.5</v>
      </c>
      <c r="AC34" s="117"/>
      <c r="AD34" s="116"/>
      <c r="AE34" s="116"/>
      <c r="AF34" s="116"/>
      <c r="AG34" s="116">
        <f>AD33+AE33+AF33+AG33</f>
        <v>2017.5</v>
      </c>
      <c r="AH34" s="116">
        <f t="shared" ref="AH34:AO34" si="32">AE33+AF33+AG33+AH33</f>
        <v>2112.5</v>
      </c>
      <c r="AI34" s="116">
        <f t="shared" si="32"/>
        <v>2173.5</v>
      </c>
      <c r="AJ34" s="116">
        <f t="shared" si="32"/>
        <v>2118</v>
      </c>
      <c r="AK34" s="116">
        <f t="shared" si="32"/>
        <v>2103.5</v>
      </c>
      <c r="AL34" s="116">
        <f t="shared" si="32"/>
        <v>2037</v>
      </c>
      <c r="AM34" s="116">
        <f t="shared" si="32"/>
        <v>1973</v>
      </c>
      <c r="AN34" s="116">
        <f t="shared" si="32"/>
        <v>1924</v>
      </c>
      <c r="AO34" s="116">
        <f t="shared" si="32"/>
        <v>1822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4"/>
      <c r="R36" s="184"/>
      <c r="S36" s="184"/>
      <c r="T36" s="184"/>
      <c r="U36" s="184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7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2016-10-12T14:13:03Z</cp:lastPrinted>
  <dcterms:created xsi:type="dcterms:W3CDTF">1998-04-02T13:38:56Z</dcterms:created>
  <dcterms:modified xsi:type="dcterms:W3CDTF">2018-03-27T21:15:29Z</dcterms:modified>
</cp:coreProperties>
</file>