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280\CARRERA 46 X CALLE 60\2018\"/>
    </mc:Choice>
  </mc:AlternateContent>
  <bookViews>
    <workbookView xWindow="240" yWindow="90" windowWidth="9135" windowHeight="4965" tabRatio="736" firstSheet="2" activeTab="5"/>
  </bookViews>
  <sheets>
    <sheet name="G-1" sheetId="4678" state="hidden" r:id="rId1"/>
    <sheet name="G-2" sheetId="4684" state="hidden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O26" i="4688"/>
  <c r="AF26" i="4688"/>
  <c r="AK26" i="4688"/>
  <c r="J26" i="4688"/>
  <c r="D26" i="4688"/>
  <c r="G26" i="4688"/>
  <c r="Z26" i="4688"/>
  <c r="U26" i="4688"/>
  <c r="P26" i="4688"/>
  <c r="AK21" i="4688"/>
  <c r="AF21" i="4688"/>
  <c r="AO21" i="4688"/>
  <c r="G21" i="4688"/>
  <c r="D21" i="4688"/>
  <c r="J21" i="4688"/>
  <c r="U21" i="4688"/>
  <c r="Z21" i="4688"/>
  <c r="P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<sst xmlns="http://schemas.openxmlformats.org/spreadsheetml/2006/main" count="790" uniqueCount="154">
  <si>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</si>
  <si>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</si>
  <si>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</si>
  <si>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</si>
  <si>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</si>
  <si>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</si>
  <si>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</si>
  <si>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</si>
  <si>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</si>
  <si>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</si>
  <si>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</si>
  <si>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</si>
  <si>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</si>
  <si>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</si>
  <si>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</si>
  <si>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</si>
  <si>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</si>
  <si>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</si>
  <si>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</si>
  <si>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</si>
  <si>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</si>
  <si>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</si>
  <si>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</si>
  <si>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</si>
  <si>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</si>
  <si>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</si>
  <si>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</si>
  <si>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</si>
  <si>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</si>
  <si>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</si>
  <si>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</si>
  <si>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</si>
  <si>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</si>
  <si>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</si>
  <si>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</si>
  <si>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</si>
  <si>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</si>
  <si>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</si>
  <si>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</si>
  <si>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</si>
  <si>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</si>
  <si>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</si>
  <si>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</si>
  <si>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</si>
  <si>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</si>
  <si>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</si>
  <si>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</si>
  <si>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</si>
  <si>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</si>
  <si>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</si>
  <si>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</si>
  <si>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</si>
  <si>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</si>
  <si>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</si>
  <si>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</si>
  <si>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</si>
  <si>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</si>
  <si>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</si>
  <si>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</si>
  <si>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</si>
  <si>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</si>
  <si>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</si>
  <si>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</si>
  <si>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</si>
  <si>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</si>
  <si>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</si>
  <si>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</si>
  <si>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</si>
  <si>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</si>
  <si>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</si>
  <si>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</si>
  <si>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</si>
  <si>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</si>
  <si>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</si>
  <si>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</si>
  <si>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</si>
  <si>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</si>
  <si>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</si>
  <si>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</si>
  <si>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</si>
  <si>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</si>
  <si>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</si>
  <si>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</si>
  <si>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</si>
  <si>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</si>
  <si>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</si>
  <si>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</si>
  <si>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</si>
  <si>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</si>
  <si>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</si>
  <si>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</si>
  <si>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</si>
  <si>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</si>
  <si>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</si>
  <si>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</si>
  <si>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</si>
  <si>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</si>
  <si>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</si>
  <si>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</si>
  <si>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</si>
  <si>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</si>
  <si>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</si>
  <si>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</si>
  <si>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</si>
  <si>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</si>
  <si>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</si>
  <si>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</si>
  <si>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</si>
  <si>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</si>
  <si>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</si>
  <si>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</si>
  <si>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</si>
  <si>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</si>
  <si>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</si>
  <si>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</si>
  <si>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</si>
  <si>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</si>
  <si>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</si>
  <si>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</si>
  <si>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</si>
  <si>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</si>
  <si>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</si>
  <si>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</si>
  <si>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</si>
  <si>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</si>
  <si>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</si>
  <si>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</si>
  <si>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</si>
  <si>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</si>
  <si>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</si>
  <si>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</si>
  <si>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</si>
  <si>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</si>
  <si>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</si>
  <si>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</si>
  <si>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</si>
  <si>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</si>
  <si>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</si>
  <si>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</si>
  <si>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</si>
  <si>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</si>
  <si>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</si>
  <si>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</si>
  <si>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</si>
  <si>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</si>
  <si>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</si>
  <si>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</si>
  <si>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IVAN FONSECA</t>
  </si>
  <si>
    <t>ADOLFREDO FLOREZ</t>
  </si>
  <si>
    <t xml:space="preserve">VOL MAX </t>
  </si>
  <si>
    <t>CALLE 60 - CARRERA 46</t>
  </si>
  <si>
    <t>17:00 - 18;00</t>
  </si>
  <si>
    <t xml:space="preserve">  </t>
  </si>
  <si>
    <t xml:space="preserve">17:30 - 18:30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</si>
</sst>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00400"/>
        <c:axId val="154209928"/>
      </c:barChart>
      <c:catAx>
        <c:axId val="15300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0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0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0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120</c:v>
                </c:pt>
                <c:pt idx="1">
                  <c:v>115</c:v>
                </c:pt>
                <c:pt idx="2">
                  <c:v>122</c:v>
                </c:pt>
                <c:pt idx="3">
                  <c:v>118</c:v>
                </c:pt>
                <c:pt idx="4">
                  <c:v>133</c:v>
                </c:pt>
                <c:pt idx="5">
                  <c:v>122</c:v>
                </c:pt>
                <c:pt idx="6">
                  <c:v>113</c:v>
                </c:pt>
                <c:pt idx="7">
                  <c:v>113.5</c:v>
                </c:pt>
                <c:pt idx="8">
                  <c:v>120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68464"/>
        <c:axId val="155468856"/>
      </c:barChart>
      <c:catAx>
        <c:axId val="15546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6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6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6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143.5</c:v>
                </c:pt>
                <c:pt idx="1">
                  <c:v>149</c:v>
                </c:pt>
                <c:pt idx="2">
                  <c:v>121.5</c:v>
                </c:pt>
                <c:pt idx="3">
                  <c:v>119</c:v>
                </c:pt>
                <c:pt idx="4">
                  <c:v>139.5</c:v>
                </c:pt>
                <c:pt idx="5">
                  <c:v>123</c:v>
                </c:pt>
                <c:pt idx="6">
                  <c:v>145.5</c:v>
                </c:pt>
                <c:pt idx="7">
                  <c:v>164.5</c:v>
                </c:pt>
                <c:pt idx="8">
                  <c:v>145</c:v>
                </c:pt>
                <c:pt idx="9">
                  <c:v>126.5</c:v>
                </c:pt>
                <c:pt idx="10">
                  <c:v>111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69640"/>
        <c:axId val="155470032"/>
      </c:barChart>
      <c:catAx>
        <c:axId val="15546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7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7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6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137</c:v>
                </c:pt>
                <c:pt idx="1">
                  <c:v>125.5</c:v>
                </c:pt>
                <c:pt idx="2">
                  <c:v>116</c:v>
                </c:pt>
                <c:pt idx="3">
                  <c:v>119</c:v>
                </c:pt>
                <c:pt idx="4">
                  <c:v>135</c:v>
                </c:pt>
                <c:pt idx="5">
                  <c:v>179.5</c:v>
                </c:pt>
                <c:pt idx="6">
                  <c:v>119</c:v>
                </c:pt>
                <c:pt idx="7">
                  <c:v>96</c:v>
                </c:pt>
                <c:pt idx="8">
                  <c:v>98.5</c:v>
                </c:pt>
                <c:pt idx="9">
                  <c:v>95.5</c:v>
                </c:pt>
                <c:pt idx="10">
                  <c:v>103</c:v>
                </c:pt>
                <c:pt idx="11">
                  <c:v>112.5</c:v>
                </c:pt>
                <c:pt idx="12">
                  <c:v>124.5</c:v>
                </c:pt>
                <c:pt idx="13">
                  <c:v>120.5</c:v>
                </c:pt>
                <c:pt idx="14">
                  <c:v>132</c:v>
                </c:pt>
                <c:pt idx="15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70816"/>
        <c:axId val="155471208"/>
      </c:barChart>
      <c:catAx>
        <c:axId val="1554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7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7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220.5</c:v>
                </c:pt>
                <c:pt idx="1">
                  <c:v>228.5</c:v>
                </c:pt>
                <c:pt idx="2">
                  <c:v>268.5</c:v>
                </c:pt>
                <c:pt idx="3">
                  <c:v>268.5</c:v>
                </c:pt>
                <c:pt idx="4">
                  <c:v>276</c:v>
                </c:pt>
                <c:pt idx="5">
                  <c:v>250</c:v>
                </c:pt>
                <c:pt idx="6">
                  <c:v>252</c:v>
                </c:pt>
                <c:pt idx="7">
                  <c:v>227.5</c:v>
                </c:pt>
                <c:pt idx="8">
                  <c:v>294</c:v>
                </c:pt>
                <c:pt idx="9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07640"/>
        <c:axId val="155808032"/>
      </c:barChart>
      <c:catAx>
        <c:axId val="15580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0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261</c:v>
                </c:pt>
                <c:pt idx="1">
                  <c:v>273.5</c:v>
                </c:pt>
                <c:pt idx="2">
                  <c:v>249.5</c:v>
                </c:pt>
                <c:pt idx="3">
                  <c:v>257</c:v>
                </c:pt>
                <c:pt idx="4">
                  <c:v>279</c:v>
                </c:pt>
                <c:pt idx="5">
                  <c:v>251.5</c:v>
                </c:pt>
                <c:pt idx="6">
                  <c:v>287</c:v>
                </c:pt>
                <c:pt idx="7">
                  <c:v>293</c:v>
                </c:pt>
                <c:pt idx="8">
                  <c:v>266</c:v>
                </c:pt>
                <c:pt idx="9">
                  <c:v>235</c:v>
                </c:pt>
                <c:pt idx="10">
                  <c:v>215</c:v>
                </c:pt>
                <c:pt idx="11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08816"/>
        <c:axId val="155809208"/>
      </c:barChart>
      <c:catAx>
        <c:axId val="15580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0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277</c:v>
                </c:pt>
                <c:pt idx="1">
                  <c:v>276</c:v>
                </c:pt>
                <c:pt idx="2">
                  <c:v>257.5</c:v>
                </c:pt>
                <c:pt idx="3">
                  <c:v>241</c:v>
                </c:pt>
                <c:pt idx="4">
                  <c:v>283.5</c:v>
                </c:pt>
                <c:pt idx="5">
                  <c:v>296</c:v>
                </c:pt>
                <c:pt idx="6">
                  <c:v>234</c:v>
                </c:pt>
                <c:pt idx="7">
                  <c:v>184</c:v>
                </c:pt>
                <c:pt idx="8">
                  <c:v>193.5</c:v>
                </c:pt>
                <c:pt idx="9">
                  <c:v>202.5</c:v>
                </c:pt>
                <c:pt idx="10">
                  <c:v>216</c:v>
                </c:pt>
                <c:pt idx="11">
                  <c:v>226</c:v>
                </c:pt>
                <c:pt idx="12">
                  <c:v>288.5</c:v>
                </c:pt>
                <c:pt idx="13">
                  <c:v>295.5</c:v>
                </c:pt>
                <c:pt idx="14">
                  <c:v>278</c:v>
                </c:pt>
                <c:pt idx="15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09992"/>
        <c:axId val="155810384"/>
      </c:barChart>
      <c:catAx>
        <c:axId val="15580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1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1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0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511</c:v>
                </c:pt>
                <c:pt idx="4">
                  <c:v>553.5</c:v>
                </c:pt>
                <c:pt idx="5">
                  <c:v>568</c:v>
                </c:pt>
                <c:pt idx="6">
                  <c:v>560.5</c:v>
                </c:pt>
                <c:pt idx="7">
                  <c:v>524</c:v>
                </c:pt>
                <c:pt idx="8">
                  <c:v>555</c:v>
                </c:pt>
                <c:pt idx="9">
                  <c:v>555</c:v>
                </c:pt>
                <c:pt idx="13">
                  <c:v>554</c:v>
                </c:pt>
                <c:pt idx="14">
                  <c:v>562.5</c:v>
                </c:pt>
                <c:pt idx="15">
                  <c:v>528.5</c:v>
                </c:pt>
                <c:pt idx="16">
                  <c:v>502</c:v>
                </c:pt>
                <c:pt idx="17">
                  <c:v>468</c:v>
                </c:pt>
                <c:pt idx="18">
                  <c:v>414.5</c:v>
                </c:pt>
                <c:pt idx="19">
                  <c:v>405</c:v>
                </c:pt>
                <c:pt idx="20">
                  <c:v>403</c:v>
                </c:pt>
                <c:pt idx="21">
                  <c:v>428.5</c:v>
                </c:pt>
                <c:pt idx="22">
                  <c:v>497.5</c:v>
                </c:pt>
                <c:pt idx="23">
                  <c:v>565.5</c:v>
                </c:pt>
                <c:pt idx="24">
                  <c:v>598.5</c:v>
                </c:pt>
                <c:pt idx="25">
                  <c:v>655</c:v>
                </c:pt>
                <c:pt idx="29">
                  <c:v>508</c:v>
                </c:pt>
                <c:pt idx="30">
                  <c:v>530</c:v>
                </c:pt>
                <c:pt idx="31">
                  <c:v>534</c:v>
                </c:pt>
                <c:pt idx="32">
                  <c:v>547.5</c:v>
                </c:pt>
                <c:pt idx="33">
                  <c:v>538</c:v>
                </c:pt>
                <c:pt idx="34">
                  <c:v>519.5</c:v>
                </c:pt>
                <c:pt idx="35">
                  <c:v>499.5</c:v>
                </c:pt>
                <c:pt idx="36">
                  <c:v>462</c:v>
                </c:pt>
                <c:pt idx="37">
                  <c:v>443.5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475</c:v>
                </c:pt>
                <c:pt idx="4">
                  <c:v>488</c:v>
                </c:pt>
                <c:pt idx="5">
                  <c:v>495</c:v>
                </c:pt>
                <c:pt idx="6">
                  <c:v>486</c:v>
                </c:pt>
                <c:pt idx="7">
                  <c:v>481.5</c:v>
                </c:pt>
                <c:pt idx="8">
                  <c:v>468.5</c:v>
                </c:pt>
                <c:pt idx="9">
                  <c:v>474.5</c:v>
                </c:pt>
                <c:pt idx="13">
                  <c:v>497.5</c:v>
                </c:pt>
                <c:pt idx="14">
                  <c:v>495.5</c:v>
                </c:pt>
                <c:pt idx="15">
                  <c:v>549.5</c:v>
                </c:pt>
                <c:pt idx="16">
                  <c:v>552.5</c:v>
                </c:pt>
                <c:pt idx="17">
                  <c:v>529.5</c:v>
                </c:pt>
                <c:pt idx="18">
                  <c:v>493</c:v>
                </c:pt>
                <c:pt idx="19">
                  <c:v>409</c:v>
                </c:pt>
                <c:pt idx="20">
                  <c:v>393</c:v>
                </c:pt>
                <c:pt idx="21">
                  <c:v>409.5</c:v>
                </c:pt>
                <c:pt idx="22">
                  <c:v>435.5</c:v>
                </c:pt>
                <c:pt idx="23">
                  <c:v>460.5</c:v>
                </c:pt>
                <c:pt idx="24">
                  <c:v>489.5</c:v>
                </c:pt>
                <c:pt idx="25">
                  <c:v>487</c:v>
                </c:pt>
                <c:pt idx="29">
                  <c:v>533</c:v>
                </c:pt>
                <c:pt idx="30">
                  <c:v>529</c:v>
                </c:pt>
                <c:pt idx="31">
                  <c:v>503</c:v>
                </c:pt>
                <c:pt idx="32">
                  <c:v>527</c:v>
                </c:pt>
                <c:pt idx="33">
                  <c:v>572.5</c:v>
                </c:pt>
                <c:pt idx="34">
                  <c:v>578</c:v>
                </c:pt>
                <c:pt idx="35">
                  <c:v>581.5</c:v>
                </c:pt>
                <c:pt idx="36">
                  <c:v>547</c:v>
                </c:pt>
                <c:pt idx="37">
                  <c:v>480.5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986</c:v>
                </c:pt>
                <c:pt idx="4">
                  <c:v>1041.5</c:v>
                </c:pt>
                <c:pt idx="5">
                  <c:v>1063</c:v>
                </c:pt>
                <c:pt idx="6">
                  <c:v>1046.5</c:v>
                </c:pt>
                <c:pt idx="7">
                  <c:v>1005.5</c:v>
                </c:pt>
                <c:pt idx="8">
                  <c:v>1023.5</c:v>
                </c:pt>
                <c:pt idx="9">
                  <c:v>1029.5</c:v>
                </c:pt>
                <c:pt idx="13">
                  <c:v>1051.5</c:v>
                </c:pt>
                <c:pt idx="14">
                  <c:v>1058</c:v>
                </c:pt>
                <c:pt idx="15">
                  <c:v>1078</c:v>
                </c:pt>
                <c:pt idx="16">
                  <c:v>1054.5</c:v>
                </c:pt>
                <c:pt idx="17">
                  <c:v>997.5</c:v>
                </c:pt>
                <c:pt idx="18">
                  <c:v>907.5</c:v>
                </c:pt>
                <c:pt idx="19">
                  <c:v>814</c:v>
                </c:pt>
                <c:pt idx="20">
                  <c:v>796</c:v>
                </c:pt>
                <c:pt idx="21">
                  <c:v>838</c:v>
                </c:pt>
                <c:pt idx="22">
                  <c:v>933</c:v>
                </c:pt>
                <c:pt idx="23">
                  <c:v>1026</c:v>
                </c:pt>
                <c:pt idx="24">
                  <c:v>1088</c:v>
                </c:pt>
                <c:pt idx="25">
                  <c:v>1142</c:v>
                </c:pt>
                <c:pt idx="29">
                  <c:v>1041</c:v>
                </c:pt>
                <c:pt idx="30">
                  <c:v>1059</c:v>
                </c:pt>
                <c:pt idx="31">
                  <c:v>1037</c:v>
                </c:pt>
                <c:pt idx="32">
                  <c:v>1074.5</c:v>
                </c:pt>
                <c:pt idx="33">
                  <c:v>1110.5</c:v>
                </c:pt>
                <c:pt idx="34">
                  <c:v>1097.5</c:v>
                </c:pt>
                <c:pt idx="35">
                  <c:v>1081</c:v>
                </c:pt>
                <c:pt idx="36">
                  <c:v>1009</c:v>
                </c:pt>
                <c:pt idx="37">
                  <c:v>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11168"/>
        <c:axId val="174850688"/>
      </c:lineChart>
      <c:catAx>
        <c:axId val="155811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8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0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81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65560"/>
        <c:axId val="154309960"/>
      </c:barChart>
      <c:catAx>
        <c:axId val="15406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0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0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6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02984"/>
        <c:axId val="154303368"/>
      </c:barChart>
      <c:catAx>
        <c:axId val="15430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0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0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0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98416"/>
        <c:axId val="154682424"/>
      </c:barChart>
      <c:catAx>
        <c:axId val="15429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8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9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4400"/>
        <c:axId val="153889496"/>
      </c:barChart>
      <c:catAx>
        <c:axId val="15500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8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8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79824"/>
        <c:axId val="154994584"/>
      </c:barChart>
      <c:catAx>
        <c:axId val="15467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7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100.5</c:v>
                </c:pt>
                <c:pt idx="1">
                  <c:v>113.5</c:v>
                </c:pt>
                <c:pt idx="2">
                  <c:v>146.5</c:v>
                </c:pt>
                <c:pt idx="3">
                  <c:v>150.5</c:v>
                </c:pt>
                <c:pt idx="4">
                  <c:v>143</c:v>
                </c:pt>
                <c:pt idx="5">
                  <c:v>128</c:v>
                </c:pt>
                <c:pt idx="6">
                  <c:v>139</c:v>
                </c:pt>
                <c:pt idx="7">
                  <c:v>114</c:v>
                </c:pt>
                <c:pt idx="8">
                  <c:v>174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95368"/>
        <c:axId val="154995760"/>
      </c:barChart>
      <c:catAx>
        <c:axId val="15499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117.5</c:v>
                </c:pt>
                <c:pt idx="1">
                  <c:v>124.5</c:v>
                </c:pt>
                <c:pt idx="2">
                  <c:v>128</c:v>
                </c:pt>
                <c:pt idx="3">
                  <c:v>138</c:v>
                </c:pt>
                <c:pt idx="4">
                  <c:v>139.5</c:v>
                </c:pt>
                <c:pt idx="5">
                  <c:v>128.5</c:v>
                </c:pt>
                <c:pt idx="6">
                  <c:v>141.5</c:v>
                </c:pt>
                <c:pt idx="7">
                  <c:v>128.5</c:v>
                </c:pt>
                <c:pt idx="8">
                  <c:v>121</c:v>
                </c:pt>
                <c:pt idx="9">
                  <c:v>108.5</c:v>
                </c:pt>
                <c:pt idx="10">
                  <c:v>104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93800"/>
        <c:axId val="154993408"/>
      </c:barChart>
      <c:catAx>
        <c:axId val="15499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140</c:v>
                </c:pt>
                <c:pt idx="1">
                  <c:v>150.5</c:v>
                </c:pt>
                <c:pt idx="2">
                  <c:v>141.5</c:v>
                </c:pt>
                <c:pt idx="3">
                  <c:v>122</c:v>
                </c:pt>
                <c:pt idx="4">
                  <c:v>148.5</c:v>
                </c:pt>
                <c:pt idx="5">
                  <c:v>116.5</c:v>
                </c:pt>
                <c:pt idx="6">
                  <c:v>115</c:v>
                </c:pt>
                <c:pt idx="7">
                  <c:v>88</c:v>
                </c:pt>
                <c:pt idx="8">
                  <c:v>95</c:v>
                </c:pt>
                <c:pt idx="9">
                  <c:v>107</c:v>
                </c:pt>
                <c:pt idx="10">
                  <c:v>113</c:v>
                </c:pt>
                <c:pt idx="11">
                  <c:v>113.5</c:v>
                </c:pt>
                <c:pt idx="12">
                  <c:v>164</c:v>
                </c:pt>
                <c:pt idx="13">
                  <c:v>175</c:v>
                </c:pt>
                <c:pt idx="14">
                  <c:v>146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94192"/>
        <c:axId val="154992624"/>
      </c:barChart>
      <c:catAx>
        <c:axId val="15499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96402" y="95251"/>
          <a:ext cx="229207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X10" sqref="X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150</v>
      </c>
      <c r="E5" s="184"/>
      <c r="F5" s="184"/>
      <c r="G5" s="184"/>
      <c r="H5" s="184"/>
      <c r="I5" s="180" t="s">
        <v>53</v>
      </c>
      <c r="J5" s="180"/>
      <c r="K5" s="180"/>
      <c r="L5" s="185">
        <v>2280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147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41808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L6" sqref="L6:N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60 - CARRERA 46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2280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/>
      <c r="E6" s="195"/>
      <c r="F6" s="195"/>
      <c r="G6" s="195"/>
      <c r="H6" s="195"/>
      <c r="I6" s="180" t="s">
        <v>59</v>
      </c>
      <c r="J6" s="180"/>
      <c r="K6" s="180"/>
      <c r="L6" s="186"/>
      <c r="M6" s="186"/>
      <c r="N6" s="186"/>
      <c r="O6" s="42"/>
      <c r="P6" s="180" t="s">
        <v>58</v>
      </c>
      <c r="Q6" s="180"/>
      <c r="R6" s="180"/>
      <c r="S6" s="194">
        <f>'G-1'!S6:U6</f>
        <v>41808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60 - CARRERA 46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2280</v>
      </c>
      <c r="M5" s="185"/>
      <c r="N5" s="185"/>
      <c r="O5" s="50"/>
      <c r="P5" s="209" t="s">
        <v>57</v>
      </c>
      <c r="Q5" s="209"/>
      <c r="R5" s="209"/>
      <c r="S5" s="185" t="s">
        <v>133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148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v>43318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</v>
      </c>
      <c r="C10" s="61">
        <v>88</v>
      </c>
      <c r="D10" s="61">
        <v>6</v>
      </c>
      <c r="E10" s="61">
        <v>0</v>
      </c>
      <c r="F10" s="62">
        <f t="shared" ref="F10:F22" si="0">B10*0.5+C10*1+D10*2+E10*2.5</f>
        <v>100.5</v>
      </c>
      <c r="G10" s="63"/>
      <c r="H10" s="64" t="s">
        <v>4</v>
      </c>
      <c r="I10" s="46">
        <v>7</v>
      </c>
      <c r="J10" s="46">
        <v>96</v>
      </c>
      <c r="K10" s="46">
        <v>5</v>
      </c>
      <c r="L10" s="46">
        <v>5</v>
      </c>
      <c r="M10" s="62">
        <f t="shared" ref="M10:M22" si="1">I10*0.5+J10*1+K10*2+L10*2.5</f>
        <v>122</v>
      </c>
      <c r="N10" s="65">
        <f>F20+F21+F22+M10</f>
        <v>554</v>
      </c>
      <c r="O10" s="64" t="s">
        <v>43</v>
      </c>
      <c r="P10" s="46">
        <v>6</v>
      </c>
      <c r="Q10" s="46">
        <v>91</v>
      </c>
      <c r="R10" s="46">
        <v>8</v>
      </c>
      <c r="S10" s="46">
        <v>3</v>
      </c>
      <c r="T10" s="62">
        <f t="shared" ref="T10:T21" si="2">P10*0.5+Q10*1+R10*2+S10*2.5</f>
        <v>117.5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95</v>
      </c>
      <c r="D11" s="61">
        <v>8</v>
      </c>
      <c r="E11" s="61">
        <v>1</v>
      </c>
      <c r="F11" s="62">
        <f t="shared" si="0"/>
        <v>113.5</v>
      </c>
      <c r="G11" s="63"/>
      <c r="H11" s="64" t="s">
        <v>5</v>
      </c>
      <c r="I11" s="46">
        <v>11</v>
      </c>
      <c r="J11" s="46">
        <v>119</v>
      </c>
      <c r="K11" s="46">
        <v>7</v>
      </c>
      <c r="L11" s="46">
        <v>4</v>
      </c>
      <c r="M11" s="62">
        <f t="shared" si="1"/>
        <v>148.5</v>
      </c>
      <c r="N11" s="65">
        <f>F21+F22+M10+M11</f>
        <v>562.5</v>
      </c>
      <c r="O11" s="64" t="s">
        <v>44</v>
      </c>
      <c r="P11" s="46">
        <v>5</v>
      </c>
      <c r="Q11" s="46">
        <v>85</v>
      </c>
      <c r="R11" s="46">
        <v>11</v>
      </c>
      <c r="S11" s="46">
        <v>6</v>
      </c>
      <c r="T11" s="62">
        <f t="shared" si="2"/>
        <v>124.5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120</v>
      </c>
      <c r="D12" s="61">
        <v>12</v>
      </c>
      <c r="E12" s="61">
        <v>0</v>
      </c>
      <c r="F12" s="62">
        <f t="shared" si="0"/>
        <v>146.5</v>
      </c>
      <c r="G12" s="63"/>
      <c r="H12" s="64" t="s">
        <v>6</v>
      </c>
      <c r="I12" s="46">
        <v>9</v>
      </c>
      <c r="J12" s="46">
        <v>91</v>
      </c>
      <c r="K12" s="46">
        <v>8</v>
      </c>
      <c r="L12" s="46">
        <v>2</v>
      </c>
      <c r="M12" s="62">
        <f t="shared" si="1"/>
        <v>116.5</v>
      </c>
      <c r="N12" s="63">
        <f>F22+M10+M11+M12</f>
        <v>528.5</v>
      </c>
      <c r="O12" s="64" t="s">
        <v>32</v>
      </c>
      <c r="P12" s="46">
        <v>5</v>
      </c>
      <c r="Q12" s="46">
        <v>98</v>
      </c>
      <c r="R12" s="46">
        <v>10</v>
      </c>
      <c r="S12" s="46">
        <v>3</v>
      </c>
      <c r="T12" s="62">
        <f t="shared" si="2"/>
        <v>128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115</v>
      </c>
      <c r="D13" s="61">
        <v>15</v>
      </c>
      <c r="E13" s="61">
        <v>1</v>
      </c>
      <c r="F13" s="62">
        <f t="shared" si="0"/>
        <v>150.5</v>
      </c>
      <c r="G13" s="63">
        <f t="shared" ref="G13:G19" si="3">F10+F11+F12+F13</f>
        <v>511</v>
      </c>
      <c r="H13" s="64" t="s">
        <v>7</v>
      </c>
      <c r="I13" s="46">
        <v>3</v>
      </c>
      <c r="J13" s="46">
        <v>88</v>
      </c>
      <c r="K13" s="46">
        <v>9</v>
      </c>
      <c r="L13" s="46">
        <v>3</v>
      </c>
      <c r="M13" s="62">
        <f t="shared" si="1"/>
        <v>115</v>
      </c>
      <c r="N13" s="63">
        <f t="shared" ref="N13:N18" si="4">M10+M11+M12+M13</f>
        <v>502</v>
      </c>
      <c r="O13" s="64" t="s">
        <v>33</v>
      </c>
      <c r="P13" s="46">
        <v>4</v>
      </c>
      <c r="Q13" s="46">
        <v>115</v>
      </c>
      <c r="R13" s="46">
        <v>8</v>
      </c>
      <c r="S13" s="46">
        <v>2</v>
      </c>
      <c r="T13" s="62">
        <f t="shared" si="2"/>
        <v>138</v>
      </c>
      <c r="U13" s="63">
        <f t="shared" ref="U13:U21" si="5">T10+T11+T12+T13</f>
        <v>508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105</v>
      </c>
      <c r="D14" s="61">
        <v>16</v>
      </c>
      <c r="E14" s="61">
        <v>1</v>
      </c>
      <c r="F14" s="62">
        <f t="shared" si="0"/>
        <v>143</v>
      </c>
      <c r="G14" s="63">
        <f t="shared" si="3"/>
        <v>553.5</v>
      </c>
      <c r="H14" s="64" t="s">
        <v>9</v>
      </c>
      <c r="I14" s="46">
        <v>5</v>
      </c>
      <c r="J14" s="46">
        <v>71</v>
      </c>
      <c r="K14" s="46">
        <v>6</v>
      </c>
      <c r="L14" s="46">
        <v>1</v>
      </c>
      <c r="M14" s="62">
        <f t="shared" si="1"/>
        <v>88</v>
      </c>
      <c r="N14" s="63">
        <f t="shared" si="4"/>
        <v>468</v>
      </c>
      <c r="O14" s="64" t="s">
        <v>29</v>
      </c>
      <c r="P14" s="45">
        <v>8</v>
      </c>
      <c r="Q14" s="45">
        <v>102</v>
      </c>
      <c r="R14" s="45">
        <v>13</v>
      </c>
      <c r="S14" s="45">
        <v>3</v>
      </c>
      <c r="T14" s="62">
        <f t="shared" si="2"/>
        <v>139.5</v>
      </c>
      <c r="U14" s="63">
        <f t="shared" si="5"/>
        <v>530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97</v>
      </c>
      <c r="D15" s="61">
        <v>13</v>
      </c>
      <c r="E15" s="61">
        <v>1</v>
      </c>
      <c r="F15" s="62">
        <f t="shared" si="0"/>
        <v>128</v>
      </c>
      <c r="G15" s="63">
        <f t="shared" si="3"/>
        <v>568</v>
      </c>
      <c r="H15" s="64" t="s">
        <v>12</v>
      </c>
      <c r="I15" s="46">
        <v>6</v>
      </c>
      <c r="J15" s="46">
        <v>79</v>
      </c>
      <c r="K15" s="46">
        <v>4</v>
      </c>
      <c r="L15" s="46">
        <v>2</v>
      </c>
      <c r="M15" s="62">
        <f t="shared" si="1"/>
        <v>95</v>
      </c>
      <c r="N15" s="63">
        <f t="shared" si="4"/>
        <v>414.5</v>
      </c>
      <c r="O15" s="60" t="s">
        <v>30</v>
      </c>
      <c r="P15" s="46">
        <v>6</v>
      </c>
      <c r="Q15" s="46">
        <v>95</v>
      </c>
      <c r="R15" s="46">
        <v>14</v>
      </c>
      <c r="S15" s="46">
        <v>1</v>
      </c>
      <c r="T15" s="62">
        <f t="shared" si="2"/>
        <v>128.5</v>
      </c>
      <c r="U15" s="63">
        <f t="shared" si="5"/>
        <v>534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97</v>
      </c>
      <c r="D16" s="61">
        <v>15</v>
      </c>
      <c r="E16" s="61">
        <v>4</v>
      </c>
      <c r="F16" s="62">
        <f t="shared" si="0"/>
        <v>139</v>
      </c>
      <c r="G16" s="63">
        <f t="shared" si="3"/>
        <v>560.5</v>
      </c>
      <c r="H16" s="64" t="s">
        <v>15</v>
      </c>
      <c r="I16" s="46">
        <v>5</v>
      </c>
      <c r="J16" s="46">
        <v>92</v>
      </c>
      <c r="K16" s="46">
        <v>5</v>
      </c>
      <c r="L16" s="46">
        <v>1</v>
      </c>
      <c r="M16" s="62">
        <f t="shared" si="1"/>
        <v>107</v>
      </c>
      <c r="N16" s="63">
        <f t="shared" si="4"/>
        <v>405</v>
      </c>
      <c r="O16" s="64" t="s">
        <v>8</v>
      </c>
      <c r="P16" s="46">
        <v>4</v>
      </c>
      <c r="Q16" s="46">
        <v>104</v>
      </c>
      <c r="R16" s="46">
        <v>14</v>
      </c>
      <c r="S16" s="46">
        <v>3</v>
      </c>
      <c r="T16" s="62">
        <f t="shared" si="2"/>
        <v>141.5</v>
      </c>
      <c r="U16" s="63">
        <f t="shared" si="5"/>
        <v>547.5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86</v>
      </c>
      <c r="D17" s="61">
        <v>9</v>
      </c>
      <c r="E17" s="61">
        <v>3</v>
      </c>
      <c r="F17" s="62">
        <f t="shared" si="0"/>
        <v>114</v>
      </c>
      <c r="G17" s="63">
        <f t="shared" si="3"/>
        <v>524</v>
      </c>
      <c r="H17" s="64" t="s">
        <v>18</v>
      </c>
      <c r="I17" s="46">
        <v>7</v>
      </c>
      <c r="J17" s="46">
        <v>90</v>
      </c>
      <c r="K17" s="46">
        <v>6</v>
      </c>
      <c r="L17" s="46">
        <v>3</v>
      </c>
      <c r="M17" s="62">
        <f t="shared" si="1"/>
        <v>113</v>
      </c>
      <c r="N17" s="63">
        <f t="shared" si="4"/>
        <v>403</v>
      </c>
      <c r="O17" s="64" t="s">
        <v>10</v>
      </c>
      <c r="P17" s="46">
        <v>9</v>
      </c>
      <c r="Q17" s="46">
        <v>89</v>
      </c>
      <c r="R17" s="46">
        <v>15</v>
      </c>
      <c r="S17" s="46">
        <v>2</v>
      </c>
      <c r="T17" s="62">
        <f t="shared" si="2"/>
        <v>128.5</v>
      </c>
      <c r="U17" s="63">
        <f t="shared" si="5"/>
        <v>538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150</v>
      </c>
      <c r="D18" s="61">
        <v>8</v>
      </c>
      <c r="E18" s="61">
        <v>2</v>
      </c>
      <c r="F18" s="62">
        <f t="shared" si="0"/>
        <v>174</v>
      </c>
      <c r="G18" s="63">
        <f t="shared" si="3"/>
        <v>555</v>
      </c>
      <c r="H18" s="64" t="s">
        <v>20</v>
      </c>
      <c r="I18" s="46">
        <v>5</v>
      </c>
      <c r="J18" s="46">
        <v>96</v>
      </c>
      <c r="K18" s="46">
        <v>5</v>
      </c>
      <c r="L18" s="46">
        <v>2</v>
      </c>
      <c r="M18" s="62">
        <f t="shared" si="1"/>
        <v>113.5</v>
      </c>
      <c r="N18" s="63">
        <f t="shared" si="4"/>
        <v>428.5</v>
      </c>
      <c r="O18" s="64" t="s">
        <v>13</v>
      </c>
      <c r="P18" s="46">
        <v>6</v>
      </c>
      <c r="Q18" s="46">
        <v>80</v>
      </c>
      <c r="R18" s="46">
        <v>14</v>
      </c>
      <c r="S18" s="46">
        <v>4</v>
      </c>
      <c r="T18" s="62">
        <f t="shared" si="2"/>
        <v>121</v>
      </c>
      <c r="U18" s="63">
        <f t="shared" si="5"/>
        <v>519.5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107</v>
      </c>
      <c r="D19" s="69">
        <v>5</v>
      </c>
      <c r="E19" s="69">
        <v>3</v>
      </c>
      <c r="F19" s="70">
        <f t="shared" si="0"/>
        <v>128</v>
      </c>
      <c r="G19" s="71">
        <f t="shared" si="3"/>
        <v>555</v>
      </c>
      <c r="H19" s="72" t="s">
        <v>22</v>
      </c>
      <c r="I19" s="45">
        <v>3</v>
      </c>
      <c r="J19" s="45">
        <v>134</v>
      </c>
      <c r="K19" s="45">
        <v>8</v>
      </c>
      <c r="L19" s="45">
        <v>5</v>
      </c>
      <c r="M19" s="62">
        <f t="shared" si="1"/>
        <v>164</v>
      </c>
      <c r="N19" s="63">
        <f>M16+M17+M18+M19</f>
        <v>497.5</v>
      </c>
      <c r="O19" s="64" t="s">
        <v>16</v>
      </c>
      <c r="P19" s="46">
        <v>5</v>
      </c>
      <c r="Q19" s="46">
        <v>71</v>
      </c>
      <c r="R19" s="46">
        <v>15</v>
      </c>
      <c r="S19" s="46">
        <v>2</v>
      </c>
      <c r="T19" s="62">
        <f t="shared" si="2"/>
        <v>108.5</v>
      </c>
      <c r="U19" s="63">
        <f t="shared" si="5"/>
        <v>499.5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118</v>
      </c>
      <c r="D20" s="67">
        <v>7</v>
      </c>
      <c r="E20" s="67">
        <v>2</v>
      </c>
      <c r="F20" s="73">
        <f t="shared" si="0"/>
        <v>140</v>
      </c>
      <c r="G20" s="74"/>
      <c r="H20" s="64" t="s">
        <v>24</v>
      </c>
      <c r="I20" s="46">
        <v>6</v>
      </c>
      <c r="J20" s="46">
        <v>132</v>
      </c>
      <c r="K20" s="46">
        <v>15</v>
      </c>
      <c r="L20" s="46">
        <v>4</v>
      </c>
      <c r="M20" s="73">
        <f t="shared" si="1"/>
        <v>175</v>
      </c>
      <c r="N20" s="63">
        <f>M17+M18+M19+M20</f>
        <v>565.5</v>
      </c>
      <c r="O20" s="64" t="s">
        <v>45</v>
      </c>
      <c r="P20" s="45">
        <v>9</v>
      </c>
      <c r="Q20" s="45">
        <v>67</v>
      </c>
      <c r="R20" s="45">
        <v>15</v>
      </c>
      <c r="S20" s="45">
        <v>1</v>
      </c>
      <c r="T20" s="73">
        <f t="shared" si="2"/>
        <v>104</v>
      </c>
      <c r="U20" s="63">
        <f t="shared" si="5"/>
        <v>462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128</v>
      </c>
      <c r="D21" s="61">
        <v>9</v>
      </c>
      <c r="E21" s="61">
        <v>1</v>
      </c>
      <c r="F21" s="62">
        <f t="shared" si="0"/>
        <v>150.5</v>
      </c>
      <c r="G21" s="75"/>
      <c r="H21" s="72" t="s">
        <v>25</v>
      </c>
      <c r="I21" s="46">
        <v>6</v>
      </c>
      <c r="J21" s="46">
        <v>120</v>
      </c>
      <c r="K21" s="46">
        <v>9</v>
      </c>
      <c r="L21" s="46">
        <v>2</v>
      </c>
      <c r="M21" s="62">
        <f t="shared" si="1"/>
        <v>146</v>
      </c>
      <c r="N21" s="63">
        <f>M18+M19+M20+M21</f>
        <v>598.5</v>
      </c>
      <c r="O21" s="68" t="s">
        <v>46</v>
      </c>
      <c r="P21" s="47">
        <v>6</v>
      </c>
      <c r="Q21" s="47">
        <v>71</v>
      </c>
      <c r="R21" s="47">
        <v>18</v>
      </c>
      <c r="S21" s="47">
        <v>0</v>
      </c>
      <c r="T21" s="70">
        <f t="shared" si="2"/>
        <v>110</v>
      </c>
      <c r="U21" s="71">
        <f t="shared" si="5"/>
        <v>443.5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114</v>
      </c>
      <c r="D22" s="61">
        <v>9</v>
      </c>
      <c r="E22" s="61">
        <v>3</v>
      </c>
      <c r="F22" s="62">
        <f t="shared" si="0"/>
        <v>141.5</v>
      </c>
      <c r="G22" s="63"/>
      <c r="H22" s="68" t="s">
        <v>26</v>
      </c>
      <c r="I22" s="47">
        <v>6</v>
      </c>
      <c r="J22" s="47">
        <v>136</v>
      </c>
      <c r="K22" s="47">
        <v>8</v>
      </c>
      <c r="L22" s="47">
        <v>6</v>
      </c>
      <c r="M22" s="62">
        <f t="shared" si="1"/>
        <v>170</v>
      </c>
      <c r="N22" s="71">
        <f>M19+M20+M21+M22</f>
        <v>655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568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655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547.5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79</v>
      </c>
      <c r="G24" s="88"/>
      <c r="H24" s="201"/>
      <c r="I24" s="202"/>
      <c r="J24" s="83" t="s">
        <v>73</v>
      </c>
      <c r="K24" s="86"/>
      <c r="L24" s="86"/>
      <c r="M24" s="87" t="s">
        <v>93</v>
      </c>
      <c r="N24" s="88"/>
      <c r="O24" s="201"/>
      <c r="P24" s="202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S6" sqref="S6:U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60 - CARRERA 46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2280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147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4">
        <v>43318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2</v>
      </c>
      <c r="C10" s="46">
        <v>98</v>
      </c>
      <c r="D10" s="46">
        <v>8</v>
      </c>
      <c r="E10" s="46">
        <v>2</v>
      </c>
      <c r="F10" s="62">
        <f>B10*0.5+C10*1+D10*2+E10*2.5</f>
        <v>120</v>
      </c>
      <c r="G10" s="2"/>
      <c r="H10" s="19" t="s">
        <v>4</v>
      </c>
      <c r="I10" s="46">
        <v>4</v>
      </c>
      <c r="J10" s="46">
        <v>98</v>
      </c>
      <c r="K10" s="46">
        <v>7</v>
      </c>
      <c r="L10" s="46">
        <v>2</v>
      </c>
      <c r="M10" s="6">
        <f>I10*0.5+J10*1+K10*2+L10*2.5</f>
        <v>119</v>
      </c>
      <c r="N10" s="9">
        <f>F20+F21+F22+M10</f>
        <v>497.5</v>
      </c>
      <c r="O10" s="19" t="s">
        <v>43</v>
      </c>
      <c r="P10" s="46">
        <v>6</v>
      </c>
      <c r="Q10" s="46">
        <v>97</v>
      </c>
      <c r="R10" s="46">
        <v>18</v>
      </c>
      <c r="S10" s="46">
        <v>3</v>
      </c>
      <c r="T10" s="6">
        <f>P10*0.5+Q10*1+R10*2+S10*2.5</f>
        <v>143.5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97</v>
      </c>
      <c r="D11" s="46">
        <v>7</v>
      </c>
      <c r="E11" s="46">
        <v>1</v>
      </c>
      <c r="F11" s="6">
        <f t="shared" ref="F11:F22" si="0">B11*0.5+C11*1+D11*2+E11*2.5</f>
        <v>115</v>
      </c>
      <c r="G11" s="2"/>
      <c r="H11" s="19" t="s">
        <v>5</v>
      </c>
      <c r="I11" s="46">
        <v>4</v>
      </c>
      <c r="J11" s="46">
        <v>111</v>
      </c>
      <c r="K11" s="46">
        <v>6</v>
      </c>
      <c r="L11" s="46">
        <v>4</v>
      </c>
      <c r="M11" s="6">
        <f t="shared" ref="M11:M22" si="1">I11*0.5+J11*1+K11*2+L11*2.5</f>
        <v>135</v>
      </c>
      <c r="N11" s="9">
        <f>F21+F22+M10+M11</f>
        <v>495.5</v>
      </c>
      <c r="O11" s="19" t="s">
        <v>44</v>
      </c>
      <c r="P11" s="46">
        <v>4</v>
      </c>
      <c r="Q11" s="46">
        <v>101</v>
      </c>
      <c r="R11" s="46">
        <v>18</v>
      </c>
      <c r="S11" s="46">
        <v>4</v>
      </c>
      <c r="T11" s="6">
        <f t="shared" ref="T11:T21" si="2">P11*0.5+Q11*1+R11*2+S11*2.5</f>
        <v>149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103</v>
      </c>
      <c r="D12" s="46">
        <v>6</v>
      </c>
      <c r="E12" s="46">
        <v>2</v>
      </c>
      <c r="F12" s="6">
        <f t="shared" si="0"/>
        <v>122</v>
      </c>
      <c r="G12" s="2"/>
      <c r="H12" s="19" t="s">
        <v>6</v>
      </c>
      <c r="I12" s="46">
        <v>7</v>
      </c>
      <c r="J12" s="46">
        <v>148</v>
      </c>
      <c r="K12" s="46">
        <v>9</v>
      </c>
      <c r="L12" s="46">
        <v>4</v>
      </c>
      <c r="M12" s="6">
        <f t="shared" si="1"/>
        <v>179.5</v>
      </c>
      <c r="N12" s="2">
        <f>F22+M10+M11+M12</f>
        <v>549.5</v>
      </c>
      <c r="O12" s="19" t="s">
        <v>32</v>
      </c>
      <c r="P12" s="46">
        <v>3</v>
      </c>
      <c r="Q12" s="46">
        <v>105</v>
      </c>
      <c r="R12" s="46">
        <v>5</v>
      </c>
      <c r="S12" s="46">
        <v>2</v>
      </c>
      <c r="T12" s="6">
        <f t="shared" si="2"/>
        <v>121.5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102</v>
      </c>
      <c r="D13" s="46">
        <v>5</v>
      </c>
      <c r="E13" s="46">
        <v>2</v>
      </c>
      <c r="F13" s="6">
        <f t="shared" si="0"/>
        <v>118</v>
      </c>
      <c r="G13" s="2">
        <f>F10+F11+F12+F13</f>
        <v>475</v>
      </c>
      <c r="H13" s="19" t="s">
        <v>7</v>
      </c>
      <c r="I13" s="46">
        <v>6</v>
      </c>
      <c r="J13" s="46">
        <v>97</v>
      </c>
      <c r="K13" s="46">
        <v>7</v>
      </c>
      <c r="L13" s="46">
        <v>2</v>
      </c>
      <c r="M13" s="6">
        <f t="shared" si="1"/>
        <v>119</v>
      </c>
      <c r="N13" s="2">
        <f t="shared" ref="N13:N18" si="3">M10+M11+M12+M13</f>
        <v>552.5</v>
      </c>
      <c r="O13" s="19" t="s">
        <v>33</v>
      </c>
      <c r="P13" s="46">
        <v>6</v>
      </c>
      <c r="Q13" s="46">
        <v>93</v>
      </c>
      <c r="R13" s="46">
        <v>9</v>
      </c>
      <c r="S13" s="46">
        <v>2</v>
      </c>
      <c r="T13" s="6">
        <f t="shared" si="2"/>
        <v>119</v>
      </c>
      <c r="U13" s="2">
        <f t="shared" ref="U13:U21" si="4">T10+T11+T12+T13</f>
        <v>533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111</v>
      </c>
      <c r="D14" s="46">
        <v>6</v>
      </c>
      <c r="E14" s="46">
        <v>3</v>
      </c>
      <c r="F14" s="6">
        <f t="shared" si="0"/>
        <v>133</v>
      </c>
      <c r="G14" s="2">
        <f t="shared" ref="G14:G19" si="5">F11+F12+F13+F14</f>
        <v>488</v>
      </c>
      <c r="H14" s="19" t="s">
        <v>9</v>
      </c>
      <c r="I14" s="46">
        <v>4</v>
      </c>
      <c r="J14" s="46">
        <v>79</v>
      </c>
      <c r="K14" s="46">
        <v>5</v>
      </c>
      <c r="L14" s="46">
        <v>2</v>
      </c>
      <c r="M14" s="6">
        <f t="shared" si="1"/>
        <v>96</v>
      </c>
      <c r="N14" s="2">
        <f t="shared" si="3"/>
        <v>529.5</v>
      </c>
      <c r="O14" s="19" t="s">
        <v>29</v>
      </c>
      <c r="P14" s="45">
        <v>4</v>
      </c>
      <c r="Q14" s="45">
        <v>103</v>
      </c>
      <c r="R14" s="45">
        <v>16</v>
      </c>
      <c r="S14" s="45">
        <v>1</v>
      </c>
      <c r="T14" s="6">
        <f t="shared" si="2"/>
        <v>139.5</v>
      </c>
      <c r="U14" s="2">
        <f t="shared" si="4"/>
        <v>529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106</v>
      </c>
      <c r="D15" s="46">
        <v>5</v>
      </c>
      <c r="E15" s="46">
        <v>2</v>
      </c>
      <c r="F15" s="6">
        <f t="shared" si="0"/>
        <v>122</v>
      </c>
      <c r="G15" s="2">
        <f t="shared" si="5"/>
        <v>495</v>
      </c>
      <c r="H15" s="19" t="s">
        <v>12</v>
      </c>
      <c r="I15" s="46">
        <v>5</v>
      </c>
      <c r="J15" s="46">
        <v>81</v>
      </c>
      <c r="K15" s="46">
        <v>5</v>
      </c>
      <c r="L15" s="46">
        <v>2</v>
      </c>
      <c r="M15" s="6">
        <f t="shared" si="1"/>
        <v>98.5</v>
      </c>
      <c r="N15" s="2">
        <f t="shared" si="3"/>
        <v>493</v>
      </c>
      <c r="O15" s="18" t="s">
        <v>30</v>
      </c>
      <c r="P15" s="46">
        <v>2</v>
      </c>
      <c r="Q15" s="46">
        <v>87</v>
      </c>
      <c r="R15" s="46">
        <v>15</v>
      </c>
      <c r="S15" s="46">
        <v>2</v>
      </c>
      <c r="T15" s="6">
        <f t="shared" si="2"/>
        <v>123</v>
      </c>
      <c r="U15" s="2">
        <f t="shared" si="4"/>
        <v>503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101</v>
      </c>
      <c r="D16" s="46">
        <v>4</v>
      </c>
      <c r="E16" s="46">
        <v>1</v>
      </c>
      <c r="F16" s="6">
        <f t="shared" si="0"/>
        <v>113</v>
      </c>
      <c r="G16" s="2">
        <f t="shared" si="5"/>
        <v>486</v>
      </c>
      <c r="H16" s="19" t="s">
        <v>15</v>
      </c>
      <c r="I16" s="46">
        <v>4</v>
      </c>
      <c r="J16" s="46">
        <v>83</v>
      </c>
      <c r="K16" s="46">
        <v>4</v>
      </c>
      <c r="L16" s="46">
        <v>1</v>
      </c>
      <c r="M16" s="6">
        <f t="shared" si="1"/>
        <v>95.5</v>
      </c>
      <c r="N16" s="2">
        <f t="shared" si="3"/>
        <v>409</v>
      </c>
      <c r="O16" s="19" t="s">
        <v>8</v>
      </c>
      <c r="P16" s="46">
        <v>3</v>
      </c>
      <c r="Q16" s="46">
        <v>104</v>
      </c>
      <c r="R16" s="46">
        <v>15</v>
      </c>
      <c r="S16" s="46">
        <v>4</v>
      </c>
      <c r="T16" s="6">
        <f t="shared" si="2"/>
        <v>145.5</v>
      </c>
      <c r="U16" s="2">
        <f t="shared" si="4"/>
        <v>527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102</v>
      </c>
      <c r="D17" s="46">
        <v>4</v>
      </c>
      <c r="E17" s="46">
        <v>1</v>
      </c>
      <c r="F17" s="6">
        <f t="shared" si="0"/>
        <v>113.5</v>
      </c>
      <c r="G17" s="2">
        <f t="shared" si="5"/>
        <v>481.5</v>
      </c>
      <c r="H17" s="19" t="s">
        <v>18</v>
      </c>
      <c r="I17" s="46">
        <v>3</v>
      </c>
      <c r="J17" s="46">
        <v>83</v>
      </c>
      <c r="K17" s="46">
        <v>8</v>
      </c>
      <c r="L17" s="46">
        <v>1</v>
      </c>
      <c r="M17" s="6">
        <f t="shared" si="1"/>
        <v>103</v>
      </c>
      <c r="N17" s="2">
        <f t="shared" si="3"/>
        <v>393</v>
      </c>
      <c r="O17" s="19" t="s">
        <v>10</v>
      </c>
      <c r="P17" s="46">
        <v>9</v>
      </c>
      <c r="Q17" s="46">
        <v>127</v>
      </c>
      <c r="R17" s="46">
        <v>14</v>
      </c>
      <c r="S17" s="46">
        <v>2</v>
      </c>
      <c r="T17" s="6">
        <f t="shared" si="2"/>
        <v>164.5</v>
      </c>
      <c r="U17" s="2">
        <f t="shared" si="4"/>
        <v>572.5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98</v>
      </c>
      <c r="D18" s="46">
        <v>8</v>
      </c>
      <c r="E18" s="46">
        <v>2</v>
      </c>
      <c r="F18" s="6">
        <f t="shared" si="0"/>
        <v>120</v>
      </c>
      <c r="G18" s="2">
        <f t="shared" si="5"/>
        <v>468.5</v>
      </c>
      <c r="H18" s="19" t="s">
        <v>20</v>
      </c>
      <c r="I18" s="46">
        <v>6</v>
      </c>
      <c r="J18" s="46">
        <v>88</v>
      </c>
      <c r="K18" s="46">
        <v>7</v>
      </c>
      <c r="L18" s="46">
        <v>3</v>
      </c>
      <c r="M18" s="6">
        <f t="shared" si="1"/>
        <v>112.5</v>
      </c>
      <c r="N18" s="2">
        <f t="shared" si="3"/>
        <v>409.5</v>
      </c>
      <c r="O18" s="19" t="s">
        <v>13</v>
      </c>
      <c r="P18" s="46">
        <v>6</v>
      </c>
      <c r="Q18" s="46">
        <v>112</v>
      </c>
      <c r="R18" s="46">
        <v>15</v>
      </c>
      <c r="S18" s="46">
        <v>0</v>
      </c>
      <c r="T18" s="6">
        <f t="shared" si="2"/>
        <v>145</v>
      </c>
      <c r="U18" s="2">
        <f t="shared" si="4"/>
        <v>578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109</v>
      </c>
      <c r="D19" s="47">
        <v>7</v>
      </c>
      <c r="E19" s="47">
        <v>1</v>
      </c>
      <c r="F19" s="7">
        <f t="shared" si="0"/>
        <v>128</v>
      </c>
      <c r="G19" s="3">
        <f t="shared" si="5"/>
        <v>474.5</v>
      </c>
      <c r="H19" s="20" t="s">
        <v>22</v>
      </c>
      <c r="I19" s="45">
        <v>3</v>
      </c>
      <c r="J19" s="45">
        <v>101</v>
      </c>
      <c r="K19" s="45">
        <v>6</v>
      </c>
      <c r="L19" s="45">
        <v>4</v>
      </c>
      <c r="M19" s="6">
        <f t="shared" si="1"/>
        <v>124.5</v>
      </c>
      <c r="N19" s="2">
        <f>M16+M17+M18+M19</f>
        <v>435.5</v>
      </c>
      <c r="O19" s="19" t="s">
        <v>16</v>
      </c>
      <c r="P19" s="46">
        <v>7</v>
      </c>
      <c r="Q19" s="46">
        <v>90</v>
      </c>
      <c r="R19" s="46">
        <v>14</v>
      </c>
      <c r="S19" s="46">
        <v>2</v>
      </c>
      <c r="T19" s="6">
        <f t="shared" si="2"/>
        <v>126.5</v>
      </c>
      <c r="U19" s="2">
        <f t="shared" si="4"/>
        <v>581.5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112</v>
      </c>
      <c r="D20" s="45">
        <v>9</v>
      </c>
      <c r="E20" s="45">
        <v>2</v>
      </c>
      <c r="F20" s="8">
        <f t="shared" si="0"/>
        <v>137</v>
      </c>
      <c r="G20" s="35"/>
      <c r="H20" s="19" t="s">
        <v>24</v>
      </c>
      <c r="I20" s="46">
        <v>3</v>
      </c>
      <c r="J20" s="46">
        <v>100</v>
      </c>
      <c r="K20" s="46">
        <v>7</v>
      </c>
      <c r="L20" s="46">
        <v>2</v>
      </c>
      <c r="M20" s="8">
        <f t="shared" si="1"/>
        <v>120.5</v>
      </c>
      <c r="N20" s="2">
        <f>M17+M18+M19+M20</f>
        <v>460.5</v>
      </c>
      <c r="O20" s="19" t="s">
        <v>45</v>
      </c>
      <c r="P20" s="45">
        <v>5</v>
      </c>
      <c r="Q20" s="45">
        <v>84</v>
      </c>
      <c r="R20" s="45">
        <v>11</v>
      </c>
      <c r="S20" s="45">
        <v>1</v>
      </c>
      <c r="T20" s="8">
        <f t="shared" si="2"/>
        <v>111</v>
      </c>
      <c r="U20" s="2">
        <f t="shared" si="4"/>
        <v>547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100</v>
      </c>
      <c r="D21" s="46">
        <v>7</v>
      </c>
      <c r="E21" s="46">
        <v>4</v>
      </c>
      <c r="F21" s="6">
        <f t="shared" si="0"/>
        <v>125.5</v>
      </c>
      <c r="G21" s="36"/>
      <c r="H21" s="20" t="s">
        <v>25</v>
      </c>
      <c r="I21" s="46">
        <v>3</v>
      </c>
      <c r="J21" s="46">
        <v>104</v>
      </c>
      <c r="K21" s="46">
        <v>7</v>
      </c>
      <c r="L21" s="46">
        <v>5</v>
      </c>
      <c r="M21" s="6">
        <f t="shared" si="1"/>
        <v>132</v>
      </c>
      <c r="N21" s="2">
        <f>M18+M19+M20+M21</f>
        <v>489.5</v>
      </c>
      <c r="O21" s="21" t="s">
        <v>46</v>
      </c>
      <c r="P21" s="47">
        <v>4</v>
      </c>
      <c r="Q21" s="47">
        <v>76</v>
      </c>
      <c r="R21" s="47">
        <v>10</v>
      </c>
      <c r="S21" s="47">
        <v>0</v>
      </c>
      <c r="T21" s="7">
        <f t="shared" si="2"/>
        <v>98</v>
      </c>
      <c r="U21" s="3">
        <f t="shared" si="4"/>
        <v>480.5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95</v>
      </c>
      <c r="D22" s="46">
        <v>6</v>
      </c>
      <c r="E22" s="46">
        <v>2</v>
      </c>
      <c r="F22" s="6">
        <f t="shared" si="0"/>
        <v>116</v>
      </c>
      <c r="G22" s="2"/>
      <c r="H22" s="21" t="s">
        <v>26</v>
      </c>
      <c r="I22" s="47">
        <v>8</v>
      </c>
      <c r="J22" s="47">
        <v>84</v>
      </c>
      <c r="K22" s="47">
        <v>6</v>
      </c>
      <c r="L22" s="47">
        <v>4</v>
      </c>
      <c r="M22" s="6">
        <f t="shared" si="1"/>
        <v>110</v>
      </c>
      <c r="N22" s="3">
        <f>M19+M20+M21+M22</f>
        <v>487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152</v>
      </c>
      <c r="D23" s="176"/>
      <c r="E23" s="176"/>
      <c r="F23" s="177"/>
      <c r="G23" s="84">
        <f>MAX(G13:G19)</f>
        <v>495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552.5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581.5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153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S7" sqref="S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60 - CARRERA 46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2280</v>
      </c>
      <c r="M6" s="185"/>
      <c r="N6" s="185"/>
      <c r="O6" s="12"/>
      <c r="P6" s="180" t="s">
        <v>58</v>
      </c>
      <c r="Q6" s="180"/>
      <c r="R6" s="180"/>
      <c r="S6" s="220">
        <v>43318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3</v>
      </c>
      <c r="C10" s="46">
        <f>'G-1'!C10+'G-2'!C10+'G-3'!C10+'G-4'!C10</f>
        <v>186</v>
      </c>
      <c r="D10" s="46">
        <f>'G-1'!D10+'G-2'!D10+'G-3'!D10+'G-4'!D10</f>
        <v>14</v>
      </c>
      <c r="E10" s="46">
        <f>'G-1'!E10+'G-2'!E10+'G-3'!E10+'G-4'!E10</f>
        <v>2</v>
      </c>
      <c r="F10" s="6">
        <f t="shared" ref="F10:F22" si="0">B10*0.5+C10*1+D10*2+E10*2.5</f>
        <v>220.5</v>
      </c>
      <c r="G10" s="2"/>
      <c r="H10" s="19" t="s">
        <v>4</v>
      </c>
      <c r="I10" s="46">
        <f>'G-1'!I10+'G-2'!I10+'G-3'!I10+'G-4'!I10</f>
        <v>11</v>
      </c>
      <c r="J10" s="46">
        <f>'G-1'!J10+'G-2'!J10+'G-3'!J10+'G-4'!J10</f>
        <v>194</v>
      </c>
      <c r="K10" s="46">
        <f>'G-1'!K10+'G-2'!K10+'G-3'!K10+'G-4'!K10</f>
        <v>12</v>
      </c>
      <c r="L10" s="46">
        <f>'G-1'!L10+'G-2'!L10+'G-3'!L10+'G-4'!L10</f>
        <v>7</v>
      </c>
      <c r="M10" s="6">
        <f t="shared" ref="M10:M22" si="1">I10*0.5+J10*1+K10*2+L10*2.5</f>
        <v>241</v>
      </c>
      <c r="N10" s="9">
        <f>F20+F21+F22+M10</f>
        <v>1051.5</v>
      </c>
      <c r="O10" s="19" t="s">
        <v>43</v>
      </c>
      <c r="P10" s="46">
        <f>'G-1'!P10+'G-2'!P10+'G-3'!P10+'G-4'!P10</f>
        <v>12</v>
      </c>
      <c r="Q10" s="46">
        <f>'G-1'!Q10+'G-2'!Q10+'G-3'!Q10+'G-4'!Q10</f>
        <v>188</v>
      </c>
      <c r="R10" s="46">
        <f>'G-1'!R10+'G-2'!R10+'G-3'!R10+'G-4'!R10</f>
        <v>26</v>
      </c>
      <c r="S10" s="46">
        <f>'G-1'!S10+'G-2'!S10+'G-3'!S10+'G-4'!S10</f>
        <v>6</v>
      </c>
      <c r="T10" s="6">
        <f t="shared" ref="T10:T21" si="2">P10*0.5+Q10*1+R10*2+S10*2.5</f>
        <v>261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</v>
      </c>
      <c r="C11" s="46">
        <f>'G-1'!C11+'G-2'!C11+'G-3'!C11+'G-4'!C11</f>
        <v>192</v>
      </c>
      <c r="D11" s="46">
        <f>'G-1'!D11+'G-2'!D11+'G-3'!D11+'G-4'!D11</f>
        <v>15</v>
      </c>
      <c r="E11" s="46">
        <f>'G-1'!E11+'G-2'!E11+'G-3'!E11+'G-4'!E11</f>
        <v>2</v>
      </c>
      <c r="F11" s="6">
        <f t="shared" si="0"/>
        <v>228.5</v>
      </c>
      <c r="G11" s="2"/>
      <c r="H11" s="19" t="s">
        <v>5</v>
      </c>
      <c r="I11" s="46">
        <f>'G-1'!I11+'G-2'!I11+'G-3'!I11+'G-4'!I11</f>
        <v>15</v>
      </c>
      <c r="J11" s="46">
        <f>'G-1'!J11+'G-2'!J11+'G-3'!J11+'G-4'!J11</f>
        <v>230</v>
      </c>
      <c r="K11" s="46">
        <f>'G-1'!K11+'G-2'!K11+'G-3'!K11+'G-4'!K11</f>
        <v>13</v>
      </c>
      <c r="L11" s="46">
        <f>'G-1'!L11+'G-2'!L11+'G-3'!L11+'G-4'!L11</f>
        <v>8</v>
      </c>
      <c r="M11" s="6">
        <f t="shared" si="1"/>
        <v>283.5</v>
      </c>
      <c r="N11" s="9">
        <f>F21+F22+M10+M11</f>
        <v>1058</v>
      </c>
      <c r="O11" s="19" t="s">
        <v>44</v>
      </c>
      <c r="P11" s="46">
        <f>'G-1'!P11+'G-2'!P11+'G-3'!P11+'G-4'!P11</f>
        <v>9</v>
      </c>
      <c r="Q11" s="46">
        <f>'G-1'!Q11+'G-2'!Q11+'G-3'!Q11+'G-4'!Q11</f>
        <v>186</v>
      </c>
      <c r="R11" s="46">
        <f>'G-1'!R11+'G-2'!R11+'G-3'!R11+'G-4'!R11</f>
        <v>29</v>
      </c>
      <c r="S11" s="46">
        <f>'G-1'!S11+'G-2'!S11+'G-3'!S11+'G-4'!S11</f>
        <v>10</v>
      </c>
      <c r="T11" s="6">
        <f t="shared" si="2"/>
        <v>273.5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</v>
      </c>
      <c r="C12" s="46">
        <f>'G-1'!C12+'G-2'!C12+'G-3'!C12+'G-4'!C12</f>
        <v>223</v>
      </c>
      <c r="D12" s="46">
        <f>'G-1'!D12+'G-2'!D12+'G-3'!D12+'G-4'!D12</f>
        <v>18</v>
      </c>
      <c r="E12" s="46">
        <f>'G-1'!E12+'G-2'!E12+'G-3'!E12+'G-4'!E12</f>
        <v>2</v>
      </c>
      <c r="F12" s="6">
        <f t="shared" si="0"/>
        <v>268.5</v>
      </c>
      <c r="G12" s="2"/>
      <c r="H12" s="19" t="s">
        <v>6</v>
      </c>
      <c r="I12" s="46">
        <f>'G-1'!I12+'G-2'!I12+'G-3'!I12+'G-4'!I12</f>
        <v>16</v>
      </c>
      <c r="J12" s="46">
        <f>'G-1'!J12+'G-2'!J12+'G-3'!J12+'G-4'!J12</f>
        <v>239</v>
      </c>
      <c r="K12" s="46">
        <f>'G-1'!K12+'G-2'!K12+'G-3'!K12+'G-4'!K12</f>
        <v>17</v>
      </c>
      <c r="L12" s="46">
        <f>'G-1'!L12+'G-2'!L12+'G-3'!L12+'G-4'!L12</f>
        <v>6</v>
      </c>
      <c r="M12" s="6">
        <f t="shared" si="1"/>
        <v>296</v>
      </c>
      <c r="N12" s="2">
        <f>F22+M10+M11+M12</f>
        <v>1078</v>
      </c>
      <c r="O12" s="19" t="s">
        <v>32</v>
      </c>
      <c r="P12" s="46">
        <f>'G-1'!P12+'G-2'!P12+'G-3'!P12+'G-4'!P12</f>
        <v>8</v>
      </c>
      <c r="Q12" s="46">
        <f>'G-1'!Q12+'G-2'!Q12+'G-3'!Q12+'G-4'!Q12</f>
        <v>203</v>
      </c>
      <c r="R12" s="46">
        <f>'G-1'!R12+'G-2'!R12+'G-3'!R12+'G-4'!R12</f>
        <v>15</v>
      </c>
      <c r="S12" s="46">
        <f>'G-1'!S12+'G-2'!S12+'G-3'!S12+'G-4'!S12</f>
        <v>5</v>
      </c>
      <c r="T12" s="6">
        <f t="shared" si="2"/>
        <v>249.5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</v>
      </c>
      <c r="C13" s="46">
        <f>'G-1'!C13+'G-2'!C13+'G-3'!C13+'G-4'!C13</f>
        <v>217</v>
      </c>
      <c r="D13" s="46">
        <f>'G-1'!D13+'G-2'!D13+'G-3'!D13+'G-4'!D13</f>
        <v>20</v>
      </c>
      <c r="E13" s="46">
        <f>'G-1'!E13+'G-2'!E13+'G-3'!E13+'G-4'!E13</f>
        <v>3</v>
      </c>
      <c r="F13" s="6">
        <f t="shared" si="0"/>
        <v>268.5</v>
      </c>
      <c r="G13" s="2">
        <f t="shared" ref="G13:G19" si="3">F10+F11+F12+F13</f>
        <v>986</v>
      </c>
      <c r="H13" s="19" t="s">
        <v>7</v>
      </c>
      <c r="I13" s="46">
        <f>'G-1'!I13+'G-2'!I13+'G-3'!I13+'G-4'!I13</f>
        <v>9</v>
      </c>
      <c r="J13" s="46">
        <f>'G-1'!J13+'G-2'!J13+'G-3'!J13+'G-4'!J13</f>
        <v>185</v>
      </c>
      <c r="K13" s="46">
        <f>'G-1'!K13+'G-2'!K13+'G-3'!K13+'G-4'!K13</f>
        <v>16</v>
      </c>
      <c r="L13" s="46">
        <f>'G-1'!L13+'G-2'!L13+'G-3'!L13+'G-4'!L13</f>
        <v>5</v>
      </c>
      <c r="M13" s="6">
        <f t="shared" si="1"/>
        <v>234</v>
      </c>
      <c r="N13" s="2">
        <f t="shared" ref="N13:N18" si="4">M10+M11+M12+M13</f>
        <v>1054.5</v>
      </c>
      <c r="O13" s="19" t="s">
        <v>33</v>
      </c>
      <c r="P13" s="46">
        <f>'G-1'!P13+'G-2'!P13+'G-3'!P13+'G-4'!P13</f>
        <v>10</v>
      </c>
      <c r="Q13" s="46">
        <f>'G-1'!Q13+'G-2'!Q13+'G-3'!Q13+'G-4'!Q13</f>
        <v>208</v>
      </c>
      <c r="R13" s="46">
        <f>'G-1'!R13+'G-2'!R13+'G-3'!R13+'G-4'!R13</f>
        <v>17</v>
      </c>
      <c r="S13" s="46">
        <f>'G-1'!S13+'G-2'!S13+'G-3'!S13+'G-4'!S13</f>
        <v>4</v>
      </c>
      <c r="T13" s="6">
        <f t="shared" si="2"/>
        <v>257</v>
      </c>
      <c r="U13" s="2">
        <f t="shared" ref="U13:U21" si="5">T10+T11+T12+T13</f>
        <v>1041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</v>
      </c>
      <c r="C14" s="46">
        <f>'G-1'!C14+'G-2'!C14+'G-3'!C14+'G-4'!C14</f>
        <v>216</v>
      </c>
      <c r="D14" s="46">
        <f>'G-1'!D14+'G-2'!D14+'G-3'!D14+'G-4'!D14</f>
        <v>22</v>
      </c>
      <c r="E14" s="46">
        <f>'G-1'!E14+'G-2'!E14+'G-3'!E14+'G-4'!E14</f>
        <v>4</v>
      </c>
      <c r="F14" s="6">
        <f t="shared" si="0"/>
        <v>276</v>
      </c>
      <c r="G14" s="2">
        <f t="shared" si="3"/>
        <v>1041.5</v>
      </c>
      <c r="H14" s="19" t="s">
        <v>9</v>
      </c>
      <c r="I14" s="46">
        <f>'G-1'!I14+'G-2'!I14+'G-3'!I14+'G-4'!I14</f>
        <v>9</v>
      </c>
      <c r="J14" s="46">
        <f>'G-1'!J14+'G-2'!J14+'G-3'!J14+'G-4'!J14</f>
        <v>150</v>
      </c>
      <c r="K14" s="46">
        <f>'G-1'!K14+'G-2'!K14+'G-3'!K14+'G-4'!K14</f>
        <v>11</v>
      </c>
      <c r="L14" s="46">
        <f>'G-1'!L14+'G-2'!L14+'G-3'!L14+'G-4'!L14</f>
        <v>3</v>
      </c>
      <c r="M14" s="6">
        <f t="shared" si="1"/>
        <v>184</v>
      </c>
      <c r="N14" s="2">
        <f t="shared" si="4"/>
        <v>997.5</v>
      </c>
      <c r="O14" s="19" t="s">
        <v>29</v>
      </c>
      <c r="P14" s="46">
        <f>'G-1'!P14+'G-2'!P14+'G-3'!P14+'G-4'!P14</f>
        <v>12</v>
      </c>
      <c r="Q14" s="46">
        <f>'G-1'!Q14+'G-2'!Q14+'G-3'!Q14+'G-4'!Q14</f>
        <v>205</v>
      </c>
      <c r="R14" s="46">
        <f>'G-1'!R14+'G-2'!R14+'G-3'!R14+'G-4'!R14</f>
        <v>29</v>
      </c>
      <c r="S14" s="46">
        <f>'G-1'!S14+'G-2'!S14+'G-3'!S14+'G-4'!S14</f>
        <v>4</v>
      </c>
      <c r="T14" s="6">
        <f t="shared" si="2"/>
        <v>279</v>
      </c>
      <c r="U14" s="2">
        <f t="shared" si="5"/>
        <v>1059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</v>
      </c>
      <c r="C15" s="46">
        <f>'G-1'!C15+'G-2'!C15+'G-3'!C15+'G-4'!C15</f>
        <v>203</v>
      </c>
      <c r="D15" s="46">
        <f>'G-1'!D15+'G-2'!D15+'G-3'!D15+'G-4'!D15</f>
        <v>18</v>
      </c>
      <c r="E15" s="46">
        <f>'G-1'!E15+'G-2'!E15+'G-3'!E15+'G-4'!E15</f>
        <v>3</v>
      </c>
      <c r="F15" s="6">
        <f t="shared" si="0"/>
        <v>250</v>
      </c>
      <c r="G15" s="2">
        <f t="shared" si="3"/>
        <v>1063</v>
      </c>
      <c r="H15" s="19" t="s">
        <v>12</v>
      </c>
      <c r="I15" s="46">
        <f>'G-1'!I15+'G-2'!I15+'G-3'!I15+'G-4'!I15</f>
        <v>11</v>
      </c>
      <c r="J15" s="46">
        <f>'G-1'!J15+'G-2'!J15+'G-3'!J15+'G-4'!J15</f>
        <v>160</v>
      </c>
      <c r="K15" s="46">
        <f>'G-1'!K15+'G-2'!K15+'G-3'!K15+'G-4'!K15</f>
        <v>9</v>
      </c>
      <c r="L15" s="46">
        <f>'G-1'!L15+'G-2'!L15+'G-3'!L15+'G-4'!L15</f>
        <v>4</v>
      </c>
      <c r="M15" s="6">
        <f t="shared" si="1"/>
        <v>193.5</v>
      </c>
      <c r="N15" s="2">
        <f t="shared" si="4"/>
        <v>907.5</v>
      </c>
      <c r="O15" s="18" t="s">
        <v>30</v>
      </c>
      <c r="P15" s="46">
        <f>'G-1'!P15+'G-2'!P15+'G-3'!P15+'G-4'!P15</f>
        <v>8</v>
      </c>
      <c r="Q15" s="46">
        <f>'G-1'!Q15+'G-2'!Q15+'G-3'!Q15+'G-4'!Q15</f>
        <v>182</v>
      </c>
      <c r="R15" s="46">
        <f>'G-1'!R15+'G-2'!R15+'G-3'!R15+'G-4'!R15</f>
        <v>29</v>
      </c>
      <c r="S15" s="46">
        <f>'G-1'!S15+'G-2'!S15+'G-3'!S15+'G-4'!S15</f>
        <v>3</v>
      </c>
      <c r="T15" s="6">
        <f t="shared" si="2"/>
        <v>251.5</v>
      </c>
      <c r="U15" s="2">
        <f t="shared" si="5"/>
        <v>1037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</v>
      </c>
      <c r="C16" s="46">
        <f>'G-1'!C16+'G-2'!C16+'G-3'!C16+'G-4'!C16</f>
        <v>198</v>
      </c>
      <c r="D16" s="46">
        <f>'G-1'!D16+'G-2'!D16+'G-3'!D16+'G-4'!D16</f>
        <v>19</v>
      </c>
      <c r="E16" s="46">
        <f>'G-1'!E16+'G-2'!E16+'G-3'!E16+'G-4'!E16</f>
        <v>5</v>
      </c>
      <c r="F16" s="6">
        <f t="shared" si="0"/>
        <v>252</v>
      </c>
      <c r="G16" s="2">
        <f t="shared" si="3"/>
        <v>1046.5</v>
      </c>
      <c r="H16" s="19" t="s">
        <v>15</v>
      </c>
      <c r="I16" s="46">
        <f>'G-1'!I16+'G-2'!I16+'G-3'!I16+'G-4'!I16</f>
        <v>9</v>
      </c>
      <c r="J16" s="46">
        <f>'G-1'!J16+'G-2'!J16+'G-3'!J16+'G-4'!J16</f>
        <v>175</v>
      </c>
      <c r="K16" s="46">
        <f>'G-1'!K16+'G-2'!K16+'G-3'!K16+'G-4'!K16</f>
        <v>9</v>
      </c>
      <c r="L16" s="46">
        <f>'G-1'!L16+'G-2'!L16+'G-3'!L16+'G-4'!L16</f>
        <v>2</v>
      </c>
      <c r="M16" s="6">
        <f t="shared" si="1"/>
        <v>202.5</v>
      </c>
      <c r="N16" s="2">
        <f t="shared" si="4"/>
        <v>814</v>
      </c>
      <c r="O16" s="19" t="s">
        <v>8</v>
      </c>
      <c r="P16" s="46">
        <f>'G-1'!P16+'G-2'!P16+'G-3'!P16+'G-4'!P16</f>
        <v>7</v>
      </c>
      <c r="Q16" s="46">
        <f>'G-1'!Q16+'G-2'!Q16+'G-3'!Q16+'G-4'!Q16</f>
        <v>208</v>
      </c>
      <c r="R16" s="46">
        <f>'G-1'!R16+'G-2'!R16+'G-3'!R16+'G-4'!R16</f>
        <v>29</v>
      </c>
      <c r="S16" s="46">
        <f>'G-1'!S16+'G-2'!S16+'G-3'!S16+'G-4'!S16</f>
        <v>7</v>
      </c>
      <c r="T16" s="6">
        <f t="shared" si="2"/>
        <v>287</v>
      </c>
      <c r="U16" s="2">
        <f t="shared" si="5"/>
        <v>1074.5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</v>
      </c>
      <c r="C17" s="46">
        <f>'G-1'!C17+'G-2'!C17+'G-3'!C17+'G-4'!C17</f>
        <v>188</v>
      </c>
      <c r="D17" s="46">
        <f>'G-1'!D17+'G-2'!D17+'G-3'!D17+'G-4'!D17</f>
        <v>13</v>
      </c>
      <c r="E17" s="46">
        <f>'G-1'!E17+'G-2'!E17+'G-3'!E17+'G-4'!E17</f>
        <v>4</v>
      </c>
      <c r="F17" s="6">
        <f t="shared" si="0"/>
        <v>227.5</v>
      </c>
      <c r="G17" s="2">
        <f t="shared" si="3"/>
        <v>1005.5</v>
      </c>
      <c r="H17" s="19" t="s">
        <v>18</v>
      </c>
      <c r="I17" s="46">
        <f>'G-1'!I17+'G-2'!I17+'G-3'!I17+'G-4'!I17</f>
        <v>10</v>
      </c>
      <c r="J17" s="46">
        <f>'G-1'!J17+'G-2'!J17+'G-3'!J17+'G-4'!J17</f>
        <v>173</v>
      </c>
      <c r="K17" s="46">
        <f>'G-1'!K17+'G-2'!K17+'G-3'!K17+'G-4'!K17</f>
        <v>14</v>
      </c>
      <c r="L17" s="46">
        <f>'G-1'!L17+'G-2'!L17+'G-3'!L17+'G-4'!L17</f>
        <v>4</v>
      </c>
      <c r="M17" s="6">
        <f t="shared" si="1"/>
        <v>216</v>
      </c>
      <c r="N17" s="2">
        <f t="shared" si="4"/>
        <v>796</v>
      </c>
      <c r="O17" s="19" t="s">
        <v>10</v>
      </c>
      <c r="P17" s="46">
        <f>'G-1'!P17+'G-2'!P17+'G-3'!P17+'G-4'!P17</f>
        <v>18</v>
      </c>
      <c r="Q17" s="46">
        <f>'G-1'!Q17+'G-2'!Q17+'G-3'!Q17+'G-4'!Q17</f>
        <v>216</v>
      </c>
      <c r="R17" s="46">
        <f>'G-1'!R17+'G-2'!R17+'G-3'!R17+'G-4'!R17</f>
        <v>29</v>
      </c>
      <c r="S17" s="46">
        <f>'G-1'!S17+'G-2'!S17+'G-3'!S17+'G-4'!S17</f>
        <v>4</v>
      </c>
      <c r="T17" s="6">
        <f t="shared" si="2"/>
        <v>293</v>
      </c>
      <c r="U17" s="2">
        <f t="shared" si="5"/>
        <v>1110.5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248</v>
      </c>
      <c r="D18" s="46">
        <f>'G-1'!D18+'G-2'!D18+'G-3'!D18+'G-4'!D18</f>
        <v>16</v>
      </c>
      <c r="E18" s="46">
        <f>'G-1'!E18+'G-2'!E18+'G-3'!E18+'G-4'!E18</f>
        <v>4</v>
      </c>
      <c r="F18" s="6">
        <f t="shared" si="0"/>
        <v>294</v>
      </c>
      <c r="G18" s="2">
        <f t="shared" si="3"/>
        <v>1023.5</v>
      </c>
      <c r="H18" s="19" t="s">
        <v>20</v>
      </c>
      <c r="I18" s="46">
        <f>'G-1'!I18+'G-2'!I18+'G-3'!I18+'G-4'!I18</f>
        <v>11</v>
      </c>
      <c r="J18" s="46">
        <f>'G-1'!J18+'G-2'!J18+'G-3'!J18+'G-4'!J18</f>
        <v>184</v>
      </c>
      <c r="K18" s="46">
        <f>'G-1'!K18+'G-2'!K18+'G-3'!K18+'G-4'!K18</f>
        <v>12</v>
      </c>
      <c r="L18" s="46">
        <f>'G-1'!L18+'G-2'!L18+'G-3'!L18+'G-4'!L18</f>
        <v>5</v>
      </c>
      <c r="M18" s="6">
        <f t="shared" si="1"/>
        <v>226</v>
      </c>
      <c r="N18" s="2">
        <f t="shared" si="4"/>
        <v>838</v>
      </c>
      <c r="O18" s="19" t="s">
        <v>13</v>
      </c>
      <c r="P18" s="46">
        <f>'G-1'!P18+'G-2'!P18+'G-3'!P18+'G-4'!P18</f>
        <v>12</v>
      </c>
      <c r="Q18" s="46">
        <f>'G-1'!Q18+'G-2'!Q18+'G-3'!Q18+'G-4'!Q18</f>
        <v>192</v>
      </c>
      <c r="R18" s="46">
        <f>'G-1'!R18+'G-2'!R18+'G-3'!R18+'G-4'!R18</f>
        <v>29</v>
      </c>
      <c r="S18" s="46">
        <f>'G-1'!S18+'G-2'!S18+'G-3'!S18+'G-4'!S18</f>
        <v>4</v>
      </c>
      <c r="T18" s="6">
        <f t="shared" si="2"/>
        <v>266</v>
      </c>
      <c r="U18" s="2">
        <f t="shared" si="5"/>
        <v>1097.5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</v>
      </c>
      <c r="C19" s="47">
        <f>'G-1'!C19+'G-2'!C19+'G-3'!C19+'G-4'!C19</f>
        <v>216</v>
      </c>
      <c r="D19" s="47">
        <f>'G-1'!D19+'G-2'!D19+'G-3'!D19+'G-4'!D19</f>
        <v>12</v>
      </c>
      <c r="E19" s="47">
        <f>'G-1'!E19+'G-2'!E19+'G-3'!E19+'G-4'!E19</f>
        <v>4</v>
      </c>
      <c r="F19" s="7">
        <f t="shared" si="0"/>
        <v>256</v>
      </c>
      <c r="G19" s="3">
        <f t="shared" si="3"/>
        <v>1029.5</v>
      </c>
      <c r="H19" s="20" t="s">
        <v>22</v>
      </c>
      <c r="I19" s="46">
        <f>'G-1'!I19+'G-2'!I19+'G-3'!I19+'G-4'!I19</f>
        <v>6</v>
      </c>
      <c r="J19" s="46">
        <f>'G-1'!J19+'G-2'!J19+'G-3'!J19+'G-4'!J19</f>
        <v>235</v>
      </c>
      <c r="K19" s="46">
        <f>'G-1'!K19+'G-2'!K19+'G-3'!K19+'G-4'!K19</f>
        <v>14</v>
      </c>
      <c r="L19" s="46">
        <f>'G-1'!L19+'G-2'!L19+'G-3'!L19+'G-4'!L19</f>
        <v>9</v>
      </c>
      <c r="M19" s="6">
        <f t="shared" si="1"/>
        <v>288.5</v>
      </c>
      <c r="N19" s="2">
        <f>M16+M17+M18+M19</f>
        <v>933</v>
      </c>
      <c r="O19" s="19" t="s">
        <v>16</v>
      </c>
      <c r="P19" s="46">
        <f>'G-1'!P19+'G-2'!P19+'G-3'!P19+'G-4'!P19</f>
        <v>12</v>
      </c>
      <c r="Q19" s="46">
        <f>'G-1'!Q19+'G-2'!Q19+'G-3'!Q19+'G-4'!Q19</f>
        <v>161</v>
      </c>
      <c r="R19" s="46">
        <f>'G-1'!R19+'G-2'!R19+'G-3'!R19+'G-4'!R19</f>
        <v>29</v>
      </c>
      <c r="S19" s="46">
        <f>'G-1'!S19+'G-2'!S19+'G-3'!S19+'G-4'!S19</f>
        <v>4</v>
      </c>
      <c r="T19" s="6">
        <f t="shared" si="2"/>
        <v>235</v>
      </c>
      <c r="U19" s="2">
        <f t="shared" si="5"/>
        <v>1081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</v>
      </c>
      <c r="C20" s="45">
        <f>'G-1'!C20+'G-2'!C20+'G-3'!C20+'G-4'!C20</f>
        <v>230</v>
      </c>
      <c r="D20" s="45">
        <f>'G-1'!D20+'G-2'!D20+'G-3'!D20+'G-4'!D20</f>
        <v>16</v>
      </c>
      <c r="E20" s="45">
        <f>'G-1'!E20+'G-2'!E20+'G-3'!E20+'G-4'!E20</f>
        <v>4</v>
      </c>
      <c r="F20" s="8">
        <f t="shared" si="0"/>
        <v>277</v>
      </c>
      <c r="G20" s="35"/>
      <c r="H20" s="19" t="s">
        <v>24</v>
      </c>
      <c r="I20" s="46">
        <f>'G-1'!I20+'G-2'!I20+'G-3'!I20+'G-4'!I20</f>
        <v>9</v>
      </c>
      <c r="J20" s="46">
        <f>'G-1'!J20+'G-2'!J20+'G-3'!J20+'G-4'!J20</f>
        <v>232</v>
      </c>
      <c r="K20" s="46">
        <f>'G-1'!K20+'G-2'!K20+'G-3'!K20+'G-4'!K20</f>
        <v>22</v>
      </c>
      <c r="L20" s="46">
        <f>'G-1'!L20+'G-2'!L20+'G-3'!L20+'G-4'!L20</f>
        <v>6</v>
      </c>
      <c r="M20" s="8">
        <f t="shared" si="1"/>
        <v>295.5</v>
      </c>
      <c r="N20" s="2">
        <f>M17+M18+M19+M20</f>
        <v>1026</v>
      </c>
      <c r="O20" s="19" t="s">
        <v>45</v>
      </c>
      <c r="P20" s="46">
        <f>'G-1'!P20+'G-2'!P20+'G-3'!P20+'G-4'!P20</f>
        <v>14</v>
      </c>
      <c r="Q20" s="46">
        <f>'G-1'!Q20+'G-2'!Q20+'G-3'!Q20+'G-4'!Q20</f>
        <v>151</v>
      </c>
      <c r="R20" s="46">
        <f>'G-1'!R20+'G-2'!R20+'G-3'!R20+'G-4'!R20</f>
        <v>26</v>
      </c>
      <c r="S20" s="46">
        <f>'G-1'!S20+'G-2'!S20+'G-3'!S20+'G-4'!S20</f>
        <v>2</v>
      </c>
      <c r="T20" s="8">
        <f t="shared" si="2"/>
        <v>215</v>
      </c>
      <c r="U20" s="2">
        <f t="shared" si="5"/>
        <v>1009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</v>
      </c>
      <c r="C21" s="46">
        <f>'G-1'!C21+'G-2'!C21+'G-3'!C21+'G-4'!C21</f>
        <v>228</v>
      </c>
      <c r="D21" s="46">
        <f>'G-1'!D21+'G-2'!D21+'G-3'!D21+'G-4'!D21</f>
        <v>16</v>
      </c>
      <c r="E21" s="46">
        <f>'G-1'!E21+'G-2'!E21+'G-3'!E21+'G-4'!E21</f>
        <v>5</v>
      </c>
      <c r="F21" s="6">
        <f t="shared" si="0"/>
        <v>276</v>
      </c>
      <c r="G21" s="36"/>
      <c r="H21" s="20" t="s">
        <v>25</v>
      </c>
      <c r="I21" s="46">
        <f>'G-1'!I21+'G-2'!I21+'G-3'!I21+'G-4'!I21</f>
        <v>9</v>
      </c>
      <c r="J21" s="46">
        <f>'G-1'!J21+'G-2'!J21+'G-3'!J21+'G-4'!J21</f>
        <v>224</v>
      </c>
      <c r="K21" s="46">
        <f>'G-1'!K21+'G-2'!K21+'G-3'!K21+'G-4'!K21</f>
        <v>16</v>
      </c>
      <c r="L21" s="46">
        <f>'G-1'!L21+'G-2'!L21+'G-3'!L21+'G-4'!L21</f>
        <v>7</v>
      </c>
      <c r="M21" s="6">
        <f t="shared" si="1"/>
        <v>278</v>
      </c>
      <c r="N21" s="2">
        <f>M18+M19+M20+M21</f>
        <v>1088</v>
      </c>
      <c r="O21" s="21" t="s">
        <v>46</v>
      </c>
      <c r="P21" s="47">
        <f>'G-1'!P21+'G-2'!P21+'G-3'!P21+'G-4'!P21</f>
        <v>10</v>
      </c>
      <c r="Q21" s="47">
        <f>'G-1'!Q21+'G-2'!Q21+'G-3'!Q21+'G-4'!Q21</f>
        <v>147</v>
      </c>
      <c r="R21" s="47">
        <f>'G-1'!R21+'G-2'!R21+'G-3'!R21+'G-4'!R21</f>
        <v>28</v>
      </c>
      <c r="S21" s="47">
        <f>'G-1'!S21+'G-2'!S21+'G-3'!S21+'G-4'!S21</f>
        <v>0</v>
      </c>
      <c r="T21" s="7">
        <f t="shared" si="2"/>
        <v>208</v>
      </c>
      <c r="U21" s="3">
        <f t="shared" si="5"/>
        <v>924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</v>
      </c>
      <c r="C22" s="46">
        <f>'G-1'!C22+'G-2'!C22+'G-3'!C22+'G-4'!C22</f>
        <v>209</v>
      </c>
      <c r="D22" s="46">
        <f>'G-1'!D22+'G-2'!D22+'G-3'!D22+'G-4'!D22</f>
        <v>15</v>
      </c>
      <c r="E22" s="46">
        <f>'G-1'!E22+'G-2'!E22+'G-3'!E22+'G-4'!E22</f>
        <v>5</v>
      </c>
      <c r="F22" s="6">
        <f t="shared" si="0"/>
        <v>257.5</v>
      </c>
      <c r="G22" s="2"/>
      <c r="H22" s="21" t="s">
        <v>26</v>
      </c>
      <c r="I22" s="46">
        <f>'G-1'!I22+'G-2'!I22+'G-3'!I22+'G-4'!I22</f>
        <v>14</v>
      </c>
      <c r="J22" s="46">
        <f>'G-1'!J22+'G-2'!J22+'G-3'!J22+'G-4'!J22</f>
        <v>220</v>
      </c>
      <c r="K22" s="46">
        <f>'G-1'!K22+'G-2'!K22+'G-3'!K22+'G-4'!K22</f>
        <v>14</v>
      </c>
      <c r="L22" s="46">
        <f>'G-1'!L22+'G-2'!L22+'G-3'!L22+'G-4'!L22</f>
        <v>10</v>
      </c>
      <c r="M22" s="6">
        <f t="shared" si="1"/>
        <v>280</v>
      </c>
      <c r="N22" s="3">
        <f>M19+M20+M21+M22</f>
        <v>1142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1063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1142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151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M48" sqref="M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60 - CARRERA 46</v>
      </c>
      <c r="D5" s="224"/>
      <c r="E5" s="224"/>
      <c r="F5" s="111"/>
      <c r="G5" s="112"/>
      <c r="H5" s="103" t="s">
        <v>53</v>
      </c>
      <c r="I5" s="225">
        <f>'G-1'!L5</f>
        <v>2280</v>
      </c>
      <c r="J5" s="225"/>
    </row>
    <row r="6" spans="1:10" x14ac:dyDescent="0.2">
      <c r="A6" s="180" t="s">
        <v>114</v>
      </c>
      <c r="B6" s="180"/>
      <c r="C6" s="226" t="s">
        <v>147</v>
      </c>
      <c r="D6" s="226"/>
      <c r="E6" s="226"/>
      <c r="F6" s="111"/>
      <c r="G6" s="112"/>
      <c r="H6" s="103" t="s">
        <v>58</v>
      </c>
      <c r="I6" s="227">
        <v>43318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/>
      <c r="B10" s="240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/>
      <c r="B19" s="240"/>
      <c r="C19" s="134"/>
      <c r="D19" s="123" t="s">
        <v>125</v>
      </c>
      <c r="E19" s="163">
        <v>0</v>
      </c>
      <c r="F19" s="163">
        <v>0</v>
      </c>
      <c r="G19" s="163">
        <v>0</v>
      </c>
      <c r="H19" s="163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64">
        <v>0</v>
      </c>
      <c r="F20" s="164">
        <v>0</v>
      </c>
      <c r="G20" s="164">
        <v>0</v>
      </c>
      <c r="H20" s="164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138</v>
      </c>
      <c r="D21" s="129" t="s">
        <v>128</v>
      </c>
      <c r="E21" s="165">
        <v>0</v>
      </c>
      <c r="F21" s="165">
        <v>0</v>
      </c>
      <c r="G21" s="165">
        <v>0</v>
      </c>
      <c r="H21" s="16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63">
        <v>0</v>
      </c>
      <c r="F22" s="163">
        <v>0</v>
      </c>
      <c r="G22" s="163">
        <v>0</v>
      </c>
      <c r="H22" s="163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64">
        <v>0</v>
      </c>
      <c r="F23" s="164">
        <v>0</v>
      </c>
      <c r="G23" s="164">
        <v>0</v>
      </c>
      <c r="H23" s="164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139</v>
      </c>
      <c r="D24" s="129" t="s">
        <v>128</v>
      </c>
      <c r="E24" s="165">
        <v>0</v>
      </c>
      <c r="F24" s="165">
        <v>0</v>
      </c>
      <c r="G24" s="165">
        <v>0</v>
      </c>
      <c r="H24" s="16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63">
        <v>0</v>
      </c>
      <c r="F25" s="163">
        <v>0</v>
      </c>
      <c r="G25" s="163">
        <v>0</v>
      </c>
      <c r="H25" s="163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64">
        <v>0</v>
      </c>
      <c r="F26" s="164">
        <v>0</v>
      </c>
      <c r="G26" s="164">
        <v>0</v>
      </c>
      <c r="H26" s="164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140</v>
      </c>
      <c r="D27" s="129" t="s">
        <v>128</v>
      </c>
      <c r="E27" s="165">
        <v>0</v>
      </c>
      <c r="F27" s="165">
        <v>0</v>
      </c>
      <c r="G27" s="165">
        <v>0</v>
      </c>
      <c r="H27" s="16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131</v>
      </c>
      <c r="B28" s="24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f>'G-3'!B14+'G-3'!B15</f>
        <v>12</v>
      </c>
      <c r="F29" s="126">
        <f>'G-3'!C14+'G-3'!C15</f>
        <v>202</v>
      </c>
      <c r="G29" s="126">
        <f>'G-3'!D14+'G-3'!D15</f>
        <v>29</v>
      </c>
      <c r="H29" s="126">
        <f>'G-3'!E14+'G-3'!E15</f>
        <v>2</v>
      </c>
      <c r="I29" s="126">
        <f t="shared" si="0"/>
        <v>271</v>
      </c>
      <c r="J29" s="127">
        <f>IF(I29=0,"0,00",I29/SUM(I28:I30)*100)</f>
        <v>100</v>
      </c>
    </row>
    <row r="30" spans="1:10" x14ac:dyDescent="0.2">
      <c r="A30" s="238"/>
      <c r="B30" s="241"/>
      <c r="C30" s="128" t="s">
        <v>141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f>'G-3'!I11+'G-3'!I12</f>
        <v>20</v>
      </c>
      <c r="F32" s="126">
        <f>'G-3'!J11+'G-3'!J12</f>
        <v>210</v>
      </c>
      <c r="G32" s="126">
        <f>'G-3'!K11+'G-3'!K12</f>
        <v>15</v>
      </c>
      <c r="H32" s="126">
        <f>'G-3'!L11+'G-3'!L12</f>
        <v>6</v>
      </c>
      <c r="I32" s="126">
        <f t="shared" si="0"/>
        <v>265</v>
      </c>
      <c r="J32" s="127">
        <f>IF(I32=0,"0,00",I32/SUM(I31:I33)*100)</f>
        <v>100</v>
      </c>
    </row>
    <row r="33" spans="1:10" x14ac:dyDescent="0.2">
      <c r="A33" s="238"/>
      <c r="B33" s="241"/>
      <c r="C33" s="128" t="s">
        <v>142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f>'G-3'!P18+'G-3'!P19</f>
        <v>11</v>
      </c>
      <c r="F35" s="126">
        <f>'G-3'!Q18+'G-3'!Q19</f>
        <v>151</v>
      </c>
      <c r="G35" s="126">
        <f>'G-3'!R18+'G-3'!R19</f>
        <v>29</v>
      </c>
      <c r="H35" s="126">
        <f>'G-3'!S18+'G-3'!S19</f>
        <v>6</v>
      </c>
      <c r="I35" s="126">
        <f t="shared" si="0"/>
        <v>229.5</v>
      </c>
      <c r="J35" s="127">
        <f>IF(I35=0,"0,00",I35/SUM(I34:I36)*100)</f>
        <v>100</v>
      </c>
    </row>
    <row r="36" spans="1:10" x14ac:dyDescent="0.2">
      <c r="A36" s="239"/>
      <c r="B36" s="242"/>
      <c r="C36" s="133" t="s">
        <v>143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132</v>
      </c>
      <c r="B37" s="240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2</v>
      </c>
      <c r="F38" s="126">
        <v>145</v>
      </c>
      <c r="G38" s="126">
        <v>9</v>
      </c>
      <c r="H38" s="126">
        <v>7</v>
      </c>
      <c r="I38" s="126">
        <f t="shared" si="0"/>
        <v>181.5</v>
      </c>
      <c r="J38" s="127">
        <f>IF(I38=0,"0,00",I38/SUM(I37:I39)*100)</f>
        <v>90.074441687344915</v>
      </c>
    </row>
    <row r="39" spans="1:10" x14ac:dyDescent="0.2">
      <c r="A39" s="238"/>
      <c r="B39" s="241"/>
      <c r="C39" s="128" t="s">
        <v>144</v>
      </c>
      <c r="D39" s="129" t="s">
        <v>128</v>
      </c>
      <c r="E39" s="74">
        <v>2</v>
      </c>
      <c r="F39" s="74">
        <v>4</v>
      </c>
      <c r="G39" s="74">
        <v>5</v>
      </c>
      <c r="H39" s="74">
        <v>2</v>
      </c>
      <c r="I39" s="130">
        <f t="shared" si="0"/>
        <v>20</v>
      </c>
      <c r="J39" s="131">
        <f>IF(I39=0,"0,00",I39/SUM(I37:I39)*100)</f>
        <v>9.9255583126550881</v>
      </c>
    </row>
    <row r="40" spans="1:10" x14ac:dyDescent="0.2">
      <c r="A40" s="238"/>
      <c r="B40" s="24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9</v>
      </c>
      <c r="F41" s="126">
        <v>172</v>
      </c>
      <c r="G41" s="126">
        <v>13</v>
      </c>
      <c r="H41" s="126">
        <v>8</v>
      </c>
      <c r="I41" s="126">
        <f t="shared" si="0"/>
        <v>222.5</v>
      </c>
      <c r="J41" s="127">
        <f>IF(I41=0,"0,00",I41/SUM(I40:I42)*100)</f>
        <v>91.942148760330582</v>
      </c>
    </row>
    <row r="42" spans="1:10" x14ac:dyDescent="0.2">
      <c r="A42" s="238"/>
      <c r="B42" s="241"/>
      <c r="C42" s="128" t="s">
        <v>145</v>
      </c>
      <c r="D42" s="129" t="s">
        <v>128</v>
      </c>
      <c r="E42" s="74">
        <v>2</v>
      </c>
      <c r="F42" s="74">
        <v>16</v>
      </c>
      <c r="G42" s="74">
        <v>0</v>
      </c>
      <c r="H42" s="74">
        <v>1</v>
      </c>
      <c r="I42" s="130">
        <f t="shared" si="0"/>
        <v>19.5</v>
      </c>
      <c r="J42" s="131">
        <f>IF(I42=0,"0,00",I42/SUM(I40:I42)*100)</f>
        <v>8.0578512396694215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9</v>
      </c>
      <c r="F44" s="126">
        <v>136</v>
      </c>
      <c r="G44" s="126">
        <v>21</v>
      </c>
      <c r="H44" s="126">
        <v>1</v>
      </c>
      <c r="I44" s="126">
        <f t="shared" si="0"/>
        <v>185</v>
      </c>
      <c r="J44" s="127">
        <f>IF(I44=0,"0,00",I44/SUM(I43:I45)*100)</f>
        <v>88.516746411483254</v>
      </c>
    </row>
    <row r="45" spans="1:10" x14ac:dyDescent="0.2">
      <c r="A45" s="239"/>
      <c r="B45" s="242"/>
      <c r="C45" s="133" t="s">
        <v>146</v>
      </c>
      <c r="D45" s="129" t="s">
        <v>128</v>
      </c>
      <c r="E45" s="74">
        <v>0</v>
      </c>
      <c r="F45" s="74">
        <v>24</v>
      </c>
      <c r="G45" s="74">
        <v>0</v>
      </c>
      <c r="H45" s="74">
        <v>0</v>
      </c>
      <c r="I45" s="135">
        <f t="shared" si="0"/>
        <v>24</v>
      </c>
      <c r="J45" s="131">
        <f>IF(I45=0,"0,00",I45/SUM(I43:I45)*100)</f>
        <v>11.483253588516746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R18" sqref="R18"/>
    </sheetView>
  </sheetViews>
  <sheetFormatPr baseColWidth="10" defaultRowHeight="12.75" x14ac:dyDescent="0.2"/>
  <cols>
    <col min="2" max="2" width="6" customWidth="1"/>
    <col min="3" max="3" width="6.28515625" customWidth="1"/>
    <col min="4" max="4" width="5.85546875" customWidth="1"/>
    <col min="5" max="5" width="5.5703125" customWidth="1"/>
    <col min="6" max="6" width="5.28515625" customWidth="1"/>
    <col min="7" max="7" width="5.5703125" customWidth="1"/>
    <col min="8" max="8" width="4.7109375" customWidth="1"/>
    <col min="9" max="9" width="6" customWidth="1"/>
    <col min="10" max="10" width="5.57031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60 - CARRERA 46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f>'G-1'!L5</f>
        <v>2280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41808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149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475</v>
      </c>
      <c r="AV19" s="101">
        <f t="shared" si="12"/>
        <v>488</v>
      </c>
      <c r="AW19" s="101">
        <f t="shared" si="12"/>
        <v>495</v>
      </c>
      <c r="AX19" s="101">
        <f t="shared" si="12"/>
        <v>486</v>
      </c>
      <c r="AY19" s="101">
        <f t="shared" si="12"/>
        <v>481.5</v>
      </c>
      <c r="AZ19" s="101">
        <f t="shared" si="12"/>
        <v>468.5</v>
      </c>
      <c r="BA19" s="101">
        <f t="shared" si="12"/>
        <v>474.5</v>
      </c>
      <c r="BB19" s="101"/>
      <c r="BC19" s="101"/>
      <c r="BD19" s="101"/>
      <c r="BE19" s="101">
        <f t="shared" ref="BE19:BQ19" si="13">P29</f>
        <v>497.5</v>
      </c>
      <c r="BF19" s="101">
        <f t="shared" si="13"/>
        <v>495.5</v>
      </c>
      <c r="BG19" s="101">
        <f t="shared" si="13"/>
        <v>549.5</v>
      </c>
      <c r="BH19" s="101">
        <f t="shared" si="13"/>
        <v>552.5</v>
      </c>
      <c r="BI19" s="101">
        <f t="shared" si="13"/>
        <v>529.5</v>
      </c>
      <c r="BJ19" s="101">
        <f t="shared" si="13"/>
        <v>493</v>
      </c>
      <c r="BK19" s="101">
        <f t="shared" si="13"/>
        <v>409</v>
      </c>
      <c r="BL19" s="101">
        <f t="shared" si="13"/>
        <v>393</v>
      </c>
      <c r="BM19" s="101">
        <f t="shared" si="13"/>
        <v>409.5</v>
      </c>
      <c r="BN19" s="101">
        <f t="shared" si="13"/>
        <v>435.5</v>
      </c>
      <c r="BO19" s="101">
        <f t="shared" si="13"/>
        <v>460.5</v>
      </c>
      <c r="BP19" s="101">
        <f t="shared" si="13"/>
        <v>489.5</v>
      </c>
      <c r="BQ19" s="101">
        <f t="shared" si="13"/>
        <v>487</v>
      </c>
      <c r="BR19" s="101"/>
      <c r="BS19" s="101"/>
      <c r="BT19" s="101"/>
      <c r="BU19" s="101">
        <f t="shared" ref="BU19:CC19" si="14">AG29</f>
        <v>533</v>
      </c>
      <c r="BV19" s="101">
        <f t="shared" si="14"/>
        <v>529</v>
      </c>
      <c r="BW19" s="101">
        <f t="shared" si="14"/>
        <v>503</v>
      </c>
      <c r="BX19" s="101">
        <f t="shared" si="14"/>
        <v>527</v>
      </c>
      <c r="BY19" s="101">
        <f t="shared" si="14"/>
        <v>572.5</v>
      </c>
      <c r="BZ19" s="101">
        <f t="shared" si="14"/>
        <v>578</v>
      </c>
      <c r="CA19" s="101">
        <f t="shared" si="14"/>
        <v>581.5</v>
      </c>
      <c r="CB19" s="101">
        <f t="shared" si="14"/>
        <v>547</v>
      </c>
      <c r="CC19" s="101">
        <f t="shared" si="14"/>
        <v>480.5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511</v>
      </c>
      <c r="AV20" s="92">
        <f t="shared" si="15"/>
        <v>553.5</v>
      </c>
      <c r="AW20" s="92">
        <f t="shared" si="15"/>
        <v>568</v>
      </c>
      <c r="AX20" s="92">
        <f t="shared" si="15"/>
        <v>560.5</v>
      </c>
      <c r="AY20" s="92">
        <f t="shared" si="15"/>
        <v>524</v>
      </c>
      <c r="AZ20" s="92">
        <f t="shared" si="15"/>
        <v>555</v>
      </c>
      <c r="BA20" s="92">
        <f t="shared" si="15"/>
        <v>555</v>
      </c>
      <c r="BB20" s="92"/>
      <c r="BC20" s="92"/>
      <c r="BD20" s="92"/>
      <c r="BE20" s="92">
        <f t="shared" ref="BE20:BQ20" si="16">P24</f>
        <v>554</v>
      </c>
      <c r="BF20" s="92">
        <f t="shared" si="16"/>
        <v>562.5</v>
      </c>
      <c r="BG20" s="92">
        <f t="shared" si="16"/>
        <v>528.5</v>
      </c>
      <c r="BH20" s="92">
        <f t="shared" si="16"/>
        <v>502</v>
      </c>
      <c r="BI20" s="92">
        <f t="shared" si="16"/>
        <v>468</v>
      </c>
      <c r="BJ20" s="92">
        <f t="shared" si="16"/>
        <v>414.5</v>
      </c>
      <c r="BK20" s="92">
        <f t="shared" si="16"/>
        <v>405</v>
      </c>
      <c r="BL20" s="92">
        <f t="shared" si="16"/>
        <v>403</v>
      </c>
      <c r="BM20" s="92">
        <f t="shared" si="16"/>
        <v>428.5</v>
      </c>
      <c r="BN20" s="92">
        <f t="shared" si="16"/>
        <v>497.5</v>
      </c>
      <c r="BO20" s="92">
        <f t="shared" si="16"/>
        <v>565.5</v>
      </c>
      <c r="BP20" s="92">
        <f t="shared" si="16"/>
        <v>598.5</v>
      </c>
      <c r="BQ20" s="92">
        <f t="shared" si="16"/>
        <v>655</v>
      </c>
      <c r="BR20" s="92"/>
      <c r="BS20" s="92"/>
      <c r="BT20" s="92"/>
      <c r="BU20" s="92">
        <f t="shared" ref="BU20:CC20" si="17">AG24</f>
        <v>508</v>
      </c>
      <c r="BV20" s="92">
        <f t="shared" si="17"/>
        <v>530</v>
      </c>
      <c r="BW20" s="92">
        <f t="shared" si="17"/>
        <v>534</v>
      </c>
      <c r="BX20" s="92">
        <f t="shared" si="17"/>
        <v>547.5</v>
      </c>
      <c r="BY20" s="92">
        <f t="shared" si="17"/>
        <v>538</v>
      </c>
      <c r="BZ20" s="92">
        <f t="shared" si="17"/>
        <v>519.5</v>
      </c>
      <c r="CA20" s="92">
        <f t="shared" si="17"/>
        <v>499.5</v>
      </c>
      <c r="CB20" s="92">
        <f t="shared" si="17"/>
        <v>462</v>
      </c>
      <c r="CC20" s="92">
        <f t="shared" si="17"/>
        <v>443.5</v>
      </c>
    </row>
    <row r="21" spans="1:81" ht="16.5" customHeight="1" x14ac:dyDescent="0.2">
      <c r="A21" s="158" t="s">
        <v>149</v>
      </c>
      <c r="B21" s="159">
        <f>MAX(B19:K19)</f>
        <v>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986</v>
      </c>
      <c r="AV22" s="92">
        <f t="shared" si="18"/>
        <v>1041.5</v>
      </c>
      <c r="AW22" s="92">
        <f t="shared" si="18"/>
        <v>1063</v>
      </c>
      <c r="AX22" s="92">
        <f t="shared" si="18"/>
        <v>1046.5</v>
      </c>
      <c r="AY22" s="92">
        <f t="shared" si="18"/>
        <v>1005.5</v>
      </c>
      <c r="AZ22" s="92">
        <f t="shared" si="18"/>
        <v>1023.5</v>
      </c>
      <c r="BA22" s="92">
        <f t="shared" si="18"/>
        <v>1029.5</v>
      </c>
      <c r="BB22" s="92"/>
      <c r="BC22" s="92"/>
      <c r="BD22" s="92"/>
      <c r="BE22" s="92">
        <f t="shared" ref="BE22:BQ22" si="19">P34</f>
        <v>1051.5</v>
      </c>
      <c r="BF22" s="92">
        <f t="shared" si="19"/>
        <v>1058</v>
      </c>
      <c r="BG22" s="92">
        <f t="shared" si="19"/>
        <v>1078</v>
      </c>
      <c r="BH22" s="92">
        <f t="shared" si="19"/>
        <v>1054.5</v>
      </c>
      <c r="BI22" s="92">
        <f t="shared" si="19"/>
        <v>997.5</v>
      </c>
      <c r="BJ22" s="92">
        <f t="shared" si="19"/>
        <v>907.5</v>
      </c>
      <c r="BK22" s="92">
        <f t="shared" si="19"/>
        <v>814</v>
      </c>
      <c r="BL22" s="92">
        <f t="shared" si="19"/>
        <v>796</v>
      </c>
      <c r="BM22" s="92">
        <f t="shared" si="19"/>
        <v>838</v>
      </c>
      <c r="BN22" s="92">
        <f t="shared" si="19"/>
        <v>933</v>
      </c>
      <c r="BO22" s="92">
        <f t="shared" si="19"/>
        <v>1026</v>
      </c>
      <c r="BP22" s="92">
        <f t="shared" si="19"/>
        <v>1088</v>
      </c>
      <c r="BQ22" s="92">
        <f t="shared" si="19"/>
        <v>1142</v>
      </c>
      <c r="BR22" s="92"/>
      <c r="BS22" s="92"/>
      <c r="BT22" s="92"/>
      <c r="BU22" s="92">
        <f t="shared" ref="BU22:CC22" si="20">AG34</f>
        <v>1041</v>
      </c>
      <c r="BV22" s="92">
        <f t="shared" si="20"/>
        <v>1059</v>
      </c>
      <c r="BW22" s="92">
        <f t="shared" si="20"/>
        <v>1037</v>
      </c>
      <c r="BX22" s="92">
        <f t="shared" si="20"/>
        <v>1074.5</v>
      </c>
      <c r="BY22" s="92">
        <f t="shared" si="20"/>
        <v>1110.5</v>
      </c>
      <c r="BZ22" s="92">
        <f t="shared" si="20"/>
        <v>1097.5</v>
      </c>
      <c r="CA22" s="92">
        <f t="shared" si="20"/>
        <v>1081</v>
      </c>
      <c r="CB22" s="92">
        <f t="shared" si="20"/>
        <v>1009</v>
      </c>
      <c r="CC22" s="92">
        <f t="shared" si="20"/>
        <v>924</v>
      </c>
    </row>
    <row r="23" spans="1:81" ht="16.5" customHeight="1" x14ac:dyDescent="0.2">
      <c r="A23" s="100" t="s">
        <v>105</v>
      </c>
      <c r="B23" s="149">
        <f>'G-3'!F10</f>
        <v>100.5</v>
      </c>
      <c r="C23" s="149">
        <f>'G-3'!F11</f>
        <v>113.5</v>
      </c>
      <c r="D23" s="149">
        <f>'G-3'!F12</f>
        <v>146.5</v>
      </c>
      <c r="E23" s="149">
        <f>'G-3'!F13</f>
        <v>150.5</v>
      </c>
      <c r="F23" s="149">
        <f>'G-3'!F14</f>
        <v>143</v>
      </c>
      <c r="G23" s="149">
        <f>'G-3'!F15</f>
        <v>128</v>
      </c>
      <c r="H23" s="149">
        <f>'G-3'!F16</f>
        <v>139</v>
      </c>
      <c r="I23" s="149">
        <f>'G-3'!F17</f>
        <v>114</v>
      </c>
      <c r="J23" s="149">
        <f>'G-3'!F18</f>
        <v>174</v>
      </c>
      <c r="K23" s="149">
        <f>'G-3'!F19</f>
        <v>128</v>
      </c>
      <c r="L23" s="150"/>
      <c r="M23" s="149">
        <f>'G-3'!F20</f>
        <v>140</v>
      </c>
      <c r="N23" s="149">
        <f>'G-3'!F21</f>
        <v>150.5</v>
      </c>
      <c r="O23" s="149">
        <f>'G-3'!F22</f>
        <v>141.5</v>
      </c>
      <c r="P23" s="149">
        <f>'G-3'!M10</f>
        <v>122</v>
      </c>
      <c r="Q23" s="149">
        <f>'G-3'!M11</f>
        <v>148.5</v>
      </c>
      <c r="R23" s="149">
        <f>'G-3'!M12</f>
        <v>116.5</v>
      </c>
      <c r="S23" s="149">
        <f>'G-3'!M13</f>
        <v>115</v>
      </c>
      <c r="T23" s="149">
        <f>'G-3'!M14</f>
        <v>88</v>
      </c>
      <c r="U23" s="149">
        <f>'G-3'!M15</f>
        <v>95</v>
      </c>
      <c r="V23" s="149">
        <f>'G-3'!M16</f>
        <v>107</v>
      </c>
      <c r="W23" s="149">
        <f>'G-3'!M17</f>
        <v>113</v>
      </c>
      <c r="X23" s="149">
        <f>'G-3'!M18</f>
        <v>113.5</v>
      </c>
      <c r="Y23" s="149">
        <f>'G-3'!M19</f>
        <v>164</v>
      </c>
      <c r="Z23" s="149">
        <f>'G-3'!M20</f>
        <v>175</v>
      </c>
      <c r="AA23" s="149">
        <f>'G-3'!M21</f>
        <v>146</v>
      </c>
      <c r="AB23" s="149">
        <f>'G-3'!M22</f>
        <v>170</v>
      </c>
      <c r="AC23" s="150"/>
      <c r="AD23" s="149">
        <f>'G-3'!T10</f>
        <v>117.5</v>
      </c>
      <c r="AE23" s="149">
        <f>'G-3'!T11</f>
        <v>124.5</v>
      </c>
      <c r="AF23" s="149">
        <f>'G-3'!T12</f>
        <v>128</v>
      </c>
      <c r="AG23" s="149">
        <f>'G-3'!T13</f>
        <v>138</v>
      </c>
      <c r="AH23" s="149">
        <f>'G-3'!T14</f>
        <v>139.5</v>
      </c>
      <c r="AI23" s="149">
        <f>'G-3'!T15</f>
        <v>128.5</v>
      </c>
      <c r="AJ23" s="149">
        <f>'G-3'!T16</f>
        <v>141.5</v>
      </c>
      <c r="AK23" s="149">
        <f>'G-3'!T17</f>
        <v>128.5</v>
      </c>
      <c r="AL23" s="149">
        <f>'G-3'!T18</f>
        <v>121</v>
      </c>
      <c r="AM23" s="149">
        <f>'G-3'!T19</f>
        <v>108.5</v>
      </c>
      <c r="AN23" s="149">
        <f>'G-3'!T20</f>
        <v>104</v>
      </c>
      <c r="AO23" s="149">
        <f>'G-3'!T21</f>
        <v>110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511</v>
      </c>
      <c r="F24" s="149">
        <f t="shared" ref="F24:K24" si="21">C23+D23+E23+F23</f>
        <v>553.5</v>
      </c>
      <c r="G24" s="149">
        <f t="shared" si="21"/>
        <v>568</v>
      </c>
      <c r="H24" s="149">
        <f t="shared" si="21"/>
        <v>560.5</v>
      </c>
      <c r="I24" s="149">
        <f t="shared" si="21"/>
        <v>524</v>
      </c>
      <c r="J24" s="149">
        <f t="shared" si="21"/>
        <v>555</v>
      </c>
      <c r="K24" s="149">
        <f t="shared" si="21"/>
        <v>555</v>
      </c>
      <c r="L24" s="150"/>
      <c r="M24" s="149"/>
      <c r="N24" s="149"/>
      <c r="O24" s="149"/>
      <c r="P24" s="149">
        <f>M23+N23+O23+P23</f>
        <v>554</v>
      </c>
      <c r="Q24" s="149">
        <f t="shared" ref="Q24:AB24" si="22">N23+O23+P23+Q23</f>
        <v>562.5</v>
      </c>
      <c r="R24" s="149">
        <f t="shared" si="22"/>
        <v>528.5</v>
      </c>
      <c r="S24" s="149">
        <f t="shared" si="22"/>
        <v>502</v>
      </c>
      <c r="T24" s="149">
        <f t="shared" si="22"/>
        <v>468</v>
      </c>
      <c r="U24" s="149">
        <f t="shared" si="22"/>
        <v>414.5</v>
      </c>
      <c r="V24" s="149">
        <f t="shared" si="22"/>
        <v>405</v>
      </c>
      <c r="W24" s="149">
        <f t="shared" si="22"/>
        <v>403</v>
      </c>
      <c r="X24" s="149">
        <f t="shared" si="22"/>
        <v>428.5</v>
      </c>
      <c r="Y24" s="149">
        <f t="shared" si="22"/>
        <v>497.5</v>
      </c>
      <c r="Z24" s="149">
        <f t="shared" si="22"/>
        <v>565.5</v>
      </c>
      <c r="AA24" s="149">
        <f t="shared" si="22"/>
        <v>598.5</v>
      </c>
      <c r="AB24" s="149">
        <f t="shared" si="22"/>
        <v>655</v>
      </c>
      <c r="AC24" s="150"/>
      <c r="AD24" s="149"/>
      <c r="AE24" s="149"/>
      <c r="AF24" s="149"/>
      <c r="AG24" s="149">
        <f>AD23+AE23+AF23+AG23</f>
        <v>508</v>
      </c>
      <c r="AH24" s="149">
        <f t="shared" ref="AH24:AO24" si="23">AE23+AF23+AG23+AH23</f>
        <v>530</v>
      </c>
      <c r="AI24" s="149">
        <f t="shared" si="23"/>
        <v>534</v>
      </c>
      <c r="AJ24" s="149">
        <f t="shared" si="23"/>
        <v>547.5</v>
      </c>
      <c r="AK24" s="149">
        <f t="shared" si="23"/>
        <v>538</v>
      </c>
      <c r="AL24" s="149">
        <f t="shared" si="23"/>
        <v>519.5</v>
      </c>
      <c r="AM24" s="149">
        <f t="shared" si="23"/>
        <v>499.5</v>
      </c>
      <c r="AN24" s="149">
        <f t="shared" si="23"/>
        <v>462</v>
      </c>
      <c r="AO24" s="149">
        <f t="shared" si="23"/>
        <v>443.5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1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1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1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149</v>
      </c>
      <c r="B26" s="159">
        <f>MAX(B24:K24)</f>
        <v>568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568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655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655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547.5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547.5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120</v>
      </c>
      <c r="C28" s="149">
        <f>'G-4'!F11</f>
        <v>115</v>
      </c>
      <c r="D28" s="149">
        <f>'G-4'!F12</f>
        <v>122</v>
      </c>
      <c r="E28" s="149">
        <f>'G-4'!F13</f>
        <v>118</v>
      </c>
      <c r="F28" s="149">
        <f>'G-4'!F14</f>
        <v>133</v>
      </c>
      <c r="G28" s="149">
        <f>'G-4'!F15</f>
        <v>122</v>
      </c>
      <c r="H28" s="149">
        <f>'G-4'!F16</f>
        <v>113</v>
      </c>
      <c r="I28" s="149">
        <f>'G-4'!F17</f>
        <v>113.5</v>
      </c>
      <c r="J28" s="149">
        <f>'G-4'!F18</f>
        <v>120</v>
      </c>
      <c r="K28" s="149">
        <f>'G-4'!F19</f>
        <v>128</v>
      </c>
      <c r="L28" s="150"/>
      <c r="M28" s="149">
        <f>'G-4'!F20</f>
        <v>137</v>
      </c>
      <c r="N28" s="149">
        <f>'G-4'!F21</f>
        <v>125.5</v>
      </c>
      <c r="O28" s="149">
        <f>'G-4'!F22</f>
        <v>116</v>
      </c>
      <c r="P28" s="149">
        <f>'G-4'!M10</f>
        <v>119</v>
      </c>
      <c r="Q28" s="149">
        <f>'G-4'!M11</f>
        <v>135</v>
      </c>
      <c r="R28" s="149">
        <f>'G-4'!M12</f>
        <v>179.5</v>
      </c>
      <c r="S28" s="149">
        <f>'G-4'!M13</f>
        <v>119</v>
      </c>
      <c r="T28" s="149">
        <f>'G-4'!M14</f>
        <v>96</v>
      </c>
      <c r="U28" s="149">
        <f>'G-4'!M15</f>
        <v>98.5</v>
      </c>
      <c r="V28" s="149">
        <f>'G-4'!M16</f>
        <v>95.5</v>
      </c>
      <c r="W28" s="149">
        <f>'G-4'!M17</f>
        <v>103</v>
      </c>
      <c r="X28" s="149">
        <f>'G-4'!M18</f>
        <v>112.5</v>
      </c>
      <c r="Y28" s="149">
        <f>'G-4'!M19</f>
        <v>124.5</v>
      </c>
      <c r="Z28" s="149">
        <f>'G-4'!M20</f>
        <v>120.5</v>
      </c>
      <c r="AA28" s="149">
        <f>'G-4'!M21</f>
        <v>132</v>
      </c>
      <c r="AB28" s="149">
        <f>'G-4'!M22</f>
        <v>110</v>
      </c>
      <c r="AC28" s="150"/>
      <c r="AD28" s="149">
        <f>'G-4'!T10</f>
        <v>143.5</v>
      </c>
      <c r="AE28" s="149">
        <f>'G-4'!T11</f>
        <v>149</v>
      </c>
      <c r="AF28" s="149">
        <f>'G-4'!T12</f>
        <v>121.5</v>
      </c>
      <c r="AG28" s="149">
        <f>'G-4'!T13</f>
        <v>119</v>
      </c>
      <c r="AH28" s="149">
        <f>'G-4'!T14</f>
        <v>139.5</v>
      </c>
      <c r="AI28" s="149">
        <f>'G-4'!T15</f>
        <v>123</v>
      </c>
      <c r="AJ28" s="149">
        <f>'G-4'!T16</f>
        <v>145.5</v>
      </c>
      <c r="AK28" s="149">
        <f>'G-4'!T17</f>
        <v>164.5</v>
      </c>
      <c r="AL28" s="149">
        <f>'G-4'!T18</f>
        <v>145</v>
      </c>
      <c r="AM28" s="149">
        <f>'G-4'!T19</f>
        <v>126.5</v>
      </c>
      <c r="AN28" s="149">
        <f>'G-4'!T20</f>
        <v>111</v>
      </c>
      <c r="AO28" s="149">
        <f>'G-4'!T21</f>
        <v>98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475</v>
      </c>
      <c r="F29" s="149">
        <f t="shared" ref="F29:K29" si="24">C28+D28+E28+F28</f>
        <v>488</v>
      </c>
      <c r="G29" s="149">
        <f t="shared" si="24"/>
        <v>495</v>
      </c>
      <c r="H29" s="149">
        <f t="shared" si="24"/>
        <v>486</v>
      </c>
      <c r="I29" s="149">
        <f t="shared" si="24"/>
        <v>481.5</v>
      </c>
      <c r="J29" s="149">
        <f t="shared" si="24"/>
        <v>468.5</v>
      </c>
      <c r="K29" s="149">
        <f t="shared" si="24"/>
        <v>474.5</v>
      </c>
      <c r="L29" s="150"/>
      <c r="M29" s="149"/>
      <c r="N29" s="149"/>
      <c r="O29" s="149"/>
      <c r="P29" s="149">
        <f>M28+N28+O28+P28</f>
        <v>497.5</v>
      </c>
      <c r="Q29" s="149">
        <f t="shared" ref="Q29:AB29" si="25">N28+O28+P28+Q28</f>
        <v>495.5</v>
      </c>
      <c r="R29" s="149">
        <f t="shared" si="25"/>
        <v>549.5</v>
      </c>
      <c r="S29" s="149">
        <f t="shared" si="25"/>
        <v>552.5</v>
      </c>
      <c r="T29" s="149">
        <f t="shared" si="25"/>
        <v>529.5</v>
      </c>
      <c r="U29" s="149">
        <f t="shared" si="25"/>
        <v>493</v>
      </c>
      <c r="V29" s="149">
        <f t="shared" si="25"/>
        <v>409</v>
      </c>
      <c r="W29" s="149">
        <f t="shared" si="25"/>
        <v>393</v>
      </c>
      <c r="X29" s="149">
        <f t="shared" si="25"/>
        <v>409.5</v>
      </c>
      <c r="Y29" s="149">
        <f t="shared" si="25"/>
        <v>435.5</v>
      </c>
      <c r="Z29" s="149">
        <f t="shared" si="25"/>
        <v>460.5</v>
      </c>
      <c r="AA29" s="149">
        <f t="shared" si="25"/>
        <v>489.5</v>
      </c>
      <c r="AB29" s="149">
        <f t="shared" si="25"/>
        <v>487</v>
      </c>
      <c r="AC29" s="150"/>
      <c r="AD29" s="149"/>
      <c r="AE29" s="149"/>
      <c r="AF29" s="149"/>
      <c r="AG29" s="149">
        <f>AD28+AE28+AF28+AG28</f>
        <v>533</v>
      </c>
      <c r="AH29" s="149">
        <f t="shared" ref="AH29:AO29" si="26">AE28+AF28+AG28+AH28</f>
        <v>529</v>
      </c>
      <c r="AI29" s="149">
        <f t="shared" si="26"/>
        <v>503</v>
      </c>
      <c r="AJ29" s="149">
        <f t="shared" si="26"/>
        <v>527</v>
      </c>
      <c r="AK29" s="149">
        <f t="shared" si="26"/>
        <v>572.5</v>
      </c>
      <c r="AL29" s="149">
        <f t="shared" si="26"/>
        <v>578</v>
      </c>
      <c r="AM29" s="149">
        <f t="shared" si="26"/>
        <v>581.5</v>
      </c>
      <c r="AN29" s="149">
        <f t="shared" si="26"/>
        <v>547</v>
      </c>
      <c r="AO29" s="149">
        <f t="shared" si="26"/>
        <v>480.5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0.90074441687344919</v>
      </c>
      <c r="H30" s="152"/>
      <c r="I30" s="152" t="s">
        <v>110</v>
      </c>
      <c r="J30" s="153">
        <f>DIRECCIONALIDAD!J39/100</f>
        <v>9.9255583126550875E-2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0.91942148760330578</v>
      </c>
      <c r="V30" s="152"/>
      <c r="W30" s="152"/>
      <c r="X30" s="152"/>
      <c r="Y30" s="152" t="s">
        <v>110</v>
      </c>
      <c r="Z30" s="153">
        <f>DIRECCIONALIDAD!J42/100</f>
        <v>8.057851239669421E-2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0.88516746411483249</v>
      </c>
      <c r="AL30" s="152"/>
      <c r="AM30" s="152"/>
      <c r="AN30" s="152" t="s">
        <v>110</v>
      </c>
      <c r="AO30" s="155">
        <f>DIRECCIONALIDAD!J45/100</f>
        <v>0.11483253588516745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149</v>
      </c>
      <c r="B31" s="159">
        <f>MAX(B29:K29)</f>
        <v>495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445.86848635235737</v>
      </c>
      <c r="H31" s="152"/>
      <c r="I31" s="152" t="s">
        <v>110</v>
      </c>
      <c r="J31" s="160">
        <f>+B31*J30</f>
        <v>49.131513647642684</v>
      </c>
      <c r="K31" s="154"/>
      <c r="L31" s="148"/>
      <c r="M31" s="159">
        <f>MAX(M29:AB29)</f>
        <v>552.5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507.98037190082647</v>
      </c>
      <c r="V31" s="152"/>
      <c r="W31" s="152"/>
      <c r="X31" s="152"/>
      <c r="Y31" s="152" t="s">
        <v>110</v>
      </c>
      <c r="Z31" s="161">
        <f>+M31*Z30</f>
        <v>44.519628099173552</v>
      </c>
      <c r="AA31" s="152"/>
      <c r="AB31" s="154"/>
      <c r="AC31" s="148"/>
      <c r="AD31" s="159">
        <f>MAX(AD29:AO29)</f>
        <v>581.5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514.72488038277504</v>
      </c>
      <c r="AL31" s="152"/>
      <c r="AM31" s="152"/>
      <c r="AN31" s="152" t="s">
        <v>110</v>
      </c>
      <c r="AO31" s="162">
        <f>+AD31*AO30</f>
        <v>66.775119617224874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220.5</v>
      </c>
      <c r="C33" s="149">
        <f t="shared" ref="C33:K33" si="27">C13+C18+C23+C28</f>
        <v>228.5</v>
      </c>
      <c r="D33" s="149">
        <f t="shared" si="27"/>
        <v>268.5</v>
      </c>
      <c r="E33" s="149">
        <f t="shared" si="27"/>
        <v>268.5</v>
      </c>
      <c r="F33" s="149">
        <f t="shared" si="27"/>
        <v>276</v>
      </c>
      <c r="G33" s="149">
        <f t="shared" si="27"/>
        <v>250</v>
      </c>
      <c r="H33" s="149">
        <f t="shared" si="27"/>
        <v>252</v>
      </c>
      <c r="I33" s="149">
        <f t="shared" si="27"/>
        <v>227.5</v>
      </c>
      <c r="J33" s="149">
        <f t="shared" si="27"/>
        <v>294</v>
      </c>
      <c r="K33" s="149">
        <f t="shared" si="27"/>
        <v>256</v>
      </c>
      <c r="L33" s="150"/>
      <c r="M33" s="149">
        <f>M13+M18+M23+M28</f>
        <v>277</v>
      </c>
      <c r="N33" s="149">
        <f t="shared" ref="N33:AB33" si="28">N13+N18+N23+N28</f>
        <v>276</v>
      </c>
      <c r="O33" s="149">
        <f t="shared" si="28"/>
        <v>257.5</v>
      </c>
      <c r="P33" s="149">
        <f t="shared" si="28"/>
        <v>241</v>
      </c>
      <c r="Q33" s="149">
        <f t="shared" si="28"/>
        <v>283.5</v>
      </c>
      <c r="R33" s="149">
        <f t="shared" si="28"/>
        <v>296</v>
      </c>
      <c r="S33" s="149">
        <f t="shared" si="28"/>
        <v>234</v>
      </c>
      <c r="T33" s="149">
        <f t="shared" si="28"/>
        <v>184</v>
      </c>
      <c r="U33" s="149">
        <f t="shared" si="28"/>
        <v>193.5</v>
      </c>
      <c r="V33" s="149">
        <f t="shared" si="28"/>
        <v>202.5</v>
      </c>
      <c r="W33" s="149">
        <f t="shared" si="28"/>
        <v>216</v>
      </c>
      <c r="X33" s="149">
        <f t="shared" si="28"/>
        <v>226</v>
      </c>
      <c r="Y33" s="149">
        <f t="shared" si="28"/>
        <v>288.5</v>
      </c>
      <c r="Z33" s="149">
        <f t="shared" si="28"/>
        <v>295.5</v>
      </c>
      <c r="AA33" s="149">
        <f t="shared" si="28"/>
        <v>278</v>
      </c>
      <c r="AB33" s="149">
        <f t="shared" si="28"/>
        <v>280</v>
      </c>
      <c r="AC33" s="150"/>
      <c r="AD33" s="149">
        <f>AD13+AD18+AD23+AD28</f>
        <v>261</v>
      </c>
      <c r="AE33" s="149">
        <f t="shared" ref="AE33:AO33" si="29">AE13+AE18+AE23+AE28</f>
        <v>273.5</v>
      </c>
      <c r="AF33" s="149">
        <f t="shared" si="29"/>
        <v>249.5</v>
      </c>
      <c r="AG33" s="149">
        <f t="shared" si="29"/>
        <v>257</v>
      </c>
      <c r="AH33" s="149">
        <f t="shared" si="29"/>
        <v>279</v>
      </c>
      <c r="AI33" s="149">
        <f t="shared" si="29"/>
        <v>251.5</v>
      </c>
      <c r="AJ33" s="149">
        <f t="shared" si="29"/>
        <v>287</v>
      </c>
      <c r="AK33" s="149">
        <f t="shared" si="29"/>
        <v>293</v>
      </c>
      <c r="AL33" s="149">
        <f t="shared" si="29"/>
        <v>266</v>
      </c>
      <c r="AM33" s="149">
        <f t="shared" si="29"/>
        <v>235</v>
      </c>
      <c r="AN33" s="149">
        <f t="shared" si="29"/>
        <v>215</v>
      </c>
      <c r="AO33" s="149">
        <f t="shared" si="29"/>
        <v>208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986</v>
      </c>
      <c r="F34" s="149">
        <f t="shared" ref="F34:K34" si="30">C33+D33+E33+F33</f>
        <v>1041.5</v>
      </c>
      <c r="G34" s="149">
        <f t="shared" si="30"/>
        <v>1063</v>
      </c>
      <c r="H34" s="149">
        <f t="shared" si="30"/>
        <v>1046.5</v>
      </c>
      <c r="I34" s="149">
        <f t="shared" si="30"/>
        <v>1005.5</v>
      </c>
      <c r="J34" s="149">
        <f t="shared" si="30"/>
        <v>1023.5</v>
      </c>
      <c r="K34" s="149">
        <f t="shared" si="30"/>
        <v>1029.5</v>
      </c>
      <c r="L34" s="150"/>
      <c r="M34" s="149"/>
      <c r="N34" s="149"/>
      <c r="O34" s="149"/>
      <c r="P34" s="149">
        <f>M33+N33+O33+P33</f>
        <v>1051.5</v>
      </c>
      <c r="Q34" s="149">
        <f t="shared" ref="Q34:AB34" si="31">N33+O33+P33+Q33</f>
        <v>1058</v>
      </c>
      <c r="R34" s="149">
        <f t="shared" si="31"/>
        <v>1078</v>
      </c>
      <c r="S34" s="149">
        <f t="shared" si="31"/>
        <v>1054.5</v>
      </c>
      <c r="T34" s="149">
        <f t="shared" si="31"/>
        <v>997.5</v>
      </c>
      <c r="U34" s="149">
        <f t="shared" si="31"/>
        <v>907.5</v>
      </c>
      <c r="V34" s="149">
        <f t="shared" si="31"/>
        <v>814</v>
      </c>
      <c r="W34" s="149">
        <f t="shared" si="31"/>
        <v>796</v>
      </c>
      <c r="X34" s="149">
        <f t="shared" si="31"/>
        <v>838</v>
      </c>
      <c r="Y34" s="149">
        <f t="shared" si="31"/>
        <v>933</v>
      </c>
      <c r="Z34" s="149">
        <f t="shared" si="31"/>
        <v>1026</v>
      </c>
      <c r="AA34" s="149">
        <f t="shared" si="31"/>
        <v>1088</v>
      </c>
      <c r="AB34" s="149">
        <f t="shared" si="31"/>
        <v>1142</v>
      </c>
      <c r="AC34" s="150"/>
      <c r="AD34" s="149"/>
      <c r="AE34" s="149"/>
      <c r="AF34" s="149"/>
      <c r="AG34" s="149">
        <f>AD33+AE33+AF33+AG33</f>
        <v>1041</v>
      </c>
      <c r="AH34" s="149">
        <f t="shared" ref="AH34:AO34" si="32">AE33+AF33+AG33+AH33</f>
        <v>1059</v>
      </c>
      <c r="AI34" s="149">
        <f t="shared" si="32"/>
        <v>1037</v>
      </c>
      <c r="AJ34" s="149">
        <f t="shared" si="32"/>
        <v>1074.5</v>
      </c>
      <c r="AK34" s="149">
        <f t="shared" si="32"/>
        <v>1110.5</v>
      </c>
      <c r="AL34" s="149">
        <f t="shared" si="32"/>
        <v>1097.5</v>
      </c>
      <c r="AM34" s="149">
        <f t="shared" si="32"/>
        <v>1081</v>
      </c>
      <c r="AN34" s="149">
        <f t="shared" si="32"/>
        <v>1009</v>
      </c>
      <c r="AO34" s="149">
        <f t="shared" si="32"/>
        <v>924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2016-10-27T14:39:37Z</cp:lastPrinted>
  <dcterms:created xsi:type="dcterms:W3CDTF">1998-04-02T13:38:56Z</dcterms:created>
  <dcterms:modified xsi:type="dcterms:W3CDTF">2018-08-23T21:56:54Z</dcterms:modified>
</cp:coreProperties>
</file>