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0051B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IRO-7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'GIRO-7'!$A$1:$U$58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0" i="4677" l="1"/>
  <c r="M15" i="4677" l="1"/>
  <c r="M16" i="4677"/>
  <c r="M17" i="4677"/>
  <c r="M18" i="4677"/>
  <c r="M19" i="4677"/>
  <c r="M20" i="4677"/>
  <c r="M21" i="4677"/>
  <c r="M22" i="4677"/>
  <c r="F22" i="4677"/>
  <c r="T21" i="4677"/>
  <c r="F21" i="4677"/>
  <c r="T20" i="4677"/>
  <c r="F20" i="4677"/>
  <c r="T19" i="4677"/>
  <c r="F19" i="4677"/>
  <c r="T18" i="4677"/>
  <c r="U21" i="4677" s="1"/>
  <c r="F18" i="4677"/>
  <c r="T17" i="4677"/>
  <c r="F17" i="4677"/>
  <c r="T16" i="4677"/>
  <c r="F16" i="4677"/>
  <c r="G19" i="4677" s="1"/>
  <c r="T15" i="4677"/>
  <c r="F15" i="4677"/>
  <c r="G18" i="4677" s="1"/>
  <c r="T14" i="4677"/>
  <c r="U17" i="4677" s="1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U16" i="4677" l="1"/>
  <c r="U14" i="4677"/>
  <c r="N19" i="4677"/>
  <c r="N22" i="4677"/>
  <c r="N20" i="4677"/>
  <c r="N18" i="4677"/>
  <c r="N21" i="4677"/>
  <c r="N17" i="4677"/>
  <c r="N15" i="4677"/>
  <c r="N12" i="4677"/>
  <c r="G16" i="4677"/>
  <c r="G14" i="4677"/>
  <c r="U13" i="4677"/>
  <c r="U15" i="4677"/>
  <c r="U18" i="4677"/>
  <c r="U19" i="4677"/>
  <c r="N14" i="4677"/>
  <c r="N16" i="4677"/>
  <c r="G13" i="4677"/>
  <c r="G15" i="4677"/>
  <c r="G17" i="4677"/>
  <c r="N13" i="4677"/>
  <c r="N10" i="4677"/>
  <c r="N11" i="4677"/>
  <c r="M18" i="4678" l="1"/>
  <c r="X13" i="4688" s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J33" i="4689" s="1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4" i="4689" l="1"/>
  <c r="J28" i="4689"/>
  <c r="D25" i="4688" s="1"/>
  <c r="J26" i="4689"/>
  <c r="AK20" i="4688" s="1"/>
  <c r="J40" i="4689"/>
  <c r="P30" i="4688" s="1"/>
  <c r="J31" i="4689"/>
  <c r="J20" i="4689"/>
  <c r="G20" i="4688" s="1"/>
  <c r="J10" i="4689"/>
  <c r="D15" i="4688" s="1"/>
  <c r="J43" i="4689"/>
  <c r="AF30" i="4688" s="1"/>
  <c r="J37" i="4689"/>
  <c r="D30" i="4688" s="1"/>
  <c r="J34" i="4689"/>
  <c r="AF25" i="4688" s="1"/>
  <c r="J36" i="4689"/>
  <c r="AO25" i="4688" s="1"/>
  <c r="J32" i="4689"/>
  <c r="U25" i="4688" s="1"/>
  <c r="J30" i="4689"/>
  <c r="J25" i="4688" s="1"/>
  <c r="J25" i="4689"/>
  <c r="AF20" i="4688" s="1"/>
  <c r="J23" i="4689"/>
  <c r="U20" i="4688" s="1"/>
  <c r="J22" i="4689"/>
  <c r="P20" i="4688" s="1"/>
  <c r="J16" i="4689"/>
  <c r="AF15" i="4688" s="1"/>
  <c r="J14" i="4689"/>
  <c r="U15" i="4688" s="1"/>
  <c r="J13" i="4689"/>
  <c r="P15" i="4688" s="1"/>
  <c r="AH24" i="4688"/>
  <c r="BV20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L29" i="4688"/>
  <c r="BZ19" i="4688" s="1"/>
  <c r="AN29" i="4688"/>
  <c r="CB19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J35" i="4689"/>
  <c r="P25" i="4688"/>
  <c r="Z25" i="4688"/>
  <c r="J29" i="4689"/>
  <c r="J27" i="4689"/>
  <c r="Z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U31" i="4688"/>
  <c r="P31" i="4688"/>
  <c r="J31" i="4688"/>
  <c r="G31" i="4688"/>
  <c r="D31" i="4688"/>
  <c r="AO26" i="4688"/>
  <c r="AK26" i="4688"/>
  <c r="AF26" i="4688"/>
  <c r="Z26" i="4688"/>
  <c r="P26" i="4688"/>
  <c r="U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<sst xmlns="http://schemas.openxmlformats.org/spreadsheetml/2006/main" count="794" uniqueCount="159">
  <si>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</si>
  <si>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</si>
  <si>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</si>
  <si>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</si>
  <si>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</si>
  <si>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</si>
  <si>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</si>
  <si>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</si>
  <si>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</si>
  <si>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</si>
  <si>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</si>
  <si>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</si>
  <si>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</si>
  <si>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</si>
  <si>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</si>
  <si>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</si>
  <si>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</si>
  <si>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</si>
  <si>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</si>
  <si>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</si>
  <si>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</si>
  <si>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</si>
  <si>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</si>
  <si>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</si>
  <si>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</si>
  <si>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</si>
  <si>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</si>
  <si>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</si>
  <si>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</si>
  <si>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</si>
  <si>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</si>
  <si>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</si>
  <si>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</si>
  <si>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</si>
  <si>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</si>
  <si>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</si>
  <si>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</si>
  <si>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</si>
  <si>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</si>
  <si>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</si>
  <si>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</si>
  <si>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</si>
  <si>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</si>
  <si>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</si>
  <si>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</si>
  <si>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</si>
  <si>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</si>
  <si>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</si>
  <si>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</si>
  <si>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</si>
  <si>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</si>
  <si>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</si>
  <si>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</si>
  <si>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</si>
  <si>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</si>
  <si>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</si>
  <si>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</si>
  <si>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</si>
  <si>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</si>
  <si>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</si>
  <si>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</si>
  <si>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</si>
  <si>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</si>
  <si>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</si>
  <si>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</si>
  <si>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</si>
  <si>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</si>
  <si>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</si>
  <si>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</si>
  <si>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</si>
  <si>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</si>
  <si>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</si>
  <si>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</si>
  <si>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</si>
  <si>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</si>
  <si>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</si>
  <si>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</si>
  <si>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</si>
  <si>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</si>
  <si>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</si>
  <si>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</si>
  <si>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</si>
  <si>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</si>
  <si>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</si>
  <si>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</si>
  <si>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</si>
  <si>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</si>
  <si>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</si>
  <si>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</si>
  <si>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</si>
  <si>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</si>
  <si>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</si>
  <si>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</si>
  <si>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</si>
  <si>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</si>
  <si>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</si>
  <si>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</si>
  <si>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</si>
  <si>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</si>
  <si>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</si>
  <si>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</si>
  <si>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</si>
  <si>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</si>
  <si>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</si>
  <si>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</si>
  <si>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</si>
  <si>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</si>
  <si>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</si>
  <si>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</si>
  <si>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</si>
  <si>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</si>
  <si>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</si>
  <si>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</si>
  <si>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</si>
  <si>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</si>
  <si>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</si>
  <si>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</si>
  <si>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</si>
  <si>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</si>
  <si>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</si>
  <si>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</si>
  <si>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</si>
  <si>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</si>
  <si>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</si>
  <si>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</si>
  <si>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</si>
  <si>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</si>
  <si>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</si>
  <si>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</si>
  <si>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</si>
  <si>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</si>
  <si>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</si>
  <si>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</si>
  <si>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</si>
  <si>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</si>
  <si>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</si>
  <si>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</si>
  <si>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</si>
  <si>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</si>
  <si>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</si>
  <si>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</si>
  <si>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</si>
  <si>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</si>
  <si>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</si>
  <si>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</si>
  <si>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</si>
  <si>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</si>
  <si>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</si>
  <si>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</si>
  <si>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JULIO VASQUEZ</t>
  </si>
  <si>
    <t>CALLE 100 - KR 51B</t>
  </si>
  <si>
    <t>JHONNYS NAVARRO</t>
  </si>
  <si>
    <t>10051B</t>
  </si>
  <si>
    <t xml:space="preserve">VOL MAX </t>
  </si>
  <si>
    <t>adolfredo florez</t>
  </si>
  <si>
    <t>9:00 -10:00</t>
  </si>
  <si>
    <t>G7(OCC-OR)</t>
  </si>
  <si>
    <t>G7                (OCC-OR)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</si>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</sst>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0" xfId="0" applyFont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8" fillId="0" borderId="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61</c:v>
                </c:pt>
                <c:pt idx="1">
                  <c:v>75</c:v>
                </c:pt>
                <c:pt idx="2">
                  <c:v>79.5</c:v>
                </c:pt>
                <c:pt idx="3">
                  <c:v>108.5</c:v>
                </c:pt>
                <c:pt idx="4">
                  <c:v>73</c:v>
                </c:pt>
                <c:pt idx="5">
                  <c:v>83.5</c:v>
                </c:pt>
                <c:pt idx="6">
                  <c:v>102</c:v>
                </c:pt>
                <c:pt idx="7">
                  <c:v>81</c:v>
                </c:pt>
                <c:pt idx="8">
                  <c:v>94.5</c:v>
                </c:pt>
                <c:pt idx="9">
                  <c:v>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749584"/>
        <c:axId val="79778824"/>
      </c:barChart>
      <c:catAx>
        <c:axId val="7974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77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77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74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'GIRO-7'!$A$10:$A$19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'GIRO-7'!$F$10:$F$19</c:f>
              <c:numCache>
                <c:formatCode>0</c:formatCode>
                <c:ptCount val="10"/>
                <c:pt idx="0">
                  <c:v>25.5</c:v>
                </c:pt>
                <c:pt idx="1">
                  <c:v>41</c:v>
                </c:pt>
                <c:pt idx="2">
                  <c:v>31</c:v>
                </c:pt>
                <c:pt idx="3">
                  <c:v>38.5</c:v>
                </c:pt>
                <c:pt idx="4">
                  <c:v>25</c:v>
                </c:pt>
                <c:pt idx="5">
                  <c:v>42</c:v>
                </c:pt>
                <c:pt idx="6">
                  <c:v>33.5</c:v>
                </c:pt>
                <c:pt idx="7">
                  <c:v>51.5</c:v>
                </c:pt>
                <c:pt idx="8">
                  <c:v>43</c:v>
                </c:pt>
                <c:pt idx="9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15576"/>
        <c:axId val="79415968"/>
      </c:barChart>
      <c:catAx>
        <c:axId val="7941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4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41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415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'GIRO-7'!$O$10:$O$21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'GIRO-7'!$T$10:$T$21</c:f>
              <c:numCache>
                <c:formatCode>0</c:formatCode>
                <c:ptCount val="12"/>
                <c:pt idx="0">
                  <c:v>59</c:v>
                </c:pt>
                <c:pt idx="1">
                  <c:v>66.5</c:v>
                </c:pt>
                <c:pt idx="2">
                  <c:v>53</c:v>
                </c:pt>
                <c:pt idx="3">
                  <c:v>58.5</c:v>
                </c:pt>
                <c:pt idx="4">
                  <c:v>54</c:v>
                </c:pt>
                <c:pt idx="5">
                  <c:v>72</c:v>
                </c:pt>
                <c:pt idx="6">
                  <c:v>60.5</c:v>
                </c:pt>
                <c:pt idx="7">
                  <c:v>69.5</c:v>
                </c:pt>
                <c:pt idx="8">
                  <c:v>67</c:v>
                </c:pt>
                <c:pt idx="9">
                  <c:v>66</c:v>
                </c:pt>
                <c:pt idx="10">
                  <c:v>70</c:v>
                </c:pt>
                <c:pt idx="11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93752"/>
        <c:axId val="81494144"/>
      </c:barChart>
      <c:catAx>
        <c:axId val="8149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49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9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('GIRO-7'!$F$20:$F$22,'GIRO-7'!$M$10:$M$22)</c:f>
              <c:numCache>
                <c:formatCode>0</c:formatCode>
                <c:ptCount val="16"/>
                <c:pt idx="0">
                  <c:v>48.5</c:v>
                </c:pt>
                <c:pt idx="1">
                  <c:v>50</c:v>
                </c:pt>
                <c:pt idx="2">
                  <c:v>47</c:v>
                </c:pt>
                <c:pt idx="3">
                  <c:v>51.5</c:v>
                </c:pt>
                <c:pt idx="4">
                  <c:v>39.5</c:v>
                </c:pt>
                <c:pt idx="5">
                  <c:v>61</c:v>
                </c:pt>
                <c:pt idx="6">
                  <c:v>54</c:v>
                </c:pt>
                <c:pt idx="7">
                  <c:v>60</c:v>
                </c:pt>
                <c:pt idx="8">
                  <c:v>57.5</c:v>
                </c:pt>
                <c:pt idx="9">
                  <c:v>55</c:v>
                </c:pt>
                <c:pt idx="10">
                  <c:v>46</c:v>
                </c:pt>
                <c:pt idx="11">
                  <c:v>59.5</c:v>
                </c:pt>
                <c:pt idx="12">
                  <c:v>50.5</c:v>
                </c:pt>
                <c:pt idx="13">
                  <c:v>58</c:v>
                </c:pt>
                <c:pt idx="14">
                  <c:v>25.5</c:v>
                </c:pt>
                <c:pt idx="15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94928"/>
        <c:axId val="81495320"/>
      </c:barChart>
      <c:catAx>
        <c:axId val="8149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9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49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9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283.5</c:v>
                </c:pt>
                <c:pt idx="1">
                  <c:v>316</c:v>
                </c:pt>
                <c:pt idx="2">
                  <c:v>312</c:v>
                </c:pt>
                <c:pt idx="3">
                  <c:v>324</c:v>
                </c:pt>
                <c:pt idx="4">
                  <c:v>286.5</c:v>
                </c:pt>
                <c:pt idx="5">
                  <c:v>292</c:v>
                </c:pt>
                <c:pt idx="6">
                  <c:v>343</c:v>
                </c:pt>
                <c:pt idx="7">
                  <c:v>340</c:v>
                </c:pt>
                <c:pt idx="8">
                  <c:v>342</c:v>
                </c:pt>
                <c:pt idx="9">
                  <c:v>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96104"/>
        <c:axId val="81496496"/>
      </c:barChart>
      <c:catAx>
        <c:axId val="8149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9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49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9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417.5</c:v>
                </c:pt>
                <c:pt idx="1">
                  <c:v>449</c:v>
                </c:pt>
                <c:pt idx="2">
                  <c:v>451</c:v>
                </c:pt>
                <c:pt idx="3">
                  <c:v>543</c:v>
                </c:pt>
                <c:pt idx="4">
                  <c:v>483</c:v>
                </c:pt>
                <c:pt idx="5">
                  <c:v>559</c:v>
                </c:pt>
                <c:pt idx="6">
                  <c:v>507.5</c:v>
                </c:pt>
                <c:pt idx="7">
                  <c:v>552.5</c:v>
                </c:pt>
                <c:pt idx="8">
                  <c:v>507</c:v>
                </c:pt>
                <c:pt idx="9">
                  <c:v>594</c:v>
                </c:pt>
                <c:pt idx="10">
                  <c:v>545</c:v>
                </c:pt>
                <c:pt idx="11">
                  <c:v>487.5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97280"/>
        <c:axId val="81682992"/>
      </c:barChart>
      <c:catAx>
        <c:axId val="8149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68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8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9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369</c:v>
                </c:pt>
                <c:pt idx="1">
                  <c:v>393</c:v>
                </c:pt>
                <c:pt idx="2">
                  <c:v>359.5</c:v>
                </c:pt>
                <c:pt idx="3">
                  <c:v>430.5</c:v>
                </c:pt>
                <c:pt idx="4">
                  <c:v>394</c:v>
                </c:pt>
                <c:pt idx="5">
                  <c:v>483</c:v>
                </c:pt>
                <c:pt idx="6">
                  <c:v>428</c:v>
                </c:pt>
                <c:pt idx="7">
                  <c:v>392</c:v>
                </c:pt>
                <c:pt idx="8">
                  <c:v>377.5</c:v>
                </c:pt>
                <c:pt idx="9">
                  <c:v>381.5</c:v>
                </c:pt>
                <c:pt idx="10">
                  <c:v>356</c:v>
                </c:pt>
                <c:pt idx="11">
                  <c:v>385</c:v>
                </c:pt>
                <c:pt idx="12">
                  <c:v>379.5</c:v>
                </c:pt>
                <c:pt idx="13">
                  <c:v>416.5</c:v>
                </c:pt>
                <c:pt idx="14">
                  <c:v>352</c:v>
                </c:pt>
                <c:pt idx="15">
                  <c:v>433.5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683776"/>
        <c:axId val="81684168"/>
      </c:barChart>
      <c:catAx>
        <c:axId val="816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684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84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68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324</c:v>
                </c:pt>
                <c:pt idx="4">
                  <c:v>336</c:v>
                </c:pt>
                <c:pt idx="5">
                  <c:v>344.5</c:v>
                </c:pt>
                <c:pt idx="6">
                  <c:v>367</c:v>
                </c:pt>
                <c:pt idx="7">
                  <c:v>339.5</c:v>
                </c:pt>
                <c:pt idx="8">
                  <c:v>361</c:v>
                </c:pt>
                <c:pt idx="9">
                  <c:v>365.5</c:v>
                </c:pt>
                <c:pt idx="13">
                  <c:v>387</c:v>
                </c:pt>
                <c:pt idx="14">
                  <c:v>424</c:v>
                </c:pt>
                <c:pt idx="15">
                  <c:v>454</c:v>
                </c:pt>
                <c:pt idx="16">
                  <c:v>470</c:v>
                </c:pt>
                <c:pt idx="17">
                  <c:v>450</c:v>
                </c:pt>
                <c:pt idx="18">
                  <c:v>406.5</c:v>
                </c:pt>
                <c:pt idx="19">
                  <c:v>375</c:v>
                </c:pt>
                <c:pt idx="20">
                  <c:v>354.5</c:v>
                </c:pt>
                <c:pt idx="21">
                  <c:v>369</c:v>
                </c:pt>
                <c:pt idx="22">
                  <c:v>385.5</c:v>
                </c:pt>
                <c:pt idx="23">
                  <c:v>436.5</c:v>
                </c:pt>
                <c:pt idx="24">
                  <c:v>442</c:v>
                </c:pt>
                <c:pt idx="25">
                  <c:v>446.5</c:v>
                </c:pt>
                <c:pt idx="29">
                  <c:v>482.5</c:v>
                </c:pt>
                <c:pt idx="30">
                  <c:v>512</c:v>
                </c:pt>
                <c:pt idx="31">
                  <c:v>548.5</c:v>
                </c:pt>
                <c:pt idx="32">
                  <c:v>567</c:v>
                </c:pt>
                <c:pt idx="33">
                  <c:v>556.5</c:v>
                </c:pt>
                <c:pt idx="34">
                  <c:v>559.5</c:v>
                </c:pt>
                <c:pt idx="35">
                  <c:v>550.5</c:v>
                </c:pt>
                <c:pt idx="36">
                  <c:v>570.5</c:v>
                </c:pt>
                <c:pt idx="37">
                  <c:v>556.5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327</c:v>
                </c:pt>
                <c:pt idx="4">
                  <c:v>293.5</c:v>
                </c:pt>
                <c:pt idx="5">
                  <c:v>257.5</c:v>
                </c:pt>
                <c:pt idx="6">
                  <c:v>246.5</c:v>
                </c:pt>
                <c:pt idx="7">
                  <c:v>243</c:v>
                </c:pt>
                <c:pt idx="8">
                  <c:v>268</c:v>
                </c:pt>
                <c:pt idx="9">
                  <c:v>301.5</c:v>
                </c:pt>
                <c:pt idx="13">
                  <c:v>307</c:v>
                </c:pt>
                <c:pt idx="14">
                  <c:v>317</c:v>
                </c:pt>
                <c:pt idx="15">
                  <c:v>352</c:v>
                </c:pt>
                <c:pt idx="16">
                  <c:v>376.5</c:v>
                </c:pt>
                <c:pt idx="17">
                  <c:v>358.5</c:v>
                </c:pt>
                <c:pt idx="18">
                  <c:v>355.5</c:v>
                </c:pt>
                <c:pt idx="19">
                  <c:v>335.5</c:v>
                </c:pt>
                <c:pt idx="20">
                  <c:v>311</c:v>
                </c:pt>
                <c:pt idx="21">
                  <c:v>317</c:v>
                </c:pt>
                <c:pt idx="22">
                  <c:v>319.5</c:v>
                </c:pt>
                <c:pt idx="23">
                  <c:v>309.5</c:v>
                </c:pt>
                <c:pt idx="24">
                  <c:v>337.5</c:v>
                </c:pt>
                <c:pt idx="25">
                  <c:v>355</c:v>
                </c:pt>
                <c:pt idx="29">
                  <c:v>425.5</c:v>
                </c:pt>
                <c:pt idx="30">
                  <c:v>436.5</c:v>
                </c:pt>
                <c:pt idx="31">
                  <c:v>458.5</c:v>
                </c:pt>
                <c:pt idx="32">
                  <c:v>462.5</c:v>
                </c:pt>
                <c:pt idx="33">
                  <c:v>484.5</c:v>
                </c:pt>
                <c:pt idx="34">
                  <c:v>521.5</c:v>
                </c:pt>
                <c:pt idx="35">
                  <c:v>562.5</c:v>
                </c:pt>
                <c:pt idx="36">
                  <c:v>590</c:v>
                </c:pt>
                <c:pt idx="37">
                  <c:v>578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448.5</c:v>
                </c:pt>
                <c:pt idx="4">
                  <c:v>473.5</c:v>
                </c:pt>
                <c:pt idx="5">
                  <c:v>476</c:v>
                </c:pt>
                <c:pt idx="6">
                  <c:v>493</c:v>
                </c:pt>
                <c:pt idx="7">
                  <c:v>527</c:v>
                </c:pt>
                <c:pt idx="8">
                  <c:v>518</c:v>
                </c:pt>
                <c:pt idx="9">
                  <c:v>555</c:v>
                </c:pt>
                <c:pt idx="13">
                  <c:v>661</c:v>
                </c:pt>
                <c:pt idx="14">
                  <c:v>648</c:v>
                </c:pt>
                <c:pt idx="15">
                  <c:v>662</c:v>
                </c:pt>
                <c:pt idx="16">
                  <c:v>683</c:v>
                </c:pt>
                <c:pt idx="17">
                  <c:v>674</c:v>
                </c:pt>
                <c:pt idx="18">
                  <c:v>686</c:v>
                </c:pt>
                <c:pt idx="19">
                  <c:v>642</c:v>
                </c:pt>
                <c:pt idx="20">
                  <c:v>623</c:v>
                </c:pt>
                <c:pt idx="21">
                  <c:v>596</c:v>
                </c:pt>
                <c:pt idx="22">
                  <c:v>586</c:v>
                </c:pt>
                <c:pt idx="23">
                  <c:v>577</c:v>
                </c:pt>
                <c:pt idx="24">
                  <c:v>560</c:v>
                </c:pt>
                <c:pt idx="25">
                  <c:v>589.5</c:v>
                </c:pt>
                <c:pt idx="29">
                  <c:v>715.5</c:v>
                </c:pt>
                <c:pt idx="30">
                  <c:v>745.5</c:v>
                </c:pt>
                <c:pt idx="31">
                  <c:v>791.5</c:v>
                </c:pt>
                <c:pt idx="32">
                  <c:v>818</c:v>
                </c:pt>
                <c:pt idx="33">
                  <c:v>805</c:v>
                </c:pt>
                <c:pt idx="34">
                  <c:v>776</c:v>
                </c:pt>
                <c:pt idx="35">
                  <c:v>785</c:v>
                </c:pt>
                <c:pt idx="36">
                  <c:v>765.5</c:v>
                </c:pt>
                <c:pt idx="37">
                  <c:v>733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136</c:v>
                </c:pt>
                <c:pt idx="4">
                  <c:v>135.5</c:v>
                </c:pt>
                <c:pt idx="5">
                  <c:v>136.5</c:v>
                </c:pt>
                <c:pt idx="6">
                  <c:v>139</c:v>
                </c:pt>
                <c:pt idx="7">
                  <c:v>152</c:v>
                </c:pt>
                <c:pt idx="8">
                  <c:v>170</c:v>
                </c:pt>
                <c:pt idx="9">
                  <c:v>168</c:v>
                </c:pt>
                <c:pt idx="13">
                  <c:v>197</c:v>
                </c:pt>
                <c:pt idx="14">
                  <c:v>188</c:v>
                </c:pt>
                <c:pt idx="15">
                  <c:v>199</c:v>
                </c:pt>
                <c:pt idx="16">
                  <c:v>206</c:v>
                </c:pt>
                <c:pt idx="17">
                  <c:v>214.5</c:v>
                </c:pt>
                <c:pt idx="18">
                  <c:v>232.5</c:v>
                </c:pt>
                <c:pt idx="19">
                  <c:v>226.5</c:v>
                </c:pt>
                <c:pt idx="20">
                  <c:v>218.5</c:v>
                </c:pt>
                <c:pt idx="21">
                  <c:v>218</c:v>
                </c:pt>
                <c:pt idx="22">
                  <c:v>211</c:v>
                </c:pt>
                <c:pt idx="23">
                  <c:v>214</c:v>
                </c:pt>
                <c:pt idx="24">
                  <c:v>193.5</c:v>
                </c:pt>
                <c:pt idx="25">
                  <c:v>190.5</c:v>
                </c:pt>
                <c:pt idx="29">
                  <c:v>237</c:v>
                </c:pt>
                <c:pt idx="30">
                  <c:v>232</c:v>
                </c:pt>
                <c:pt idx="31">
                  <c:v>237.5</c:v>
                </c:pt>
                <c:pt idx="32">
                  <c:v>245</c:v>
                </c:pt>
                <c:pt idx="33">
                  <c:v>256</c:v>
                </c:pt>
                <c:pt idx="34">
                  <c:v>269</c:v>
                </c:pt>
                <c:pt idx="35">
                  <c:v>263</c:v>
                </c:pt>
                <c:pt idx="36">
                  <c:v>272.5</c:v>
                </c:pt>
                <c:pt idx="37">
                  <c:v>266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1235.5</c:v>
                </c:pt>
                <c:pt idx="4">
                  <c:v>1238.5</c:v>
                </c:pt>
                <c:pt idx="5">
                  <c:v>1214.5</c:v>
                </c:pt>
                <c:pt idx="6">
                  <c:v>1245.5</c:v>
                </c:pt>
                <c:pt idx="7">
                  <c:v>1261.5</c:v>
                </c:pt>
                <c:pt idx="8">
                  <c:v>1317</c:v>
                </c:pt>
                <c:pt idx="9">
                  <c:v>1390</c:v>
                </c:pt>
                <c:pt idx="13">
                  <c:v>1552</c:v>
                </c:pt>
                <c:pt idx="14">
                  <c:v>1577</c:v>
                </c:pt>
                <c:pt idx="15">
                  <c:v>1667</c:v>
                </c:pt>
                <c:pt idx="16">
                  <c:v>1735.5</c:v>
                </c:pt>
                <c:pt idx="17">
                  <c:v>1697</c:v>
                </c:pt>
                <c:pt idx="18">
                  <c:v>1680.5</c:v>
                </c:pt>
                <c:pt idx="19">
                  <c:v>1579</c:v>
                </c:pt>
                <c:pt idx="20">
                  <c:v>1507</c:v>
                </c:pt>
                <c:pt idx="21">
                  <c:v>1500</c:v>
                </c:pt>
                <c:pt idx="22">
                  <c:v>1502</c:v>
                </c:pt>
                <c:pt idx="23">
                  <c:v>1537</c:v>
                </c:pt>
                <c:pt idx="24">
                  <c:v>1533</c:v>
                </c:pt>
                <c:pt idx="25">
                  <c:v>1581.5</c:v>
                </c:pt>
                <c:pt idx="29">
                  <c:v>1860.5</c:v>
                </c:pt>
                <c:pt idx="30">
                  <c:v>1926</c:v>
                </c:pt>
                <c:pt idx="31">
                  <c:v>2036</c:v>
                </c:pt>
                <c:pt idx="32">
                  <c:v>2092.5</c:v>
                </c:pt>
                <c:pt idx="33">
                  <c:v>2102</c:v>
                </c:pt>
                <c:pt idx="34">
                  <c:v>2126</c:v>
                </c:pt>
                <c:pt idx="35">
                  <c:v>2161</c:v>
                </c:pt>
                <c:pt idx="36">
                  <c:v>2198.5</c:v>
                </c:pt>
                <c:pt idx="37">
                  <c:v>2133.5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84952"/>
        <c:axId val="81685344"/>
      </c:lineChart>
      <c:catAx>
        <c:axId val="816849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8168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85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81684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91.5</c:v>
                </c:pt>
                <c:pt idx="1">
                  <c:v>89.5</c:v>
                </c:pt>
                <c:pt idx="2">
                  <c:v>91</c:v>
                </c:pt>
                <c:pt idx="3">
                  <c:v>115</c:v>
                </c:pt>
                <c:pt idx="4">
                  <c:v>128.5</c:v>
                </c:pt>
                <c:pt idx="5">
                  <c:v>119.5</c:v>
                </c:pt>
                <c:pt idx="6">
                  <c:v>107</c:v>
                </c:pt>
                <c:pt idx="7">
                  <c:v>95</c:v>
                </c:pt>
                <c:pt idx="8">
                  <c:v>85</c:v>
                </c:pt>
                <c:pt idx="9">
                  <c:v>88</c:v>
                </c:pt>
                <c:pt idx="10">
                  <c:v>86.5</c:v>
                </c:pt>
                <c:pt idx="11">
                  <c:v>109.5</c:v>
                </c:pt>
                <c:pt idx="12">
                  <c:v>101.5</c:v>
                </c:pt>
                <c:pt idx="13">
                  <c:v>139</c:v>
                </c:pt>
                <c:pt idx="14">
                  <c:v>92</c:v>
                </c:pt>
                <c:pt idx="15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875800"/>
        <c:axId val="79894616"/>
      </c:barChart>
      <c:catAx>
        <c:axId val="79875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89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89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875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102.5</c:v>
                </c:pt>
                <c:pt idx="1">
                  <c:v>112</c:v>
                </c:pt>
                <c:pt idx="2">
                  <c:v>113.5</c:v>
                </c:pt>
                <c:pt idx="3">
                  <c:v>154.5</c:v>
                </c:pt>
                <c:pt idx="4">
                  <c:v>132</c:v>
                </c:pt>
                <c:pt idx="5">
                  <c:v>148.5</c:v>
                </c:pt>
                <c:pt idx="6">
                  <c:v>132</c:v>
                </c:pt>
                <c:pt idx="7">
                  <c:v>144</c:v>
                </c:pt>
                <c:pt idx="8">
                  <c:v>135</c:v>
                </c:pt>
                <c:pt idx="9">
                  <c:v>139.5</c:v>
                </c:pt>
                <c:pt idx="10">
                  <c:v>152</c:v>
                </c:pt>
                <c:pt idx="11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934112"/>
        <c:axId val="79935520"/>
      </c:barChart>
      <c:catAx>
        <c:axId val="7993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93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3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93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78.5</c:v>
                </c:pt>
                <c:pt idx="1">
                  <c:v>86</c:v>
                </c:pt>
                <c:pt idx="2">
                  <c:v>85</c:v>
                </c:pt>
                <c:pt idx="3">
                  <c:v>77.5</c:v>
                </c:pt>
                <c:pt idx="4">
                  <c:v>45</c:v>
                </c:pt>
                <c:pt idx="5">
                  <c:v>50</c:v>
                </c:pt>
                <c:pt idx="6">
                  <c:v>74</c:v>
                </c:pt>
                <c:pt idx="7">
                  <c:v>74</c:v>
                </c:pt>
                <c:pt idx="8">
                  <c:v>70</c:v>
                </c:pt>
                <c:pt idx="9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89728"/>
        <c:axId val="80242736"/>
      </c:barChart>
      <c:catAx>
        <c:axId val="8028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4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24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8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91.5</c:v>
                </c:pt>
                <c:pt idx="1">
                  <c:v>100</c:v>
                </c:pt>
                <c:pt idx="2">
                  <c:v>115.5</c:v>
                </c:pt>
                <c:pt idx="3">
                  <c:v>118.5</c:v>
                </c:pt>
                <c:pt idx="4">
                  <c:v>102.5</c:v>
                </c:pt>
                <c:pt idx="5">
                  <c:v>122</c:v>
                </c:pt>
                <c:pt idx="6">
                  <c:v>119.5</c:v>
                </c:pt>
                <c:pt idx="7">
                  <c:v>140.5</c:v>
                </c:pt>
                <c:pt idx="8">
                  <c:v>139.5</c:v>
                </c:pt>
                <c:pt idx="9">
                  <c:v>163</c:v>
                </c:pt>
                <c:pt idx="10">
                  <c:v>147</c:v>
                </c:pt>
                <c:pt idx="11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10736"/>
        <c:axId val="80270360"/>
      </c:barChart>
      <c:catAx>
        <c:axId val="8021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7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270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1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72</c:v>
                </c:pt>
                <c:pt idx="1">
                  <c:v>70.5</c:v>
                </c:pt>
                <c:pt idx="2">
                  <c:v>69</c:v>
                </c:pt>
                <c:pt idx="3">
                  <c:v>95.5</c:v>
                </c:pt>
                <c:pt idx="4">
                  <c:v>82</c:v>
                </c:pt>
                <c:pt idx="5">
                  <c:v>105.5</c:v>
                </c:pt>
                <c:pt idx="6">
                  <c:v>93.5</c:v>
                </c:pt>
                <c:pt idx="7">
                  <c:v>77.5</c:v>
                </c:pt>
                <c:pt idx="8">
                  <c:v>79</c:v>
                </c:pt>
                <c:pt idx="9">
                  <c:v>85.5</c:v>
                </c:pt>
                <c:pt idx="10">
                  <c:v>69</c:v>
                </c:pt>
                <c:pt idx="11">
                  <c:v>83.5</c:v>
                </c:pt>
                <c:pt idx="12">
                  <c:v>81.5</c:v>
                </c:pt>
                <c:pt idx="13">
                  <c:v>75.5</c:v>
                </c:pt>
                <c:pt idx="14">
                  <c:v>97</c:v>
                </c:pt>
                <c:pt idx="15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100576"/>
        <c:axId val="78100968"/>
      </c:barChart>
      <c:catAx>
        <c:axId val="7810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10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0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10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118.5</c:v>
                </c:pt>
                <c:pt idx="1">
                  <c:v>114</c:v>
                </c:pt>
                <c:pt idx="2">
                  <c:v>116.5</c:v>
                </c:pt>
                <c:pt idx="3">
                  <c:v>99.5</c:v>
                </c:pt>
                <c:pt idx="4">
                  <c:v>143.5</c:v>
                </c:pt>
                <c:pt idx="5">
                  <c:v>116.5</c:v>
                </c:pt>
                <c:pt idx="6">
                  <c:v>133.5</c:v>
                </c:pt>
                <c:pt idx="7">
                  <c:v>133.5</c:v>
                </c:pt>
                <c:pt idx="8">
                  <c:v>134.5</c:v>
                </c:pt>
                <c:pt idx="9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099400"/>
        <c:axId val="78101752"/>
      </c:barChart>
      <c:catAx>
        <c:axId val="78099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10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0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099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164.5</c:v>
                </c:pt>
                <c:pt idx="1">
                  <c:v>170.5</c:v>
                </c:pt>
                <c:pt idx="2">
                  <c:v>169</c:v>
                </c:pt>
                <c:pt idx="3">
                  <c:v>211.5</c:v>
                </c:pt>
                <c:pt idx="4">
                  <c:v>194.5</c:v>
                </c:pt>
                <c:pt idx="5">
                  <c:v>216.5</c:v>
                </c:pt>
                <c:pt idx="6">
                  <c:v>195.5</c:v>
                </c:pt>
                <c:pt idx="7">
                  <c:v>198.5</c:v>
                </c:pt>
                <c:pt idx="8">
                  <c:v>165.5</c:v>
                </c:pt>
                <c:pt idx="9">
                  <c:v>225.5</c:v>
                </c:pt>
                <c:pt idx="10">
                  <c:v>176</c:v>
                </c:pt>
                <c:pt idx="11">
                  <c:v>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13224"/>
        <c:axId val="79413616"/>
      </c:barChart>
      <c:catAx>
        <c:axId val="79413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41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41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413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157</c:v>
                </c:pt>
                <c:pt idx="1">
                  <c:v>183</c:v>
                </c:pt>
                <c:pt idx="2">
                  <c:v>152.5</c:v>
                </c:pt>
                <c:pt idx="3">
                  <c:v>168.5</c:v>
                </c:pt>
                <c:pt idx="4">
                  <c:v>144</c:v>
                </c:pt>
                <c:pt idx="5">
                  <c:v>197</c:v>
                </c:pt>
                <c:pt idx="6">
                  <c:v>173.5</c:v>
                </c:pt>
                <c:pt idx="7">
                  <c:v>159.5</c:v>
                </c:pt>
                <c:pt idx="8">
                  <c:v>156</c:v>
                </c:pt>
                <c:pt idx="9">
                  <c:v>153</c:v>
                </c:pt>
                <c:pt idx="10">
                  <c:v>154.5</c:v>
                </c:pt>
                <c:pt idx="11">
                  <c:v>132.5</c:v>
                </c:pt>
                <c:pt idx="12">
                  <c:v>146</c:v>
                </c:pt>
                <c:pt idx="13">
                  <c:v>144</c:v>
                </c:pt>
                <c:pt idx="14">
                  <c:v>137.5</c:v>
                </c:pt>
                <c:pt idx="15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14400"/>
        <c:axId val="79414792"/>
      </c:barChart>
      <c:catAx>
        <c:axId val="7941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414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414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41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150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v>43105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46">
        <v>1</v>
      </c>
      <c r="C10" s="46">
        <v>50</v>
      </c>
      <c r="D10" s="46">
        <v>4</v>
      </c>
      <c r="E10" s="46">
        <v>1</v>
      </c>
      <c r="F10" s="6">
        <f t="shared" ref="F10:F22" si="0">B10*0.5+C10*1+D10*2+E10*2.5</f>
        <v>61</v>
      </c>
      <c r="G10" s="2"/>
      <c r="H10" s="19" t="s">
        <v>4</v>
      </c>
      <c r="I10" s="46">
        <v>16</v>
      </c>
      <c r="J10" s="46">
        <v>91</v>
      </c>
      <c r="K10" s="46">
        <v>8</v>
      </c>
      <c r="L10" s="46">
        <v>0</v>
      </c>
      <c r="M10" s="6">
        <f t="shared" ref="M10:M22" si="1">I10*0.5+J10*1+K10*2+L10*2.5</f>
        <v>115</v>
      </c>
      <c r="N10" s="9">
        <f>F20+F21+F22+M10</f>
        <v>387</v>
      </c>
      <c r="O10" s="19" t="s">
        <v>43</v>
      </c>
      <c r="P10" s="46">
        <v>15</v>
      </c>
      <c r="Q10" s="46">
        <v>84</v>
      </c>
      <c r="R10" s="46">
        <v>3</v>
      </c>
      <c r="S10" s="46">
        <v>2</v>
      </c>
      <c r="T10" s="6">
        <f t="shared" ref="T10:T21" si="2">P10*0.5+Q10*1+R10*2+S10*2.5</f>
        <v>102.5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61</v>
      </c>
      <c r="D11" s="46">
        <v>6</v>
      </c>
      <c r="E11" s="46">
        <v>0</v>
      </c>
      <c r="F11" s="6">
        <f t="shared" si="0"/>
        <v>75</v>
      </c>
      <c r="G11" s="2"/>
      <c r="H11" s="19" t="s">
        <v>5</v>
      </c>
      <c r="I11" s="46">
        <v>7</v>
      </c>
      <c r="J11" s="46">
        <v>108</v>
      </c>
      <c r="K11" s="46">
        <v>6</v>
      </c>
      <c r="L11" s="46">
        <v>2</v>
      </c>
      <c r="M11" s="6">
        <f t="shared" si="1"/>
        <v>128.5</v>
      </c>
      <c r="N11" s="9">
        <f>F21+F22+M10+M11</f>
        <v>424</v>
      </c>
      <c r="O11" s="19" t="s">
        <v>44</v>
      </c>
      <c r="P11" s="46">
        <v>18</v>
      </c>
      <c r="Q11" s="46">
        <v>93</v>
      </c>
      <c r="R11" s="46">
        <v>5</v>
      </c>
      <c r="S11" s="46">
        <v>0</v>
      </c>
      <c r="T11" s="6">
        <f t="shared" si="2"/>
        <v>112</v>
      </c>
      <c r="U11" s="2"/>
    </row>
    <row r="12" spans="1:21" ht="24" customHeight="1" x14ac:dyDescent="0.2">
      <c r="A12" s="18" t="s">
        <v>17</v>
      </c>
      <c r="B12" s="46">
        <v>9</v>
      </c>
      <c r="C12" s="46">
        <v>59</v>
      </c>
      <c r="D12" s="46">
        <v>8</v>
      </c>
      <c r="E12" s="46">
        <v>0</v>
      </c>
      <c r="F12" s="6">
        <f t="shared" si="0"/>
        <v>79.5</v>
      </c>
      <c r="G12" s="2"/>
      <c r="H12" s="19" t="s">
        <v>6</v>
      </c>
      <c r="I12" s="46">
        <v>18</v>
      </c>
      <c r="J12" s="46">
        <v>91</v>
      </c>
      <c r="K12" s="46">
        <v>6</v>
      </c>
      <c r="L12" s="46">
        <v>3</v>
      </c>
      <c r="M12" s="6">
        <f t="shared" si="1"/>
        <v>119.5</v>
      </c>
      <c r="N12" s="2">
        <f>F22+M10+M11+M12</f>
        <v>454</v>
      </c>
      <c r="O12" s="19" t="s">
        <v>32</v>
      </c>
      <c r="P12" s="46">
        <v>22</v>
      </c>
      <c r="Q12" s="46">
        <v>90</v>
      </c>
      <c r="R12" s="46">
        <v>5</v>
      </c>
      <c r="S12" s="46">
        <v>1</v>
      </c>
      <c r="T12" s="6">
        <f t="shared" si="2"/>
        <v>113.5</v>
      </c>
      <c r="U12" s="2"/>
    </row>
    <row r="13" spans="1:21" ht="24" customHeight="1" x14ac:dyDescent="0.2">
      <c r="A13" s="18" t="s">
        <v>19</v>
      </c>
      <c r="B13" s="46">
        <v>10</v>
      </c>
      <c r="C13" s="46">
        <v>71</v>
      </c>
      <c r="D13" s="46">
        <v>15</v>
      </c>
      <c r="E13" s="46">
        <v>1</v>
      </c>
      <c r="F13" s="6">
        <f t="shared" si="0"/>
        <v>108.5</v>
      </c>
      <c r="G13" s="2">
        <f t="shared" ref="G13:G19" si="3">F10+F11+F12+F13</f>
        <v>324</v>
      </c>
      <c r="H13" s="19" t="s">
        <v>7</v>
      </c>
      <c r="I13" s="46">
        <v>9</v>
      </c>
      <c r="J13" s="46">
        <v>77</v>
      </c>
      <c r="K13" s="46">
        <v>9</v>
      </c>
      <c r="L13" s="46">
        <v>3</v>
      </c>
      <c r="M13" s="6">
        <f t="shared" si="1"/>
        <v>107</v>
      </c>
      <c r="N13" s="2">
        <f t="shared" ref="N13:N18" si="4">M10+M11+M12+M13</f>
        <v>470</v>
      </c>
      <c r="O13" s="19" t="s">
        <v>33</v>
      </c>
      <c r="P13" s="46">
        <v>15</v>
      </c>
      <c r="Q13" s="46">
        <v>125</v>
      </c>
      <c r="R13" s="46">
        <v>6</v>
      </c>
      <c r="S13" s="46">
        <v>4</v>
      </c>
      <c r="T13" s="6">
        <f t="shared" si="2"/>
        <v>154.5</v>
      </c>
      <c r="U13" s="2">
        <f t="shared" ref="U13:U21" si="5">T10+T11+T12+T13</f>
        <v>482.5</v>
      </c>
    </row>
    <row r="14" spans="1:21" ht="24" customHeight="1" x14ac:dyDescent="0.2">
      <c r="A14" s="18" t="s">
        <v>21</v>
      </c>
      <c r="B14" s="46">
        <v>12</v>
      </c>
      <c r="C14" s="46">
        <v>50</v>
      </c>
      <c r="D14" s="46">
        <v>6</v>
      </c>
      <c r="E14" s="46">
        <v>2</v>
      </c>
      <c r="F14" s="6">
        <f t="shared" si="0"/>
        <v>73</v>
      </c>
      <c r="G14" s="2">
        <f t="shared" si="3"/>
        <v>336</v>
      </c>
      <c r="H14" s="19" t="s">
        <v>9</v>
      </c>
      <c r="I14" s="46">
        <v>11</v>
      </c>
      <c r="J14" s="46">
        <v>71</v>
      </c>
      <c r="K14" s="46">
        <v>8</v>
      </c>
      <c r="L14" s="46">
        <v>1</v>
      </c>
      <c r="M14" s="6">
        <f t="shared" si="1"/>
        <v>95</v>
      </c>
      <c r="N14" s="2">
        <f t="shared" si="4"/>
        <v>450</v>
      </c>
      <c r="O14" s="19" t="s">
        <v>29</v>
      </c>
      <c r="P14" s="45">
        <v>20</v>
      </c>
      <c r="Q14" s="45">
        <v>109</v>
      </c>
      <c r="R14" s="45">
        <v>4</v>
      </c>
      <c r="S14" s="45">
        <v>2</v>
      </c>
      <c r="T14" s="6">
        <f t="shared" si="2"/>
        <v>132</v>
      </c>
      <c r="U14" s="2">
        <f t="shared" si="5"/>
        <v>512</v>
      </c>
    </row>
    <row r="15" spans="1:21" ht="24" customHeight="1" x14ac:dyDescent="0.2">
      <c r="A15" s="18" t="s">
        <v>23</v>
      </c>
      <c r="B15" s="46">
        <v>11</v>
      </c>
      <c r="C15" s="46">
        <v>61</v>
      </c>
      <c r="D15" s="46">
        <v>6</v>
      </c>
      <c r="E15" s="46">
        <v>2</v>
      </c>
      <c r="F15" s="6">
        <f t="shared" si="0"/>
        <v>83.5</v>
      </c>
      <c r="G15" s="2">
        <f t="shared" si="3"/>
        <v>344.5</v>
      </c>
      <c r="H15" s="19" t="s">
        <v>12</v>
      </c>
      <c r="I15" s="46">
        <v>10</v>
      </c>
      <c r="J15" s="46">
        <v>70</v>
      </c>
      <c r="K15" s="46">
        <v>5</v>
      </c>
      <c r="L15" s="46">
        <v>0</v>
      </c>
      <c r="M15" s="6">
        <f t="shared" si="1"/>
        <v>85</v>
      </c>
      <c r="N15" s="2">
        <f t="shared" si="4"/>
        <v>406.5</v>
      </c>
      <c r="O15" s="18" t="s">
        <v>30</v>
      </c>
      <c r="P15" s="46">
        <v>23</v>
      </c>
      <c r="Q15" s="46">
        <v>116</v>
      </c>
      <c r="R15" s="46">
        <v>8</v>
      </c>
      <c r="S15" s="46">
        <v>2</v>
      </c>
      <c r="T15" s="6">
        <f t="shared" si="2"/>
        <v>148.5</v>
      </c>
      <c r="U15" s="2">
        <f t="shared" si="5"/>
        <v>548.5</v>
      </c>
    </row>
    <row r="16" spans="1:21" ht="24" customHeight="1" x14ac:dyDescent="0.2">
      <c r="A16" s="18" t="s">
        <v>39</v>
      </c>
      <c r="B16" s="46">
        <v>17</v>
      </c>
      <c r="C16" s="46">
        <v>70</v>
      </c>
      <c r="D16" s="46">
        <v>8</v>
      </c>
      <c r="E16" s="46">
        <v>3</v>
      </c>
      <c r="F16" s="6">
        <f t="shared" si="0"/>
        <v>102</v>
      </c>
      <c r="G16" s="2">
        <f t="shared" si="3"/>
        <v>367</v>
      </c>
      <c r="H16" s="19" t="s">
        <v>15</v>
      </c>
      <c r="I16" s="46">
        <v>9</v>
      </c>
      <c r="J16" s="46">
        <v>73</v>
      </c>
      <c r="K16" s="46">
        <v>4</v>
      </c>
      <c r="L16" s="46">
        <v>1</v>
      </c>
      <c r="M16" s="6">
        <f t="shared" si="1"/>
        <v>88</v>
      </c>
      <c r="N16" s="2">
        <f t="shared" si="4"/>
        <v>375</v>
      </c>
      <c r="O16" s="19" t="s">
        <v>8</v>
      </c>
      <c r="P16" s="46">
        <v>16</v>
      </c>
      <c r="Q16" s="46">
        <v>112</v>
      </c>
      <c r="R16" s="46">
        <v>6</v>
      </c>
      <c r="S16" s="46">
        <v>0</v>
      </c>
      <c r="T16" s="6">
        <f t="shared" si="2"/>
        <v>132</v>
      </c>
      <c r="U16" s="2">
        <f t="shared" si="5"/>
        <v>567</v>
      </c>
    </row>
    <row r="17" spans="1:21" ht="24" customHeight="1" x14ac:dyDescent="0.2">
      <c r="A17" s="18" t="s">
        <v>40</v>
      </c>
      <c r="B17" s="46">
        <v>5</v>
      </c>
      <c r="C17" s="46">
        <v>62</v>
      </c>
      <c r="D17" s="46">
        <v>7</v>
      </c>
      <c r="E17" s="46">
        <v>1</v>
      </c>
      <c r="F17" s="6">
        <f t="shared" si="0"/>
        <v>81</v>
      </c>
      <c r="G17" s="2">
        <f t="shared" si="3"/>
        <v>339.5</v>
      </c>
      <c r="H17" s="19" t="s">
        <v>18</v>
      </c>
      <c r="I17" s="46">
        <v>9</v>
      </c>
      <c r="J17" s="46">
        <v>72</v>
      </c>
      <c r="K17" s="46">
        <v>5</v>
      </c>
      <c r="L17" s="46">
        <v>0</v>
      </c>
      <c r="M17" s="6">
        <f t="shared" si="1"/>
        <v>86.5</v>
      </c>
      <c r="N17" s="2">
        <f t="shared" si="4"/>
        <v>354.5</v>
      </c>
      <c r="O17" s="19" t="s">
        <v>10</v>
      </c>
      <c r="P17" s="46">
        <v>20</v>
      </c>
      <c r="Q17" s="46">
        <v>118</v>
      </c>
      <c r="R17" s="46">
        <v>8</v>
      </c>
      <c r="S17" s="46">
        <v>0</v>
      </c>
      <c r="T17" s="6">
        <f t="shared" si="2"/>
        <v>144</v>
      </c>
      <c r="U17" s="2">
        <f t="shared" si="5"/>
        <v>556.5</v>
      </c>
    </row>
    <row r="18" spans="1:21" ht="24" customHeight="1" x14ac:dyDescent="0.2">
      <c r="A18" s="18" t="s">
        <v>41</v>
      </c>
      <c r="B18" s="46">
        <v>13</v>
      </c>
      <c r="C18" s="46">
        <v>65</v>
      </c>
      <c r="D18" s="46">
        <v>9</v>
      </c>
      <c r="E18" s="46">
        <v>2</v>
      </c>
      <c r="F18" s="6">
        <f t="shared" si="0"/>
        <v>94.5</v>
      </c>
      <c r="G18" s="2">
        <f t="shared" si="3"/>
        <v>361</v>
      </c>
      <c r="H18" s="19" t="s">
        <v>20</v>
      </c>
      <c r="I18" s="46">
        <v>12</v>
      </c>
      <c r="J18" s="46">
        <v>82</v>
      </c>
      <c r="K18" s="46">
        <v>7</v>
      </c>
      <c r="L18" s="46">
        <v>3</v>
      </c>
      <c r="M18" s="6">
        <f t="shared" si="1"/>
        <v>109.5</v>
      </c>
      <c r="N18" s="2">
        <f t="shared" si="4"/>
        <v>369</v>
      </c>
      <c r="O18" s="19" t="s">
        <v>13</v>
      </c>
      <c r="P18" s="46">
        <v>23</v>
      </c>
      <c r="Q18" s="46">
        <v>107</v>
      </c>
      <c r="R18" s="46">
        <v>7</v>
      </c>
      <c r="S18" s="46">
        <v>1</v>
      </c>
      <c r="T18" s="6">
        <f t="shared" si="2"/>
        <v>135</v>
      </c>
      <c r="U18" s="2">
        <f t="shared" si="5"/>
        <v>559.5</v>
      </c>
    </row>
    <row r="19" spans="1:21" ht="24" customHeight="1" thickBot="1" x14ac:dyDescent="0.25">
      <c r="A19" s="21" t="s">
        <v>42</v>
      </c>
      <c r="B19" s="47">
        <v>12</v>
      </c>
      <c r="C19" s="47">
        <v>69</v>
      </c>
      <c r="D19" s="47">
        <v>4</v>
      </c>
      <c r="E19" s="47">
        <v>2</v>
      </c>
      <c r="F19" s="7">
        <f t="shared" si="0"/>
        <v>88</v>
      </c>
      <c r="G19" s="3">
        <f t="shared" si="3"/>
        <v>365.5</v>
      </c>
      <c r="H19" s="20" t="s">
        <v>22</v>
      </c>
      <c r="I19" s="45">
        <v>15</v>
      </c>
      <c r="J19" s="45">
        <v>79</v>
      </c>
      <c r="K19" s="45">
        <v>5</v>
      </c>
      <c r="L19" s="45">
        <v>2</v>
      </c>
      <c r="M19" s="6">
        <f t="shared" si="1"/>
        <v>101.5</v>
      </c>
      <c r="N19" s="2">
        <f>M16+M17+M18+M19</f>
        <v>385.5</v>
      </c>
      <c r="O19" s="19" t="s">
        <v>16</v>
      </c>
      <c r="P19" s="46">
        <v>17</v>
      </c>
      <c r="Q19" s="46">
        <v>115</v>
      </c>
      <c r="R19" s="46">
        <v>8</v>
      </c>
      <c r="S19" s="46">
        <v>0</v>
      </c>
      <c r="T19" s="6">
        <f t="shared" si="2"/>
        <v>139.5</v>
      </c>
      <c r="U19" s="2">
        <f t="shared" si="5"/>
        <v>550.5</v>
      </c>
    </row>
    <row r="20" spans="1:21" ht="24" customHeight="1" x14ac:dyDescent="0.2">
      <c r="A20" s="19" t="s">
        <v>27</v>
      </c>
      <c r="B20" s="45">
        <v>10</v>
      </c>
      <c r="C20" s="45">
        <v>69</v>
      </c>
      <c r="D20" s="45">
        <v>5</v>
      </c>
      <c r="E20" s="45">
        <v>3</v>
      </c>
      <c r="F20" s="8">
        <f t="shared" si="0"/>
        <v>91.5</v>
      </c>
      <c r="G20" s="35"/>
      <c r="H20" s="19" t="s">
        <v>24</v>
      </c>
      <c r="I20" s="46">
        <v>16</v>
      </c>
      <c r="J20" s="46">
        <v>107</v>
      </c>
      <c r="K20" s="46">
        <v>7</v>
      </c>
      <c r="L20" s="46">
        <v>4</v>
      </c>
      <c r="M20" s="8">
        <f t="shared" si="1"/>
        <v>139</v>
      </c>
      <c r="N20" s="2">
        <f>M17+M18+M19+M20</f>
        <v>436.5</v>
      </c>
      <c r="O20" s="19" t="s">
        <v>45</v>
      </c>
      <c r="P20" s="45">
        <v>20</v>
      </c>
      <c r="Q20" s="45">
        <v>126</v>
      </c>
      <c r="R20" s="46">
        <v>8</v>
      </c>
      <c r="S20" s="45">
        <v>0</v>
      </c>
      <c r="T20" s="8">
        <f t="shared" si="2"/>
        <v>152</v>
      </c>
      <c r="U20" s="2">
        <f t="shared" si="5"/>
        <v>570.5</v>
      </c>
    </row>
    <row r="21" spans="1:21" ht="24" customHeight="1" thickBot="1" x14ac:dyDescent="0.25">
      <c r="A21" s="19" t="s">
        <v>28</v>
      </c>
      <c r="B21" s="46">
        <v>12</v>
      </c>
      <c r="C21" s="46">
        <v>71</v>
      </c>
      <c r="D21" s="46">
        <v>5</v>
      </c>
      <c r="E21" s="46">
        <v>1</v>
      </c>
      <c r="F21" s="6">
        <f t="shared" si="0"/>
        <v>89.5</v>
      </c>
      <c r="G21" s="36"/>
      <c r="H21" s="20" t="s">
        <v>25</v>
      </c>
      <c r="I21" s="46">
        <v>12</v>
      </c>
      <c r="J21" s="46">
        <v>80</v>
      </c>
      <c r="K21" s="46">
        <v>3</v>
      </c>
      <c r="L21" s="46">
        <v>0</v>
      </c>
      <c r="M21" s="6">
        <f t="shared" si="1"/>
        <v>92</v>
      </c>
      <c r="N21" s="2">
        <f>M18+M19+M20+M21</f>
        <v>442</v>
      </c>
      <c r="O21" s="21" t="s">
        <v>46</v>
      </c>
      <c r="P21" s="47">
        <v>14</v>
      </c>
      <c r="Q21" s="47">
        <v>111</v>
      </c>
      <c r="R21" s="47">
        <v>6</v>
      </c>
      <c r="S21" s="47">
        <v>0</v>
      </c>
      <c r="T21" s="7">
        <f t="shared" si="2"/>
        <v>130</v>
      </c>
      <c r="U21" s="3">
        <f t="shared" si="5"/>
        <v>556.5</v>
      </c>
    </row>
    <row r="22" spans="1:21" ht="24" customHeight="1" thickBot="1" x14ac:dyDescent="0.25">
      <c r="A22" s="19" t="s">
        <v>1</v>
      </c>
      <c r="B22" s="46">
        <v>18</v>
      </c>
      <c r="C22" s="46">
        <v>72</v>
      </c>
      <c r="D22" s="46">
        <v>5</v>
      </c>
      <c r="E22" s="46">
        <v>0</v>
      </c>
      <c r="F22" s="6">
        <f t="shared" si="0"/>
        <v>91</v>
      </c>
      <c r="G22" s="2"/>
      <c r="H22" s="21" t="s">
        <v>26</v>
      </c>
      <c r="I22" s="47">
        <v>14</v>
      </c>
      <c r="J22" s="47">
        <v>95</v>
      </c>
      <c r="K22" s="47">
        <v>6</v>
      </c>
      <c r="L22" s="47">
        <v>0</v>
      </c>
      <c r="M22" s="6">
        <f t="shared" si="1"/>
        <v>114</v>
      </c>
      <c r="N22" s="3">
        <f>M19+M20+M21+M22</f>
        <v>446.5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367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470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570.5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82</v>
      </c>
      <c r="G24" s="88"/>
      <c r="H24" s="185"/>
      <c r="I24" s="186"/>
      <c r="J24" s="82" t="s">
        <v>73</v>
      </c>
      <c r="K24" s="86"/>
      <c r="L24" s="86"/>
      <c r="M24" s="87" t="s">
        <v>76</v>
      </c>
      <c r="N24" s="88"/>
      <c r="O24" s="185"/>
      <c r="P24" s="186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100 - KR 51B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154</v>
      </c>
      <c r="E6" s="193"/>
      <c r="F6" s="193"/>
      <c r="G6" s="193"/>
      <c r="H6" s="193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43105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7</v>
      </c>
      <c r="C10" s="46">
        <v>71</v>
      </c>
      <c r="D10" s="46">
        <v>2</v>
      </c>
      <c r="E10" s="46">
        <v>0</v>
      </c>
      <c r="F10" s="6">
        <f t="shared" ref="F10:F22" si="0">B10*0.5+C10*1+D10*2+E10*2.5</f>
        <v>78.5</v>
      </c>
      <c r="G10" s="2"/>
      <c r="H10" s="19" t="s">
        <v>4</v>
      </c>
      <c r="I10" s="46">
        <v>17</v>
      </c>
      <c r="J10" s="46">
        <v>78</v>
      </c>
      <c r="K10" s="46">
        <v>2</v>
      </c>
      <c r="L10" s="46">
        <v>2</v>
      </c>
      <c r="M10" s="6">
        <f t="shared" ref="M10:M22" si="1">I10*0.5+J10*1+K10*2+L10*2.5</f>
        <v>95.5</v>
      </c>
      <c r="N10" s="9">
        <f>F20+F21+F22+M10</f>
        <v>307</v>
      </c>
      <c r="O10" s="19" t="s">
        <v>43</v>
      </c>
      <c r="P10" s="46">
        <v>13</v>
      </c>
      <c r="Q10" s="46">
        <v>81</v>
      </c>
      <c r="R10" s="46">
        <v>2</v>
      </c>
      <c r="S10" s="46">
        <v>0</v>
      </c>
      <c r="T10" s="6">
        <f t="shared" ref="T10:T21" si="2">P10*0.5+Q10*1+R10*2+S10*2.5</f>
        <v>91.5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81</v>
      </c>
      <c r="D11" s="46">
        <v>1</v>
      </c>
      <c r="E11" s="46">
        <v>0</v>
      </c>
      <c r="F11" s="6">
        <f t="shared" si="0"/>
        <v>86</v>
      </c>
      <c r="G11" s="2"/>
      <c r="H11" s="19" t="s">
        <v>5</v>
      </c>
      <c r="I11" s="46">
        <v>21</v>
      </c>
      <c r="J11" s="46">
        <v>65</v>
      </c>
      <c r="K11" s="46">
        <v>2</v>
      </c>
      <c r="L11" s="46">
        <v>1</v>
      </c>
      <c r="M11" s="6">
        <f t="shared" si="1"/>
        <v>82</v>
      </c>
      <c r="N11" s="9">
        <f>F21+F22+M10+M11</f>
        <v>317</v>
      </c>
      <c r="O11" s="19" t="s">
        <v>44</v>
      </c>
      <c r="P11" s="46">
        <v>11</v>
      </c>
      <c r="Q11" s="46">
        <v>90</v>
      </c>
      <c r="R11" s="46">
        <v>1</v>
      </c>
      <c r="S11" s="46">
        <v>1</v>
      </c>
      <c r="T11" s="6">
        <f t="shared" si="2"/>
        <v>100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70</v>
      </c>
      <c r="D12" s="46">
        <v>2</v>
      </c>
      <c r="E12" s="46">
        <v>3</v>
      </c>
      <c r="F12" s="6">
        <f t="shared" si="0"/>
        <v>85</v>
      </c>
      <c r="G12" s="2"/>
      <c r="H12" s="19" t="s">
        <v>6</v>
      </c>
      <c r="I12" s="46">
        <v>14</v>
      </c>
      <c r="J12" s="46">
        <v>92</v>
      </c>
      <c r="K12" s="46">
        <v>2</v>
      </c>
      <c r="L12" s="46">
        <v>1</v>
      </c>
      <c r="M12" s="6">
        <f t="shared" si="1"/>
        <v>105.5</v>
      </c>
      <c r="N12" s="2">
        <f>F22+M10+M11+M12</f>
        <v>352</v>
      </c>
      <c r="O12" s="19" t="s">
        <v>32</v>
      </c>
      <c r="P12" s="46">
        <v>10</v>
      </c>
      <c r="Q12" s="46">
        <v>104</v>
      </c>
      <c r="R12" s="46">
        <v>2</v>
      </c>
      <c r="S12" s="46">
        <v>1</v>
      </c>
      <c r="T12" s="6">
        <f t="shared" si="2"/>
        <v>115.5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69</v>
      </c>
      <c r="D13" s="46">
        <v>2</v>
      </c>
      <c r="E13" s="46">
        <v>1</v>
      </c>
      <c r="F13" s="6">
        <f t="shared" si="0"/>
        <v>77.5</v>
      </c>
      <c r="G13" s="2">
        <f t="shared" ref="G13:G19" si="3">F10+F11+F12+F13</f>
        <v>327</v>
      </c>
      <c r="H13" s="19" t="s">
        <v>7</v>
      </c>
      <c r="I13" s="46">
        <v>6</v>
      </c>
      <c r="J13" s="46">
        <v>82</v>
      </c>
      <c r="K13" s="46">
        <v>3</v>
      </c>
      <c r="L13" s="46">
        <v>1</v>
      </c>
      <c r="M13" s="6">
        <f t="shared" si="1"/>
        <v>93.5</v>
      </c>
      <c r="N13" s="2">
        <f t="shared" ref="N13:N18" si="4">M10+M11+M12+M13</f>
        <v>376.5</v>
      </c>
      <c r="O13" s="19" t="s">
        <v>33</v>
      </c>
      <c r="P13" s="46">
        <v>13</v>
      </c>
      <c r="Q13" s="46">
        <v>110</v>
      </c>
      <c r="R13" s="46">
        <v>1</v>
      </c>
      <c r="S13" s="46">
        <v>0</v>
      </c>
      <c r="T13" s="6">
        <f t="shared" si="2"/>
        <v>118.5</v>
      </c>
      <c r="U13" s="2">
        <f t="shared" ref="U13:U21" si="5">T10+T11+T12+T13</f>
        <v>425.5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40</v>
      </c>
      <c r="D14" s="46">
        <v>1</v>
      </c>
      <c r="E14" s="46">
        <v>0</v>
      </c>
      <c r="F14" s="6">
        <f t="shared" si="0"/>
        <v>45</v>
      </c>
      <c r="G14" s="2">
        <f t="shared" si="3"/>
        <v>293.5</v>
      </c>
      <c r="H14" s="19" t="s">
        <v>9</v>
      </c>
      <c r="I14" s="46">
        <v>5</v>
      </c>
      <c r="J14" s="46">
        <v>71</v>
      </c>
      <c r="K14" s="46">
        <v>2</v>
      </c>
      <c r="L14" s="46">
        <v>0</v>
      </c>
      <c r="M14" s="6">
        <f t="shared" si="1"/>
        <v>77.5</v>
      </c>
      <c r="N14" s="2">
        <f t="shared" si="4"/>
        <v>358.5</v>
      </c>
      <c r="O14" s="19" t="s">
        <v>29</v>
      </c>
      <c r="P14" s="45">
        <v>10</v>
      </c>
      <c r="Q14" s="45">
        <v>93</v>
      </c>
      <c r="R14" s="45">
        <v>1</v>
      </c>
      <c r="S14" s="45">
        <v>1</v>
      </c>
      <c r="T14" s="6">
        <f t="shared" si="2"/>
        <v>102.5</v>
      </c>
      <c r="U14" s="2">
        <f t="shared" si="5"/>
        <v>436.5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43</v>
      </c>
      <c r="D15" s="46">
        <v>2</v>
      </c>
      <c r="E15" s="46">
        <v>0</v>
      </c>
      <c r="F15" s="6">
        <f t="shared" si="0"/>
        <v>50</v>
      </c>
      <c r="G15" s="2">
        <f t="shared" si="3"/>
        <v>257.5</v>
      </c>
      <c r="H15" s="19" t="s">
        <v>12</v>
      </c>
      <c r="I15" s="46">
        <v>4</v>
      </c>
      <c r="J15" s="46">
        <v>75</v>
      </c>
      <c r="K15" s="46">
        <v>1</v>
      </c>
      <c r="L15" s="46">
        <v>0</v>
      </c>
      <c r="M15" s="6">
        <f t="shared" si="1"/>
        <v>79</v>
      </c>
      <c r="N15" s="2">
        <f t="shared" si="4"/>
        <v>355.5</v>
      </c>
      <c r="O15" s="18" t="s">
        <v>30</v>
      </c>
      <c r="P15" s="46">
        <v>9</v>
      </c>
      <c r="Q15" s="46">
        <v>113</v>
      </c>
      <c r="R15" s="46">
        <v>1</v>
      </c>
      <c r="S15" s="46">
        <v>1</v>
      </c>
      <c r="T15" s="6">
        <f t="shared" si="2"/>
        <v>122</v>
      </c>
      <c r="U15" s="2">
        <f t="shared" si="5"/>
        <v>458.5</v>
      </c>
      <c r="AB15" s="81">
        <v>233.5</v>
      </c>
    </row>
    <row r="16" spans="1:28" ht="24" customHeight="1" x14ac:dyDescent="0.2">
      <c r="A16" s="18" t="s">
        <v>39</v>
      </c>
      <c r="B16" s="46">
        <v>11</v>
      </c>
      <c r="C16" s="46">
        <v>64</v>
      </c>
      <c r="D16" s="46">
        <v>1</v>
      </c>
      <c r="E16" s="46">
        <v>1</v>
      </c>
      <c r="F16" s="6">
        <f t="shared" si="0"/>
        <v>74</v>
      </c>
      <c r="G16" s="2">
        <f t="shared" si="3"/>
        <v>246.5</v>
      </c>
      <c r="H16" s="19" t="s">
        <v>15</v>
      </c>
      <c r="I16" s="46">
        <v>6</v>
      </c>
      <c r="J16" s="46">
        <v>76</v>
      </c>
      <c r="K16" s="46">
        <v>2</v>
      </c>
      <c r="L16" s="46">
        <v>1</v>
      </c>
      <c r="M16" s="6">
        <f t="shared" si="1"/>
        <v>85.5</v>
      </c>
      <c r="N16" s="2">
        <f t="shared" si="4"/>
        <v>335.5</v>
      </c>
      <c r="O16" s="19" t="s">
        <v>8</v>
      </c>
      <c r="P16" s="46">
        <v>6</v>
      </c>
      <c r="Q16" s="46">
        <v>110</v>
      </c>
      <c r="R16" s="46">
        <v>2</v>
      </c>
      <c r="S16" s="46">
        <v>1</v>
      </c>
      <c r="T16" s="6">
        <f t="shared" si="2"/>
        <v>119.5</v>
      </c>
      <c r="U16" s="2">
        <f t="shared" si="5"/>
        <v>462.5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60</v>
      </c>
      <c r="D17" s="46">
        <v>2</v>
      </c>
      <c r="E17" s="46">
        <v>2</v>
      </c>
      <c r="F17" s="6">
        <f t="shared" si="0"/>
        <v>74</v>
      </c>
      <c r="G17" s="2">
        <f t="shared" si="3"/>
        <v>243</v>
      </c>
      <c r="H17" s="19" t="s">
        <v>18</v>
      </c>
      <c r="I17" s="46">
        <v>8</v>
      </c>
      <c r="J17" s="46">
        <v>61</v>
      </c>
      <c r="K17" s="46">
        <v>2</v>
      </c>
      <c r="L17" s="46">
        <v>0</v>
      </c>
      <c r="M17" s="6">
        <f t="shared" si="1"/>
        <v>69</v>
      </c>
      <c r="N17" s="2">
        <f t="shared" si="4"/>
        <v>311</v>
      </c>
      <c r="O17" s="19" t="s">
        <v>10</v>
      </c>
      <c r="P17" s="46">
        <v>9</v>
      </c>
      <c r="Q17" s="46">
        <v>132</v>
      </c>
      <c r="R17" s="46">
        <v>2</v>
      </c>
      <c r="S17" s="46">
        <v>0</v>
      </c>
      <c r="T17" s="6">
        <f t="shared" si="2"/>
        <v>140.5</v>
      </c>
      <c r="U17" s="2">
        <f t="shared" si="5"/>
        <v>484.5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60</v>
      </c>
      <c r="D18" s="46">
        <v>2</v>
      </c>
      <c r="E18" s="46">
        <v>1</v>
      </c>
      <c r="F18" s="6">
        <f t="shared" si="0"/>
        <v>70</v>
      </c>
      <c r="G18" s="2">
        <f t="shared" si="3"/>
        <v>268</v>
      </c>
      <c r="H18" s="19" t="s">
        <v>20</v>
      </c>
      <c r="I18" s="46">
        <v>4</v>
      </c>
      <c r="J18" s="46">
        <v>77</v>
      </c>
      <c r="K18" s="46">
        <v>1</v>
      </c>
      <c r="L18" s="46">
        <v>1</v>
      </c>
      <c r="M18" s="6">
        <f t="shared" si="1"/>
        <v>83.5</v>
      </c>
      <c r="N18" s="2">
        <f t="shared" si="4"/>
        <v>317</v>
      </c>
      <c r="O18" s="19" t="s">
        <v>13</v>
      </c>
      <c r="P18" s="46">
        <v>11</v>
      </c>
      <c r="Q18" s="46">
        <v>128</v>
      </c>
      <c r="R18" s="46">
        <v>3</v>
      </c>
      <c r="S18" s="46">
        <v>0</v>
      </c>
      <c r="T18" s="6">
        <f t="shared" si="2"/>
        <v>139.5</v>
      </c>
      <c r="U18" s="2">
        <f t="shared" si="5"/>
        <v>521.5</v>
      </c>
      <c r="AB18" s="81">
        <v>248</v>
      </c>
    </row>
    <row r="19" spans="1:28" ht="24" customHeight="1" thickBot="1" x14ac:dyDescent="0.25">
      <c r="A19" s="21" t="s">
        <v>42</v>
      </c>
      <c r="B19" s="47">
        <v>13</v>
      </c>
      <c r="C19" s="47">
        <v>70</v>
      </c>
      <c r="D19" s="47">
        <v>1</v>
      </c>
      <c r="E19" s="47">
        <v>2</v>
      </c>
      <c r="F19" s="7">
        <f t="shared" si="0"/>
        <v>83.5</v>
      </c>
      <c r="G19" s="3">
        <f t="shared" si="3"/>
        <v>301.5</v>
      </c>
      <c r="H19" s="20" t="s">
        <v>22</v>
      </c>
      <c r="I19" s="45">
        <v>7</v>
      </c>
      <c r="J19" s="45">
        <v>74</v>
      </c>
      <c r="K19" s="45">
        <v>2</v>
      </c>
      <c r="L19" s="45">
        <v>0</v>
      </c>
      <c r="M19" s="6">
        <f t="shared" si="1"/>
        <v>81.5</v>
      </c>
      <c r="N19" s="2">
        <f>M16+M17+M18+M19</f>
        <v>319.5</v>
      </c>
      <c r="O19" s="19" t="s">
        <v>16</v>
      </c>
      <c r="P19" s="46">
        <v>13</v>
      </c>
      <c r="Q19" s="46">
        <v>150</v>
      </c>
      <c r="R19" s="46">
        <v>2</v>
      </c>
      <c r="S19" s="46">
        <v>1</v>
      </c>
      <c r="T19" s="6">
        <f t="shared" si="2"/>
        <v>163</v>
      </c>
      <c r="U19" s="2">
        <f t="shared" si="5"/>
        <v>562.5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63</v>
      </c>
      <c r="D20" s="45">
        <v>2</v>
      </c>
      <c r="E20" s="45">
        <v>0</v>
      </c>
      <c r="F20" s="8">
        <f t="shared" si="0"/>
        <v>72</v>
      </c>
      <c r="G20" s="35"/>
      <c r="H20" s="19" t="s">
        <v>24</v>
      </c>
      <c r="I20" s="46">
        <v>9</v>
      </c>
      <c r="J20" s="46">
        <v>69</v>
      </c>
      <c r="K20" s="46">
        <v>1</v>
      </c>
      <c r="L20" s="46">
        <v>0</v>
      </c>
      <c r="M20" s="8">
        <f t="shared" si="1"/>
        <v>75.5</v>
      </c>
      <c r="N20" s="2">
        <f>M17+M18+M19+M20</f>
        <v>309.5</v>
      </c>
      <c r="O20" s="19" t="s">
        <v>45</v>
      </c>
      <c r="P20" s="45">
        <v>10</v>
      </c>
      <c r="Q20" s="45">
        <v>136</v>
      </c>
      <c r="R20" s="45">
        <v>3</v>
      </c>
      <c r="S20" s="45">
        <v>0</v>
      </c>
      <c r="T20" s="8">
        <f t="shared" si="2"/>
        <v>147</v>
      </c>
      <c r="U20" s="2">
        <f t="shared" si="5"/>
        <v>590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61</v>
      </c>
      <c r="D21" s="46">
        <v>2</v>
      </c>
      <c r="E21" s="46">
        <v>1</v>
      </c>
      <c r="F21" s="6">
        <f t="shared" si="0"/>
        <v>70.5</v>
      </c>
      <c r="G21" s="36"/>
      <c r="H21" s="20" t="s">
        <v>25</v>
      </c>
      <c r="I21" s="46">
        <v>13</v>
      </c>
      <c r="J21" s="46">
        <v>86</v>
      </c>
      <c r="K21" s="46">
        <v>1</v>
      </c>
      <c r="L21" s="46">
        <v>1</v>
      </c>
      <c r="M21" s="6">
        <f t="shared" si="1"/>
        <v>97</v>
      </c>
      <c r="N21" s="2">
        <f>M18+M19+M20+M21</f>
        <v>337.5</v>
      </c>
      <c r="O21" s="21" t="s">
        <v>46</v>
      </c>
      <c r="P21" s="47">
        <v>11</v>
      </c>
      <c r="Q21" s="47">
        <v>121</v>
      </c>
      <c r="R21" s="47">
        <v>1</v>
      </c>
      <c r="S21" s="47">
        <v>0</v>
      </c>
      <c r="T21" s="7">
        <f t="shared" si="2"/>
        <v>128.5</v>
      </c>
      <c r="U21" s="3">
        <f t="shared" si="5"/>
        <v>578</v>
      </c>
      <c r="AB21" s="8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59</v>
      </c>
      <c r="D22" s="46">
        <v>1</v>
      </c>
      <c r="E22" s="46">
        <v>1</v>
      </c>
      <c r="F22" s="6">
        <f t="shared" si="0"/>
        <v>69</v>
      </c>
      <c r="G22" s="2"/>
      <c r="H22" s="21" t="s">
        <v>26</v>
      </c>
      <c r="I22" s="47">
        <v>14</v>
      </c>
      <c r="J22" s="47">
        <v>90</v>
      </c>
      <c r="K22" s="47">
        <v>2</v>
      </c>
      <c r="L22" s="47">
        <v>0</v>
      </c>
      <c r="M22" s="6">
        <f t="shared" si="1"/>
        <v>101</v>
      </c>
      <c r="N22" s="3">
        <f>M19+M20+M21+M22</f>
        <v>355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327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376.5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590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76</v>
      </c>
      <c r="N24" s="88"/>
      <c r="O24" s="185"/>
      <c r="P24" s="186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100 - KR 51B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0</v>
      </c>
      <c r="M5" s="178"/>
      <c r="N5" s="178"/>
      <c r="O5" s="50"/>
      <c r="P5" s="200" t="s">
        <v>57</v>
      </c>
      <c r="Q5" s="200"/>
      <c r="R5" s="200"/>
      <c r="S5" s="178" t="s">
        <v>133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149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43105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8</v>
      </c>
      <c r="C10" s="61">
        <v>66</v>
      </c>
      <c r="D10" s="61">
        <v>18</v>
      </c>
      <c r="E10" s="61">
        <v>5</v>
      </c>
      <c r="F10" s="62">
        <f t="shared" ref="F10:F22" si="0">B10*0.5+C10*1+D10*2+E10*2.5</f>
        <v>118.5</v>
      </c>
      <c r="G10" s="63"/>
      <c r="H10" s="64" t="s">
        <v>4</v>
      </c>
      <c r="I10" s="46">
        <v>22</v>
      </c>
      <c r="J10" s="46">
        <v>122</v>
      </c>
      <c r="K10" s="46">
        <v>14</v>
      </c>
      <c r="L10" s="46">
        <v>3</v>
      </c>
      <c r="M10" s="62">
        <f t="shared" ref="M10:M22" si="1">I10*0.5+J10*1+K10*2+L10*2.5</f>
        <v>168.5</v>
      </c>
      <c r="N10" s="65">
        <f>F20+F21+F22+M10</f>
        <v>661</v>
      </c>
      <c r="O10" s="64" t="s">
        <v>43</v>
      </c>
      <c r="P10" s="46">
        <v>27</v>
      </c>
      <c r="Q10" s="46">
        <v>124</v>
      </c>
      <c r="R10" s="46">
        <v>11</v>
      </c>
      <c r="S10" s="46">
        <v>2</v>
      </c>
      <c r="T10" s="62">
        <f t="shared" ref="T10:T21" si="2">P10*0.5+Q10*1+R10*2+S10*2.5</f>
        <v>164.5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69</v>
      </c>
      <c r="D11" s="61">
        <v>17</v>
      </c>
      <c r="E11" s="61">
        <v>3</v>
      </c>
      <c r="F11" s="62">
        <f t="shared" si="0"/>
        <v>114</v>
      </c>
      <c r="G11" s="63"/>
      <c r="H11" s="64" t="s">
        <v>5</v>
      </c>
      <c r="I11" s="46">
        <v>22</v>
      </c>
      <c r="J11" s="46">
        <v>97</v>
      </c>
      <c r="K11" s="46">
        <v>13</v>
      </c>
      <c r="L11" s="46">
        <v>4</v>
      </c>
      <c r="M11" s="62">
        <f t="shared" si="1"/>
        <v>144</v>
      </c>
      <c r="N11" s="65">
        <f>F21+F22+M10+M11</f>
        <v>648</v>
      </c>
      <c r="O11" s="64" t="s">
        <v>44</v>
      </c>
      <c r="P11" s="46">
        <v>21</v>
      </c>
      <c r="Q11" s="46">
        <v>132</v>
      </c>
      <c r="R11" s="46">
        <v>14</v>
      </c>
      <c r="S11" s="46">
        <v>0</v>
      </c>
      <c r="T11" s="62">
        <f t="shared" si="2"/>
        <v>170.5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71</v>
      </c>
      <c r="D12" s="61">
        <v>20</v>
      </c>
      <c r="E12" s="61">
        <v>0</v>
      </c>
      <c r="F12" s="62">
        <f t="shared" si="0"/>
        <v>116.5</v>
      </c>
      <c r="G12" s="63"/>
      <c r="H12" s="64" t="s">
        <v>6</v>
      </c>
      <c r="I12" s="46">
        <v>25</v>
      </c>
      <c r="J12" s="46">
        <v>143</v>
      </c>
      <c r="K12" s="46">
        <v>17</v>
      </c>
      <c r="L12" s="46">
        <v>3</v>
      </c>
      <c r="M12" s="62">
        <f t="shared" si="1"/>
        <v>197</v>
      </c>
      <c r="N12" s="63">
        <f>F22+M10+M11+M12</f>
        <v>662</v>
      </c>
      <c r="O12" s="64" t="s">
        <v>32</v>
      </c>
      <c r="P12" s="46">
        <v>32</v>
      </c>
      <c r="Q12" s="46">
        <v>120</v>
      </c>
      <c r="R12" s="46">
        <v>14</v>
      </c>
      <c r="S12" s="46">
        <v>2</v>
      </c>
      <c r="T12" s="62">
        <f t="shared" si="2"/>
        <v>169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</v>
      </c>
      <c r="C13" s="61">
        <v>51</v>
      </c>
      <c r="D13" s="61">
        <v>19</v>
      </c>
      <c r="E13" s="61">
        <v>2</v>
      </c>
      <c r="F13" s="62">
        <f t="shared" si="0"/>
        <v>99.5</v>
      </c>
      <c r="G13" s="63">
        <f t="shared" ref="G13:G19" si="3">F10+F11+F12+F13</f>
        <v>448.5</v>
      </c>
      <c r="H13" s="64" t="s">
        <v>7</v>
      </c>
      <c r="I13" s="46">
        <v>21</v>
      </c>
      <c r="J13" s="46">
        <v>126</v>
      </c>
      <c r="K13" s="46">
        <v>16</v>
      </c>
      <c r="L13" s="46">
        <v>2</v>
      </c>
      <c r="M13" s="62">
        <f t="shared" si="1"/>
        <v>173.5</v>
      </c>
      <c r="N13" s="63">
        <f t="shared" ref="N13:N18" si="4">M10+M11+M12+M13</f>
        <v>683</v>
      </c>
      <c r="O13" s="64" t="s">
        <v>33</v>
      </c>
      <c r="P13" s="46">
        <v>25</v>
      </c>
      <c r="Q13" s="46">
        <v>159</v>
      </c>
      <c r="R13" s="46">
        <v>20</v>
      </c>
      <c r="S13" s="46">
        <v>0</v>
      </c>
      <c r="T13" s="62">
        <f t="shared" si="2"/>
        <v>211.5</v>
      </c>
      <c r="U13" s="63">
        <f t="shared" ref="U13:U21" si="5">T10+T11+T12+T13</f>
        <v>715.5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64</v>
      </c>
      <c r="D14" s="61">
        <v>32</v>
      </c>
      <c r="E14" s="61">
        <v>1</v>
      </c>
      <c r="F14" s="62">
        <f t="shared" si="0"/>
        <v>143.5</v>
      </c>
      <c r="G14" s="63">
        <f t="shared" si="3"/>
        <v>473.5</v>
      </c>
      <c r="H14" s="64" t="s">
        <v>9</v>
      </c>
      <c r="I14" s="46">
        <v>14</v>
      </c>
      <c r="J14" s="46">
        <v>112</v>
      </c>
      <c r="K14" s="46">
        <v>19</v>
      </c>
      <c r="L14" s="46">
        <v>1</v>
      </c>
      <c r="M14" s="62">
        <f t="shared" si="1"/>
        <v>159.5</v>
      </c>
      <c r="N14" s="63">
        <f t="shared" si="4"/>
        <v>674</v>
      </c>
      <c r="O14" s="64" t="s">
        <v>29</v>
      </c>
      <c r="P14" s="45">
        <v>39</v>
      </c>
      <c r="Q14" s="45">
        <v>132</v>
      </c>
      <c r="R14" s="45">
        <v>19</v>
      </c>
      <c r="S14" s="45">
        <v>2</v>
      </c>
      <c r="T14" s="62">
        <f t="shared" si="2"/>
        <v>194.5</v>
      </c>
      <c r="U14" s="63">
        <f t="shared" si="5"/>
        <v>745.5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11</v>
      </c>
      <c r="C15" s="61">
        <v>62</v>
      </c>
      <c r="D15" s="61">
        <v>22</v>
      </c>
      <c r="E15" s="61">
        <v>2</v>
      </c>
      <c r="F15" s="62">
        <f t="shared" si="0"/>
        <v>116.5</v>
      </c>
      <c r="G15" s="63">
        <f t="shared" si="3"/>
        <v>476</v>
      </c>
      <c r="H15" s="64" t="s">
        <v>12</v>
      </c>
      <c r="I15" s="46">
        <v>12</v>
      </c>
      <c r="J15" s="46">
        <v>109</v>
      </c>
      <c r="K15" s="46">
        <v>18</v>
      </c>
      <c r="L15" s="46">
        <v>2</v>
      </c>
      <c r="M15" s="62">
        <f t="shared" si="1"/>
        <v>156</v>
      </c>
      <c r="N15" s="63">
        <f t="shared" si="4"/>
        <v>686</v>
      </c>
      <c r="O15" s="60" t="s">
        <v>30</v>
      </c>
      <c r="P15" s="46">
        <v>32</v>
      </c>
      <c r="Q15" s="46">
        <v>174</v>
      </c>
      <c r="R15" s="46">
        <v>12</v>
      </c>
      <c r="S15" s="46">
        <v>1</v>
      </c>
      <c r="T15" s="62">
        <f t="shared" si="2"/>
        <v>216.5</v>
      </c>
      <c r="U15" s="63">
        <f t="shared" si="5"/>
        <v>791.5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80</v>
      </c>
      <c r="D16" s="61">
        <v>19</v>
      </c>
      <c r="E16" s="61">
        <v>3</v>
      </c>
      <c r="F16" s="62">
        <f t="shared" si="0"/>
        <v>133.5</v>
      </c>
      <c r="G16" s="63">
        <f t="shared" si="3"/>
        <v>493</v>
      </c>
      <c r="H16" s="64" t="s">
        <v>15</v>
      </c>
      <c r="I16" s="46">
        <v>15</v>
      </c>
      <c r="J16" s="46">
        <v>111</v>
      </c>
      <c r="K16" s="46">
        <v>16</v>
      </c>
      <c r="L16" s="46">
        <v>1</v>
      </c>
      <c r="M16" s="62">
        <f t="shared" si="1"/>
        <v>153</v>
      </c>
      <c r="N16" s="63">
        <f t="shared" si="4"/>
        <v>642</v>
      </c>
      <c r="O16" s="64" t="s">
        <v>8</v>
      </c>
      <c r="P16" s="46">
        <v>24</v>
      </c>
      <c r="Q16" s="46">
        <v>149</v>
      </c>
      <c r="R16" s="46">
        <v>16</v>
      </c>
      <c r="S16" s="46">
        <v>1</v>
      </c>
      <c r="T16" s="62">
        <f t="shared" si="2"/>
        <v>195.5</v>
      </c>
      <c r="U16" s="63">
        <f t="shared" si="5"/>
        <v>818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93</v>
      </c>
      <c r="D17" s="61">
        <v>15</v>
      </c>
      <c r="E17" s="61">
        <v>2</v>
      </c>
      <c r="F17" s="62">
        <f t="shared" si="0"/>
        <v>133.5</v>
      </c>
      <c r="G17" s="63">
        <f t="shared" si="3"/>
        <v>527</v>
      </c>
      <c r="H17" s="64" t="s">
        <v>18</v>
      </c>
      <c r="I17" s="46">
        <v>10</v>
      </c>
      <c r="J17" s="46">
        <v>115</v>
      </c>
      <c r="K17" s="46">
        <v>16</v>
      </c>
      <c r="L17" s="46">
        <v>1</v>
      </c>
      <c r="M17" s="62">
        <f t="shared" si="1"/>
        <v>154.5</v>
      </c>
      <c r="N17" s="63">
        <f t="shared" si="4"/>
        <v>623</v>
      </c>
      <c r="O17" s="64" t="s">
        <v>10</v>
      </c>
      <c r="P17" s="46">
        <v>27</v>
      </c>
      <c r="Q17" s="46">
        <v>152</v>
      </c>
      <c r="R17" s="46">
        <v>14</v>
      </c>
      <c r="S17" s="46">
        <v>2</v>
      </c>
      <c r="T17" s="62">
        <f t="shared" si="2"/>
        <v>198.5</v>
      </c>
      <c r="U17" s="63">
        <f t="shared" si="5"/>
        <v>805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52</v>
      </c>
      <c r="D18" s="61">
        <v>34</v>
      </c>
      <c r="E18" s="61">
        <v>3</v>
      </c>
      <c r="F18" s="62">
        <f t="shared" si="0"/>
        <v>134.5</v>
      </c>
      <c r="G18" s="63">
        <f t="shared" si="3"/>
        <v>518</v>
      </c>
      <c r="H18" s="64" t="s">
        <v>20</v>
      </c>
      <c r="I18" s="46">
        <v>11</v>
      </c>
      <c r="J18" s="46">
        <v>99</v>
      </c>
      <c r="K18" s="46">
        <v>14</v>
      </c>
      <c r="L18" s="46">
        <v>0</v>
      </c>
      <c r="M18" s="62">
        <f t="shared" si="1"/>
        <v>132.5</v>
      </c>
      <c r="N18" s="63">
        <f t="shared" si="4"/>
        <v>596</v>
      </c>
      <c r="O18" s="64" t="s">
        <v>13</v>
      </c>
      <c r="P18" s="46">
        <v>48</v>
      </c>
      <c r="Q18" s="46">
        <v>107</v>
      </c>
      <c r="R18" s="46">
        <v>16</v>
      </c>
      <c r="S18" s="46">
        <v>1</v>
      </c>
      <c r="T18" s="62">
        <f t="shared" si="2"/>
        <v>165.5</v>
      </c>
      <c r="U18" s="63">
        <f t="shared" si="5"/>
        <v>776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99</v>
      </c>
      <c r="D19" s="69">
        <v>19</v>
      </c>
      <c r="E19" s="69">
        <v>3</v>
      </c>
      <c r="F19" s="70">
        <f t="shared" si="0"/>
        <v>153.5</v>
      </c>
      <c r="G19" s="71">
        <f t="shared" si="3"/>
        <v>555</v>
      </c>
      <c r="H19" s="72" t="s">
        <v>22</v>
      </c>
      <c r="I19" s="45">
        <v>18</v>
      </c>
      <c r="J19" s="45">
        <v>115</v>
      </c>
      <c r="K19" s="45">
        <v>11</v>
      </c>
      <c r="L19" s="45">
        <v>0</v>
      </c>
      <c r="M19" s="62">
        <f t="shared" si="1"/>
        <v>146</v>
      </c>
      <c r="N19" s="63">
        <f>M16+M17+M18+M19</f>
        <v>586</v>
      </c>
      <c r="O19" s="64" t="s">
        <v>16</v>
      </c>
      <c r="P19" s="46">
        <v>33</v>
      </c>
      <c r="Q19" s="46">
        <v>168</v>
      </c>
      <c r="R19" s="46">
        <v>18</v>
      </c>
      <c r="S19" s="46">
        <v>2</v>
      </c>
      <c r="T19" s="62">
        <f t="shared" si="2"/>
        <v>225.5</v>
      </c>
      <c r="U19" s="63">
        <f t="shared" si="5"/>
        <v>785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111</v>
      </c>
      <c r="D20" s="67">
        <v>17</v>
      </c>
      <c r="E20" s="67">
        <v>1</v>
      </c>
      <c r="F20" s="73">
        <f t="shared" si="0"/>
        <v>157</v>
      </c>
      <c r="G20" s="74"/>
      <c r="H20" s="64" t="s">
        <v>24</v>
      </c>
      <c r="I20" s="46">
        <v>10</v>
      </c>
      <c r="J20" s="46">
        <v>100</v>
      </c>
      <c r="K20" s="46">
        <v>17</v>
      </c>
      <c r="L20" s="46">
        <v>2</v>
      </c>
      <c r="M20" s="73">
        <f t="shared" si="1"/>
        <v>144</v>
      </c>
      <c r="N20" s="63">
        <f>M17+M18+M19+M20</f>
        <v>577</v>
      </c>
      <c r="O20" s="64" t="s">
        <v>45</v>
      </c>
      <c r="P20" s="45">
        <v>20</v>
      </c>
      <c r="Q20" s="45">
        <v>131</v>
      </c>
      <c r="R20" s="45">
        <v>15</v>
      </c>
      <c r="S20" s="45">
        <v>2</v>
      </c>
      <c r="T20" s="73">
        <f t="shared" si="2"/>
        <v>176</v>
      </c>
      <c r="U20" s="63">
        <f t="shared" si="5"/>
        <v>765.5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131</v>
      </c>
      <c r="D21" s="61">
        <v>20</v>
      </c>
      <c r="E21" s="61">
        <v>0</v>
      </c>
      <c r="F21" s="62">
        <f t="shared" si="0"/>
        <v>183</v>
      </c>
      <c r="G21" s="75"/>
      <c r="H21" s="72" t="s">
        <v>25</v>
      </c>
      <c r="I21" s="46">
        <v>18</v>
      </c>
      <c r="J21" s="46">
        <v>100</v>
      </c>
      <c r="K21" s="46">
        <v>13</v>
      </c>
      <c r="L21" s="46">
        <v>1</v>
      </c>
      <c r="M21" s="62">
        <f t="shared" si="1"/>
        <v>137.5</v>
      </c>
      <c r="N21" s="63">
        <f>M18+M19+M20+M21</f>
        <v>560</v>
      </c>
      <c r="O21" s="68" t="s">
        <v>46</v>
      </c>
      <c r="P21" s="47">
        <v>30</v>
      </c>
      <c r="Q21" s="47">
        <v>127</v>
      </c>
      <c r="R21" s="47">
        <v>12</v>
      </c>
      <c r="S21" s="47">
        <v>0</v>
      </c>
      <c r="T21" s="70">
        <f t="shared" si="2"/>
        <v>166</v>
      </c>
      <c r="U21" s="71">
        <f t="shared" si="5"/>
        <v>733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28</v>
      </c>
      <c r="C22" s="61">
        <v>108</v>
      </c>
      <c r="D22" s="61">
        <v>14</v>
      </c>
      <c r="E22" s="61">
        <v>1</v>
      </c>
      <c r="F22" s="62">
        <f t="shared" si="0"/>
        <v>152.5</v>
      </c>
      <c r="G22" s="63"/>
      <c r="H22" s="68" t="s">
        <v>26</v>
      </c>
      <c r="I22" s="47">
        <v>20</v>
      </c>
      <c r="J22" s="47">
        <v>113</v>
      </c>
      <c r="K22" s="47">
        <v>17</v>
      </c>
      <c r="L22" s="47">
        <v>2</v>
      </c>
      <c r="M22" s="62">
        <f t="shared" si="1"/>
        <v>162</v>
      </c>
      <c r="N22" s="71">
        <f>M19+M20+M21+M22</f>
        <v>589.5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555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686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818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155</v>
      </c>
      <c r="G24" s="88"/>
      <c r="H24" s="211"/>
      <c r="I24" s="212"/>
      <c r="J24" s="83" t="s">
        <v>73</v>
      </c>
      <c r="K24" s="86"/>
      <c r="L24" s="86"/>
      <c r="M24" s="87" t="s">
        <v>80</v>
      </c>
      <c r="N24" s="88"/>
      <c r="O24" s="211"/>
      <c r="P24" s="212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100 - KR 51B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156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148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43105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6</v>
      </c>
      <c r="C10" s="46">
        <v>20</v>
      </c>
      <c r="D10" s="46">
        <v>0</v>
      </c>
      <c r="E10" s="46">
        <v>1</v>
      </c>
      <c r="F10" s="62">
        <f>B10*0.5+C10*1+D10*2+E10*2.5</f>
        <v>25.5</v>
      </c>
      <c r="G10" s="2"/>
      <c r="H10" s="19" t="s">
        <v>4</v>
      </c>
      <c r="I10" s="46">
        <v>6</v>
      </c>
      <c r="J10" s="46">
        <v>44</v>
      </c>
      <c r="K10" s="46">
        <v>1</v>
      </c>
      <c r="L10" s="46">
        <v>1</v>
      </c>
      <c r="M10" s="6">
        <f>I10*0.5+J10*1+K10*2+L10*2.5</f>
        <v>51.5</v>
      </c>
      <c r="N10" s="9">
        <f>F20+F21+F22+M10</f>
        <v>197</v>
      </c>
      <c r="O10" s="19" t="s">
        <v>43</v>
      </c>
      <c r="P10" s="46">
        <v>7</v>
      </c>
      <c r="Q10" s="46">
        <v>53</v>
      </c>
      <c r="R10" s="46">
        <v>0</v>
      </c>
      <c r="S10" s="46">
        <v>1</v>
      </c>
      <c r="T10" s="6">
        <f>P10*0.5+Q10*1+R10*2+S10*2.5</f>
        <v>59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</v>
      </c>
      <c r="C11" s="46">
        <v>29</v>
      </c>
      <c r="D11" s="46">
        <v>1</v>
      </c>
      <c r="E11" s="46">
        <v>2</v>
      </c>
      <c r="F11" s="6">
        <f t="shared" ref="F11:F22" si="0">B11*0.5+C11*1+D11*2+E11*2.5</f>
        <v>41</v>
      </c>
      <c r="G11" s="2"/>
      <c r="H11" s="19" t="s">
        <v>5</v>
      </c>
      <c r="I11" s="46">
        <v>5</v>
      </c>
      <c r="J11" s="46">
        <v>37</v>
      </c>
      <c r="K11" s="46">
        <v>0</v>
      </c>
      <c r="L11" s="46">
        <v>0</v>
      </c>
      <c r="M11" s="6">
        <f t="shared" ref="M11:M22" si="1">I11*0.5+J11*1+K11*2+L11*2.5</f>
        <v>39.5</v>
      </c>
      <c r="N11" s="9">
        <f>F21+F22+M10+M11</f>
        <v>188</v>
      </c>
      <c r="O11" s="19" t="s">
        <v>44</v>
      </c>
      <c r="P11" s="46">
        <v>5</v>
      </c>
      <c r="Q11" s="46">
        <v>60</v>
      </c>
      <c r="R11" s="46">
        <v>2</v>
      </c>
      <c r="S11" s="46">
        <v>0</v>
      </c>
      <c r="T11" s="6">
        <f t="shared" ref="T11:T21" si="2">P11*0.5+Q11*1+R11*2+S11*2.5</f>
        <v>66.5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20</v>
      </c>
      <c r="D12" s="46">
        <v>1</v>
      </c>
      <c r="E12" s="46">
        <v>2</v>
      </c>
      <c r="F12" s="6">
        <f t="shared" si="0"/>
        <v>31</v>
      </c>
      <c r="G12" s="2"/>
      <c r="H12" s="19" t="s">
        <v>6</v>
      </c>
      <c r="I12" s="46">
        <v>6</v>
      </c>
      <c r="J12" s="46">
        <v>58</v>
      </c>
      <c r="K12" s="46">
        <v>0</v>
      </c>
      <c r="L12" s="46">
        <v>0</v>
      </c>
      <c r="M12" s="6">
        <f t="shared" si="1"/>
        <v>61</v>
      </c>
      <c r="N12" s="2">
        <f>F22+M10+M11+M12</f>
        <v>199</v>
      </c>
      <c r="O12" s="19" t="s">
        <v>32</v>
      </c>
      <c r="P12" s="46">
        <v>2</v>
      </c>
      <c r="Q12" s="46">
        <v>50</v>
      </c>
      <c r="R12" s="46">
        <v>1</v>
      </c>
      <c r="S12" s="46">
        <v>0</v>
      </c>
      <c r="T12" s="6">
        <f t="shared" si="2"/>
        <v>53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26</v>
      </c>
      <c r="D13" s="46">
        <v>0</v>
      </c>
      <c r="E13" s="46">
        <v>4</v>
      </c>
      <c r="F13" s="6">
        <f t="shared" si="0"/>
        <v>38.5</v>
      </c>
      <c r="G13" s="2">
        <f>F10+F11+F12+F13</f>
        <v>136</v>
      </c>
      <c r="H13" s="19" t="s">
        <v>7</v>
      </c>
      <c r="I13" s="46">
        <v>4</v>
      </c>
      <c r="J13" s="46">
        <v>50</v>
      </c>
      <c r="K13" s="46">
        <v>1</v>
      </c>
      <c r="L13" s="46">
        <v>0</v>
      </c>
      <c r="M13" s="6">
        <f t="shared" si="1"/>
        <v>54</v>
      </c>
      <c r="N13" s="2">
        <f t="shared" ref="N13:N18" si="3">M10+M11+M12+M13</f>
        <v>206</v>
      </c>
      <c r="O13" s="19" t="s">
        <v>33</v>
      </c>
      <c r="P13" s="46">
        <v>5</v>
      </c>
      <c r="Q13" s="46">
        <v>49</v>
      </c>
      <c r="R13" s="46">
        <v>1</v>
      </c>
      <c r="S13" s="46">
        <v>2</v>
      </c>
      <c r="T13" s="6">
        <f t="shared" si="2"/>
        <v>58.5</v>
      </c>
      <c r="U13" s="2">
        <f t="shared" ref="U13:U21" si="4">T10+T11+T12+T13</f>
        <v>237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22</v>
      </c>
      <c r="D14" s="46">
        <v>0</v>
      </c>
      <c r="E14" s="46">
        <v>0</v>
      </c>
      <c r="F14" s="6">
        <f t="shared" si="0"/>
        <v>25</v>
      </c>
      <c r="G14" s="2">
        <f t="shared" ref="G14:G19" si="5">F11+F12+F13+F14</f>
        <v>135.5</v>
      </c>
      <c r="H14" s="19" t="s">
        <v>9</v>
      </c>
      <c r="I14" s="46">
        <v>6</v>
      </c>
      <c r="J14" s="46">
        <v>57</v>
      </c>
      <c r="K14" s="46">
        <v>0</v>
      </c>
      <c r="L14" s="46">
        <v>0</v>
      </c>
      <c r="M14" s="6">
        <f t="shared" si="1"/>
        <v>60</v>
      </c>
      <c r="N14" s="2">
        <f t="shared" si="3"/>
        <v>214.5</v>
      </c>
      <c r="O14" s="19" t="s">
        <v>29</v>
      </c>
      <c r="P14" s="45">
        <v>6</v>
      </c>
      <c r="Q14" s="45">
        <v>49</v>
      </c>
      <c r="R14" s="45">
        <v>1</v>
      </c>
      <c r="S14" s="45">
        <v>0</v>
      </c>
      <c r="T14" s="6">
        <f t="shared" si="2"/>
        <v>54</v>
      </c>
      <c r="U14" s="2">
        <f t="shared" si="4"/>
        <v>232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38</v>
      </c>
      <c r="D15" s="46">
        <v>0</v>
      </c>
      <c r="E15" s="46">
        <v>1</v>
      </c>
      <c r="F15" s="6">
        <f t="shared" si="0"/>
        <v>42</v>
      </c>
      <c r="G15" s="2">
        <f t="shared" si="5"/>
        <v>136.5</v>
      </c>
      <c r="H15" s="19" t="s">
        <v>12</v>
      </c>
      <c r="I15" s="46">
        <v>5</v>
      </c>
      <c r="J15" s="46">
        <v>55</v>
      </c>
      <c r="K15" s="46">
        <v>0</v>
      </c>
      <c r="L15" s="46">
        <v>0</v>
      </c>
      <c r="M15" s="6">
        <f t="shared" si="1"/>
        <v>57.5</v>
      </c>
      <c r="N15" s="2">
        <f t="shared" si="3"/>
        <v>232.5</v>
      </c>
      <c r="O15" s="18" t="s">
        <v>30</v>
      </c>
      <c r="P15" s="46">
        <v>8</v>
      </c>
      <c r="Q15" s="46">
        <v>66</v>
      </c>
      <c r="R15" s="46">
        <v>1</v>
      </c>
      <c r="S15" s="46">
        <v>0</v>
      </c>
      <c r="T15" s="6">
        <f t="shared" si="2"/>
        <v>72</v>
      </c>
      <c r="U15" s="2">
        <f t="shared" si="4"/>
        <v>237.5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20</v>
      </c>
      <c r="D16" s="46">
        <v>0</v>
      </c>
      <c r="E16" s="46">
        <v>4</v>
      </c>
      <c r="F16" s="6">
        <f t="shared" si="0"/>
        <v>33.5</v>
      </c>
      <c r="G16" s="2">
        <f t="shared" si="5"/>
        <v>139</v>
      </c>
      <c r="H16" s="19" t="s">
        <v>15</v>
      </c>
      <c r="I16" s="46">
        <v>4</v>
      </c>
      <c r="J16" s="46">
        <v>53</v>
      </c>
      <c r="K16" s="46">
        <v>0</v>
      </c>
      <c r="L16" s="46">
        <v>0</v>
      </c>
      <c r="M16" s="6">
        <f t="shared" si="1"/>
        <v>55</v>
      </c>
      <c r="N16" s="2">
        <f t="shared" si="3"/>
        <v>226.5</v>
      </c>
      <c r="O16" s="19" t="s">
        <v>8</v>
      </c>
      <c r="P16" s="46">
        <v>5</v>
      </c>
      <c r="Q16" s="46">
        <v>58</v>
      </c>
      <c r="R16" s="46">
        <v>0</v>
      </c>
      <c r="S16" s="46">
        <v>0</v>
      </c>
      <c r="T16" s="6">
        <f t="shared" si="2"/>
        <v>60.5</v>
      </c>
      <c r="U16" s="2">
        <f t="shared" si="4"/>
        <v>245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39</v>
      </c>
      <c r="D17" s="46">
        <v>0</v>
      </c>
      <c r="E17" s="46">
        <v>3</v>
      </c>
      <c r="F17" s="6">
        <f t="shared" si="0"/>
        <v>51.5</v>
      </c>
      <c r="G17" s="2">
        <f t="shared" si="5"/>
        <v>152</v>
      </c>
      <c r="H17" s="19" t="s">
        <v>18</v>
      </c>
      <c r="I17" s="46">
        <v>5</v>
      </c>
      <c r="J17" s="46">
        <v>41</v>
      </c>
      <c r="K17" s="46">
        <v>0</v>
      </c>
      <c r="L17" s="46">
        <v>1</v>
      </c>
      <c r="M17" s="6">
        <f t="shared" si="1"/>
        <v>46</v>
      </c>
      <c r="N17" s="2">
        <f t="shared" si="3"/>
        <v>218.5</v>
      </c>
      <c r="O17" s="19" t="s">
        <v>10</v>
      </c>
      <c r="P17" s="46">
        <v>1</v>
      </c>
      <c r="Q17" s="46">
        <v>69</v>
      </c>
      <c r="R17" s="46">
        <v>0</v>
      </c>
      <c r="S17" s="46">
        <v>0</v>
      </c>
      <c r="T17" s="6">
        <f t="shared" si="2"/>
        <v>69.5</v>
      </c>
      <c r="U17" s="2">
        <f t="shared" si="4"/>
        <v>256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36</v>
      </c>
      <c r="D18" s="46">
        <v>0</v>
      </c>
      <c r="E18" s="46">
        <v>1</v>
      </c>
      <c r="F18" s="6">
        <f t="shared" si="0"/>
        <v>43</v>
      </c>
      <c r="G18" s="2">
        <f t="shared" si="5"/>
        <v>170</v>
      </c>
      <c r="H18" s="19" t="s">
        <v>20</v>
      </c>
      <c r="I18" s="46">
        <v>6</v>
      </c>
      <c r="J18" s="46">
        <v>49</v>
      </c>
      <c r="K18" s="46">
        <v>0</v>
      </c>
      <c r="L18" s="46">
        <v>3</v>
      </c>
      <c r="M18" s="6">
        <f t="shared" si="1"/>
        <v>59.5</v>
      </c>
      <c r="N18" s="2">
        <f t="shared" si="3"/>
        <v>218</v>
      </c>
      <c r="O18" s="19" t="s">
        <v>13</v>
      </c>
      <c r="P18" s="46">
        <v>2</v>
      </c>
      <c r="Q18" s="46">
        <v>66</v>
      </c>
      <c r="R18" s="46">
        <v>0</v>
      </c>
      <c r="S18" s="46">
        <v>0</v>
      </c>
      <c r="T18" s="6">
        <f t="shared" si="2"/>
        <v>67</v>
      </c>
      <c r="U18" s="2">
        <f t="shared" si="4"/>
        <v>269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29</v>
      </c>
      <c r="D19" s="47">
        <v>0</v>
      </c>
      <c r="E19" s="47">
        <v>3</v>
      </c>
      <c r="F19" s="7">
        <f t="shared" si="0"/>
        <v>40</v>
      </c>
      <c r="G19" s="3">
        <f t="shared" si="5"/>
        <v>168</v>
      </c>
      <c r="H19" s="20" t="s">
        <v>22</v>
      </c>
      <c r="I19" s="45">
        <v>6</v>
      </c>
      <c r="J19" s="45">
        <v>43</v>
      </c>
      <c r="K19" s="45">
        <v>1</v>
      </c>
      <c r="L19" s="45">
        <v>1</v>
      </c>
      <c r="M19" s="6">
        <f t="shared" si="1"/>
        <v>50.5</v>
      </c>
      <c r="N19" s="2">
        <f>M16+M17+M18+M19</f>
        <v>211</v>
      </c>
      <c r="O19" s="19" t="s">
        <v>16</v>
      </c>
      <c r="P19" s="46">
        <v>7</v>
      </c>
      <c r="Q19" s="46">
        <v>60</v>
      </c>
      <c r="R19" s="46">
        <v>0</v>
      </c>
      <c r="S19" s="46">
        <v>1</v>
      </c>
      <c r="T19" s="6">
        <f t="shared" si="2"/>
        <v>66</v>
      </c>
      <c r="U19" s="2">
        <f t="shared" si="4"/>
        <v>263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38</v>
      </c>
      <c r="D20" s="45">
        <v>0</v>
      </c>
      <c r="E20" s="45">
        <v>2</v>
      </c>
      <c r="F20" s="8">
        <f t="shared" si="0"/>
        <v>48.5</v>
      </c>
      <c r="G20" s="35"/>
      <c r="H20" s="19" t="s">
        <v>24</v>
      </c>
      <c r="I20" s="46">
        <v>3</v>
      </c>
      <c r="J20" s="46">
        <v>52</v>
      </c>
      <c r="K20" s="46">
        <v>1</v>
      </c>
      <c r="L20" s="46">
        <v>1</v>
      </c>
      <c r="M20" s="6">
        <f t="shared" si="1"/>
        <v>58</v>
      </c>
      <c r="N20" s="2">
        <f>M17+M18+M19+M20</f>
        <v>214</v>
      </c>
      <c r="O20" s="19" t="s">
        <v>45</v>
      </c>
      <c r="P20" s="45">
        <v>5</v>
      </c>
      <c r="Q20" s="45">
        <v>65</v>
      </c>
      <c r="R20" s="45">
        <v>0</v>
      </c>
      <c r="S20" s="45">
        <v>1</v>
      </c>
      <c r="T20" s="8">
        <f t="shared" si="2"/>
        <v>70</v>
      </c>
      <c r="U20" s="2">
        <f>T17+T18+T19+T20</f>
        <v>272.5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43</v>
      </c>
      <c r="D21" s="46">
        <v>0</v>
      </c>
      <c r="E21" s="46">
        <v>1</v>
      </c>
      <c r="F21" s="6">
        <f t="shared" si="0"/>
        <v>50</v>
      </c>
      <c r="G21" s="36"/>
      <c r="H21" s="20" t="s">
        <v>25</v>
      </c>
      <c r="I21" s="46">
        <v>3</v>
      </c>
      <c r="J21" s="46">
        <v>24</v>
      </c>
      <c r="K21" s="46">
        <v>0</v>
      </c>
      <c r="L21" s="46">
        <v>0</v>
      </c>
      <c r="M21" s="6">
        <f t="shared" si="1"/>
        <v>25.5</v>
      </c>
      <c r="N21" s="2">
        <f>M18+M19+M20+M21</f>
        <v>193.5</v>
      </c>
      <c r="O21" s="21" t="s">
        <v>46</v>
      </c>
      <c r="P21" s="47">
        <v>6</v>
      </c>
      <c r="Q21" s="47">
        <v>60</v>
      </c>
      <c r="R21" s="47">
        <v>0</v>
      </c>
      <c r="S21" s="47">
        <v>0</v>
      </c>
      <c r="T21" s="7">
        <f t="shared" si="2"/>
        <v>63</v>
      </c>
      <c r="U21" s="3">
        <f t="shared" si="4"/>
        <v>266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</v>
      </c>
      <c r="C22" s="46">
        <v>40</v>
      </c>
      <c r="D22" s="46">
        <v>1</v>
      </c>
      <c r="E22" s="46">
        <v>1</v>
      </c>
      <c r="F22" s="6">
        <f t="shared" si="0"/>
        <v>47</v>
      </c>
      <c r="G22" s="2"/>
      <c r="H22" s="21" t="s">
        <v>26</v>
      </c>
      <c r="I22" s="47">
        <v>7</v>
      </c>
      <c r="J22" s="47">
        <v>48</v>
      </c>
      <c r="K22" s="47">
        <v>0</v>
      </c>
      <c r="L22" s="47">
        <v>2</v>
      </c>
      <c r="M22" s="6">
        <f t="shared" si="1"/>
        <v>56.5</v>
      </c>
      <c r="N22" s="3">
        <f>M19+M20+M21+M22</f>
        <v>190.5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170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232.5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87</v>
      </c>
      <c r="G24" s="88"/>
      <c r="H24" s="185"/>
      <c r="I24" s="186"/>
      <c r="J24" s="82" t="s">
        <v>73</v>
      </c>
      <c r="K24" s="86"/>
      <c r="L24" s="86"/>
      <c r="M24" s="87" t="s">
        <v>80</v>
      </c>
      <c r="N24" s="88"/>
      <c r="O24" s="185"/>
      <c r="P24" s="186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100 - KR 51B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43105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'G-1'!B10+'G-2'!B10+'G-3'!B10+'GIRO-7'!B10</f>
        <v>22</v>
      </c>
      <c r="C10" s="46">
        <f>'G-1'!C10+'G-2'!C10+'G-3'!C10+'GIRO-7'!C10</f>
        <v>207</v>
      </c>
      <c r="D10" s="46">
        <f>'G-1'!D10+'G-2'!D10+'G-3'!D10+'GIRO-7'!D10</f>
        <v>24</v>
      </c>
      <c r="E10" s="46">
        <f>'G-1'!E10+'G-2'!E10+'G-3'!E10+'GIRO-7'!E10</f>
        <v>7</v>
      </c>
      <c r="F10" s="6">
        <f t="shared" ref="F10:F22" si="0">B10*0.5+C10*1+D10*2+E10*2.5</f>
        <v>283.5</v>
      </c>
      <c r="G10" s="2"/>
      <c r="H10" s="19" t="s">
        <v>4</v>
      </c>
      <c r="I10" s="46">
        <f>'G-1'!I10+'G-2'!I10+'G-3'!I10+'GIRO-7'!I10</f>
        <v>61</v>
      </c>
      <c r="J10" s="46">
        <f>'G-1'!J10+'G-2'!J10+'G-3'!J10+'GIRO-7'!J10</f>
        <v>335</v>
      </c>
      <c r="K10" s="46">
        <f>'G-1'!K10+'G-2'!K10+'G-3'!K10+'GIRO-7'!K10</f>
        <v>25</v>
      </c>
      <c r="L10" s="46">
        <f>'G-1'!L10+'G-2'!L10+'G-3'!L10+'GIRO-7'!L10</f>
        <v>6</v>
      </c>
      <c r="M10" s="6">
        <f t="shared" ref="M10:M22" si="1">I10*0.5+J10*1+K10*2+L10*2.5</f>
        <v>430.5</v>
      </c>
      <c r="N10" s="9">
        <f>F20+F21+F22+M10</f>
        <v>1552</v>
      </c>
      <c r="O10" s="19" t="s">
        <v>43</v>
      </c>
      <c r="P10" s="46">
        <f>'G-1'!P10+'G-2'!P10+'G-3'!P10+'GIRO-7'!P10</f>
        <v>62</v>
      </c>
      <c r="Q10" s="46">
        <f>'G-1'!Q10+'G-2'!Q10+'G-3'!Q10+'GIRO-7'!Q10</f>
        <v>342</v>
      </c>
      <c r="R10" s="46">
        <f>'G-1'!R10+'G-2'!R10+'G-3'!R10+'GIRO-7'!R10</f>
        <v>16</v>
      </c>
      <c r="S10" s="46">
        <f>'G-1'!S10+'G-2'!S10+'G-3'!S10+'GIRO-7'!S10</f>
        <v>5</v>
      </c>
      <c r="T10" s="6">
        <f t="shared" ref="T10:T21" si="2">P10*0.5+Q10*1+R10*2+S10*2.5</f>
        <v>417.5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'G-1'!B11+'G-2'!B11+'G-3'!B11+'GIRO-7'!B11</f>
        <v>27</v>
      </c>
      <c r="C11" s="46">
        <f>'G-1'!C11+'G-2'!C11+'G-3'!C11+'GIRO-7'!C11</f>
        <v>240</v>
      </c>
      <c r="D11" s="46">
        <f>'G-1'!D11+'G-2'!D11+'G-3'!D11+'GIRO-7'!D11</f>
        <v>25</v>
      </c>
      <c r="E11" s="46">
        <f>'G-1'!E11+'G-2'!E11+'G-3'!E11+'GIRO-7'!E11</f>
        <v>5</v>
      </c>
      <c r="F11" s="6">
        <f t="shared" si="0"/>
        <v>316</v>
      </c>
      <c r="G11" s="2"/>
      <c r="H11" s="19" t="s">
        <v>5</v>
      </c>
      <c r="I11" s="46">
        <f>'G-1'!I11+'G-2'!I11+'G-3'!I11+'GIRO-7'!I11</f>
        <v>55</v>
      </c>
      <c r="J11" s="46">
        <f>'G-1'!J11+'G-2'!J11+'G-3'!J11+'GIRO-7'!J11</f>
        <v>307</v>
      </c>
      <c r="K11" s="46">
        <f>'G-1'!K11+'G-2'!K11+'G-3'!K11+'GIRO-7'!K11</f>
        <v>21</v>
      </c>
      <c r="L11" s="46">
        <f>'G-1'!L11+'G-2'!L11+'G-3'!L11+'GIRO-7'!L11</f>
        <v>7</v>
      </c>
      <c r="M11" s="6">
        <f t="shared" si="1"/>
        <v>394</v>
      </c>
      <c r="N11" s="9">
        <f>F21+F22+M10+M11</f>
        <v>1577</v>
      </c>
      <c r="O11" s="19" t="s">
        <v>44</v>
      </c>
      <c r="P11" s="46">
        <f>'G-1'!P11+'G-2'!P11+'G-3'!P11+'GIRO-7'!P11</f>
        <v>55</v>
      </c>
      <c r="Q11" s="46">
        <f>'G-1'!Q11+'G-2'!Q11+'G-3'!Q11+'GIRO-7'!Q11</f>
        <v>375</v>
      </c>
      <c r="R11" s="46">
        <f>'G-1'!R11+'G-2'!R11+'G-3'!R11+'GIRO-7'!R11</f>
        <v>22</v>
      </c>
      <c r="S11" s="46">
        <f>'G-1'!S11+'G-2'!S11+'G-3'!S11+'GIRO-7'!S11</f>
        <v>1</v>
      </c>
      <c r="T11" s="6">
        <f t="shared" si="2"/>
        <v>449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'G-1'!B12+'G-2'!B12+'G-3'!B12+'GIRO-7'!B12</f>
        <v>35</v>
      </c>
      <c r="C12" s="46">
        <f>'G-1'!C12+'G-2'!C12+'G-3'!C12+'GIRO-7'!C12</f>
        <v>220</v>
      </c>
      <c r="D12" s="46">
        <f>'G-1'!D12+'G-2'!D12+'G-3'!D12+'GIRO-7'!D12</f>
        <v>31</v>
      </c>
      <c r="E12" s="46">
        <f>'G-1'!E12+'G-2'!E12+'G-3'!E12+'GIRO-7'!E12</f>
        <v>5</v>
      </c>
      <c r="F12" s="6">
        <f t="shared" si="0"/>
        <v>312</v>
      </c>
      <c r="G12" s="2"/>
      <c r="H12" s="19" t="s">
        <v>6</v>
      </c>
      <c r="I12" s="46">
        <f>'G-1'!I12+'G-2'!I12+'G-3'!I12+'GIRO-7'!I12</f>
        <v>63</v>
      </c>
      <c r="J12" s="46">
        <f>'G-1'!J12+'G-2'!J12+'G-3'!J12+'GIRO-7'!J12</f>
        <v>384</v>
      </c>
      <c r="K12" s="46">
        <f>'G-1'!K12+'G-2'!K12+'G-3'!K12+'GIRO-7'!K12</f>
        <v>25</v>
      </c>
      <c r="L12" s="46">
        <f>'G-1'!L12+'G-2'!L12+'G-3'!L12+'GIRO-7'!L12</f>
        <v>7</v>
      </c>
      <c r="M12" s="6">
        <f t="shared" si="1"/>
        <v>483</v>
      </c>
      <c r="N12" s="2">
        <f>F22+M10+M11+M12</f>
        <v>1667</v>
      </c>
      <c r="O12" s="19" t="s">
        <v>32</v>
      </c>
      <c r="P12" s="46">
        <f>'G-1'!P12+'G-2'!P12+'G-3'!P12+'GIRO-7'!P12</f>
        <v>66</v>
      </c>
      <c r="Q12" s="46">
        <f>'G-1'!Q12+'G-2'!Q12+'G-3'!Q12+'GIRO-7'!Q12</f>
        <v>364</v>
      </c>
      <c r="R12" s="46">
        <f>'G-1'!R12+'G-2'!R12+'G-3'!R12+'GIRO-7'!R12</f>
        <v>22</v>
      </c>
      <c r="S12" s="46">
        <f>'G-1'!S12+'G-2'!S12+'G-3'!S12+'GIRO-7'!S12</f>
        <v>4</v>
      </c>
      <c r="T12" s="6">
        <f t="shared" si="2"/>
        <v>451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'G-1'!B13+'G-2'!B13+'G-3'!B13+'GIRO-7'!B13</f>
        <v>30</v>
      </c>
      <c r="C13" s="46">
        <f>'G-1'!C13+'G-2'!C13+'G-3'!C13+'GIRO-7'!C13</f>
        <v>217</v>
      </c>
      <c r="D13" s="46">
        <f>'G-1'!D13+'G-2'!D13+'G-3'!D13+'GIRO-7'!D13</f>
        <v>36</v>
      </c>
      <c r="E13" s="46">
        <f>'G-1'!E13+'G-2'!E13+'G-3'!E13+'GIRO-7'!E13</f>
        <v>8</v>
      </c>
      <c r="F13" s="6">
        <f t="shared" si="0"/>
        <v>324</v>
      </c>
      <c r="G13" s="2">
        <f t="shared" ref="G13:G19" si="3">F10+F11+F12+F13</f>
        <v>1235.5</v>
      </c>
      <c r="H13" s="19" t="s">
        <v>7</v>
      </c>
      <c r="I13" s="46">
        <f>'G-1'!I13+'G-2'!I13+'G-3'!I13+'GIRO-7'!I13</f>
        <v>40</v>
      </c>
      <c r="J13" s="46">
        <f>'G-1'!J13+'G-2'!J13+'G-3'!J13+'GIRO-7'!J13</f>
        <v>335</v>
      </c>
      <c r="K13" s="46">
        <f>'G-1'!K13+'G-2'!K13+'G-3'!K13+'GIRO-7'!K13</f>
        <v>29</v>
      </c>
      <c r="L13" s="46">
        <f>'G-1'!L13+'G-2'!L13+'G-3'!L13+'GIRO-7'!L13</f>
        <v>6</v>
      </c>
      <c r="M13" s="6">
        <f t="shared" si="1"/>
        <v>428</v>
      </c>
      <c r="N13" s="2">
        <f t="shared" ref="N13:N18" si="4">M10+M11+M12+M13</f>
        <v>1735.5</v>
      </c>
      <c r="O13" s="19" t="s">
        <v>33</v>
      </c>
      <c r="P13" s="46">
        <f>'G-1'!P13+'G-2'!P13+'G-3'!P13+'GIRO-7'!P13</f>
        <v>58</v>
      </c>
      <c r="Q13" s="46">
        <f>'G-1'!Q13+'G-2'!Q13+'G-3'!Q13+'GIRO-7'!Q13</f>
        <v>443</v>
      </c>
      <c r="R13" s="46">
        <f>'G-1'!R13+'G-2'!R13+'G-3'!R13+'GIRO-7'!R13</f>
        <v>28</v>
      </c>
      <c r="S13" s="46">
        <f>'G-1'!S13+'G-2'!S13+'G-3'!S13+'GIRO-7'!S13</f>
        <v>6</v>
      </c>
      <c r="T13" s="6">
        <f t="shared" si="2"/>
        <v>543</v>
      </c>
      <c r="U13" s="2">
        <f t="shared" ref="U13:U21" si="5">T10+T11+T12+T13</f>
        <v>1860.5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'G-1'!B14+'G-2'!B14+'G-3'!B14+'GIRO-7'!B14</f>
        <v>50</v>
      </c>
      <c r="C14" s="46">
        <f>'G-1'!C14+'G-2'!C14+'G-3'!C14+'GIRO-7'!C14</f>
        <v>176</v>
      </c>
      <c r="D14" s="46">
        <f>'G-1'!D14+'G-2'!D14+'G-3'!D14+'GIRO-7'!D14</f>
        <v>39</v>
      </c>
      <c r="E14" s="46">
        <f>'G-1'!E14+'G-2'!E14+'G-3'!E14+'GIRO-7'!E14</f>
        <v>3</v>
      </c>
      <c r="F14" s="6">
        <f t="shared" si="0"/>
        <v>286.5</v>
      </c>
      <c r="G14" s="2">
        <f t="shared" si="3"/>
        <v>1238.5</v>
      </c>
      <c r="H14" s="19" t="s">
        <v>9</v>
      </c>
      <c r="I14" s="46">
        <f>'G-1'!I14+'G-2'!I14+'G-3'!I14+'GIRO-7'!I14</f>
        <v>36</v>
      </c>
      <c r="J14" s="46">
        <f>'G-1'!J14+'G-2'!J14+'G-3'!J14+'GIRO-7'!J14</f>
        <v>311</v>
      </c>
      <c r="K14" s="46">
        <f>'G-1'!K14+'G-2'!K14+'G-3'!K14+'GIRO-7'!K14</f>
        <v>29</v>
      </c>
      <c r="L14" s="46">
        <f>'G-1'!L14+'G-2'!L14+'G-3'!L14+'GIRO-7'!L14</f>
        <v>2</v>
      </c>
      <c r="M14" s="6">
        <f t="shared" si="1"/>
        <v>392</v>
      </c>
      <c r="N14" s="2">
        <f t="shared" si="4"/>
        <v>1697</v>
      </c>
      <c r="O14" s="19" t="s">
        <v>29</v>
      </c>
      <c r="P14" s="46">
        <f>'G-1'!P14+'G-2'!P14+'G-3'!P14+'GIRO-7'!P14</f>
        <v>75</v>
      </c>
      <c r="Q14" s="46">
        <f>'G-1'!Q14+'G-2'!Q14+'G-3'!Q14+'GIRO-7'!Q14</f>
        <v>383</v>
      </c>
      <c r="R14" s="46">
        <f>'G-1'!R14+'G-2'!R14+'G-3'!R14+'GIRO-7'!R14</f>
        <v>25</v>
      </c>
      <c r="S14" s="46">
        <f>'G-1'!S14+'G-2'!S14+'G-3'!S14+'GIRO-7'!S14</f>
        <v>5</v>
      </c>
      <c r="T14" s="6">
        <f t="shared" si="2"/>
        <v>483</v>
      </c>
      <c r="U14" s="2">
        <f t="shared" si="5"/>
        <v>1926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'G-1'!B15+'G-2'!B15+'G-3'!B15+'GIRO-7'!B15</f>
        <v>31</v>
      </c>
      <c r="C15" s="46">
        <f>'G-1'!C15+'G-2'!C15+'G-3'!C15+'GIRO-7'!C15</f>
        <v>204</v>
      </c>
      <c r="D15" s="46">
        <f>'G-1'!D15+'G-2'!D15+'G-3'!D15+'GIRO-7'!D15</f>
        <v>30</v>
      </c>
      <c r="E15" s="46">
        <f>'G-1'!E15+'G-2'!E15+'G-3'!E15+'GIRO-7'!E15</f>
        <v>5</v>
      </c>
      <c r="F15" s="6">
        <f t="shared" si="0"/>
        <v>292</v>
      </c>
      <c r="G15" s="2">
        <f t="shared" si="3"/>
        <v>1214.5</v>
      </c>
      <c r="H15" s="19" t="s">
        <v>12</v>
      </c>
      <c r="I15" s="46">
        <f>'G-1'!I15+'G-2'!I15+'G-3'!I15+'GIRO-7'!I15</f>
        <v>31</v>
      </c>
      <c r="J15" s="46">
        <f>'G-1'!J15+'G-2'!J15+'G-3'!J15+'GIRO-7'!J15</f>
        <v>309</v>
      </c>
      <c r="K15" s="46">
        <f>'G-1'!K15+'G-2'!K15+'G-3'!K15+'GIRO-7'!K15</f>
        <v>24</v>
      </c>
      <c r="L15" s="46">
        <f>'G-1'!L15+'G-2'!L15+'G-3'!L15+'GIRO-7'!L15</f>
        <v>2</v>
      </c>
      <c r="M15" s="6">
        <f t="shared" si="1"/>
        <v>377.5</v>
      </c>
      <c r="N15" s="2">
        <f t="shared" si="4"/>
        <v>1680.5</v>
      </c>
      <c r="O15" s="18" t="s">
        <v>30</v>
      </c>
      <c r="P15" s="46">
        <f>'G-1'!P15+'G-2'!P15+'G-3'!P15+'GIRO-7'!P15</f>
        <v>72</v>
      </c>
      <c r="Q15" s="46">
        <f>'G-1'!Q15+'G-2'!Q15+'G-3'!Q15+'GIRO-7'!Q15</f>
        <v>469</v>
      </c>
      <c r="R15" s="46">
        <f>'G-1'!R15+'G-2'!R15+'G-3'!R15+'GIRO-7'!R15</f>
        <v>22</v>
      </c>
      <c r="S15" s="46">
        <f>'G-1'!S15+'G-2'!S15+'G-3'!S15+'GIRO-7'!S15</f>
        <v>4</v>
      </c>
      <c r="T15" s="6">
        <f t="shared" si="2"/>
        <v>559</v>
      </c>
      <c r="U15" s="2">
        <f t="shared" si="5"/>
        <v>2036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'G-1'!B16+'G-2'!B16+'G-3'!B16+'GIRO-7'!B16</f>
        <v>51</v>
      </c>
      <c r="C16" s="46">
        <f>'G-1'!C16+'G-2'!C16+'G-3'!C16+'GIRO-7'!C16</f>
        <v>234</v>
      </c>
      <c r="D16" s="46">
        <f>'G-1'!D16+'G-2'!D16+'G-3'!D16+'GIRO-7'!D16</f>
        <v>28</v>
      </c>
      <c r="E16" s="46">
        <f>'G-1'!E16+'G-2'!E16+'G-3'!E16+'GIRO-7'!E16</f>
        <v>11</v>
      </c>
      <c r="F16" s="6">
        <f t="shared" si="0"/>
        <v>343</v>
      </c>
      <c r="G16" s="2">
        <f t="shared" si="3"/>
        <v>1245.5</v>
      </c>
      <c r="H16" s="19" t="s">
        <v>15</v>
      </c>
      <c r="I16" s="46">
        <f>'G-1'!I16+'G-2'!I16+'G-3'!I16+'GIRO-7'!I16</f>
        <v>34</v>
      </c>
      <c r="J16" s="46">
        <f>'G-1'!J16+'G-2'!J16+'G-3'!J16+'GIRO-7'!J16</f>
        <v>313</v>
      </c>
      <c r="K16" s="46">
        <f>'G-1'!K16+'G-2'!K16+'G-3'!K16+'GIRO-7'!K16</f>
        <v>22</v>
      </c>
      <c r="L16" s="46">
        <f>'G-1'!L16+'G-2'!L16+'G-3'!L16+'GIRO-7'!L16</f>
        <v>3</v>
      </c>
      <c r="M16" s="6">
        <f t="shared" si="1"/>
        <v>381.5</v>
      </c>
      <c r="N16" s="2">
        <f t="shared" si="4"/>
        <v>1579</v>
      </c>
      <c r="O16" s="19" t="s">
        <v>8</v>
      </c>
      <c r="P16" s="46">
        <f>'G-1'!P16+'G-2'!P16+'G-3'!P16+'GIRO-7'!P16</f>
        <v>51</v>
      </c>
      <c r="Q16" s="46">
        <f>'G-1'!Q16+'G-2'!Q16+'G-3'!Q16+'GIRO-7'!Q16</f>
        <v>429</v>
      </c>
      <c r="R16" s="46">
        <f>'G-1'!R16+'G-2'!R16+'G-3'!R16+'GIRO-7'!R16</f>
        <v>24</v>
      </c>
      <c r="S16" s="46">
        <f>'G-1'!S16+'G-2'!S16+'G-3'!S16+'GIRO-7'!S16</f>
        <v>2</v>
      </c>
      <c r="T16" s="6">
        <f t="shared" si="2"/>
        <v>507.5</v>
      </c>
      <c r="U16" s="2">
        <f t="shared" si="5"/>
        <v>2092.5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'G-1'!B17+'G-2'!B17+'G-3'!B17+'GIRO-7'!B17</f>
        <v>36</v>
      </c>
      <c r="C17" s="46">
        <f>'G-1'!C17+'G-2'!C17+'G-3'!C17+'GIRO-7'!C17</f>
        <v>254</v>
      </c>
      <c r="D17" s="46">
        <f>'G-1'!D17+'G-2'!D17+'G-3'!D17+'GIRO-7'!D17</f>
        <v>24</v>
      </c>
      <c r="E17" s="46">
        <f>'G-1'!E17+'G-2'!E17+'G-3'!E17+'GIRO-7'!E17</f>
        <v>8</v>
      </c>
      <c r="F17" s="6">
        <f t="shared" si="0"/>
        <v>340</v>
      </c>
      <c r="G17" s="2">
        <f t="shared" si="3"/>
        <v>1261.5</v>
      </c>
      <c r="H17" s="19" t="s">
        <v>18</v>
      </c>
      <c r="I17" s="46">
        <f>'G-1'!I17+'G-2'!I17+'G-3'!I17+'GIRO-7'!I17</f>
        <v>32</v>
      </c>
      <c r="J17" s="46">
        <f>'G-1'!J17+'G-2'!J17+'G-3'!J17+'GIRO-7'!J17</f>
        <v>289</v>
      </c>
      <c r="K17" s="46">
        <f>'G-1'!K17+'G-2'!K17+'G-3'!K17+'GIRO-7'!K17</f>
        <v>23</v>
      </c>
      <c r="L17" s="46">
        <f>'G-1'!L17+'G-2'!L17+'G-3'!L17+'GIRO-7'!L17</f>
        <v>2</v>
      </c>
      <c r="M17" s="6">
        <f t="shared" si="1"/>
        <v>356</v>
      </c>
      <c r="N17" s="2">
        <f t="shared" si="4"/>
        <v>1507</v>
      </c>
      <c r="O17" s="19" t="s">
        <v>10</v>
      </c>
      <c r="P17" s="46">
        <f>'G-1'!P17+'G-2'!P17+'G-3'!P17+'GIRO-7'!P17</f>
        <v>57</v>
      </c>
      <c r="Q17" s="46">
        <f>'G-1'!Q17+'G-2'!Q17+'G-3'!Q17+'GIRO-7'!Q17</f>
        <v>471</v>
      </c>
      <c r="R17" s="46">
        <f>'G-1'!R17+'G-2'!R17+'G-3'!R17+'GIRO-7'!R17</f>
        <v>24</v>
      </c>
      <c r="S17" s="46">
        <f>'G-1'!S17+'G-2'!S17+'G-3'!S17+'GIRO-7'!S17</f>
        <v>2</v>
      </c>
      <c r="T17" s="6">
        <f t="shared" si="2"/>
        <v>552.5</v>
      </c>
      <c r="U17" s="2">
        <f t="shared" si="5"/>
        <v>2102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'G-1'!B18+'G-2'!B18+'G-3'!B18+'GIRO-7'!B18</f>
        <v>43</v>
      </c>
      <c r="C18" s="46">
        <f>'G-1'!C18+'G-2'!C18+'G-3'!C18+'GIRO-7'!C18</f>
        <v>213</v>
      </c>
      <c r="D18" s="46">
        <f>'G-1'!D18+'G-2'!D18+'G-3'!D18+'GIRO-7'!D18</f>
        <v>45</v>
      </c>
      <c r="E18" s="46">
        <f>'G-1'!E18+'G-2'!E18+'G-3'!E18+'GIRO-7'!E18</f>
        <v>7</v>
      </c>
      <c r="F18" s="6">
        <f t="shared" si="0"/>
        <v>342</v>
      </c>
      <c r="G18" s="2">
        <f t="shared" si="3"/>
        <v>1317</v>
      </c>
      <c r="H18" s="19" t="s">
        <v>20</v>
      </c>
      <c r="I18" s="46">
        <f>'G-1'!I18+'G-2'!I18+'G-3'!I18+'GIRO-7'!I18</f>
        <v>33</v>
      </c>
      <c r="J18" s="46">
        <f>'G-1'!J18+'G-2'!J18+'G-3'!J18+'GIRO-7'!J18</f>
        <v>307</v>
      </c>
      <c r="K18" s="46">
        <f>'G-1'!K18+'G-2'!K18+'G-3'!K18+'GIRO-7'!K18</f>
        <v>22</v>
      </c>
      <c r="L18" s="46">
        <f>'G-1'!L18+'G-2'!L18+'G-3'!L18+'GIRO-7'!L18</f>
        <v>7</v>
      </c>
      <c r="M18" s="6">
        <f t="shared" si="1"/>
        <v>385</v>
      </c>
      <c r="N18" s="2">
        <f t="shared" si="4"/>
        <v>1500</v>
      </c>
      <c r="O18" s="19" t="s">
        <v>13</v>
      </c>
      <c r="P18" s="46">
        <f>'G-1'!P18+'G-2'!P18+'G-3'!P18+'GIRO-7'!P18</f>
        <v>84</v>
      </c>
      <c r="Q18" s="46">
        <f>'G-1'!Q18+'G-2'!Q18+'G-3'!Q18+'GIRO-7'!Q18</f>
        <v>408</v>
      </c>
      <c r="R18" s="46">
        <f>'G-1'!R18+'G-2'!R18+'G-3'!R18+'GIRO-7'!R18</f>
        <v>26</v>
      </c>
      <c r="S18" s="46">
        <f>'G-1'!S18+'G-2'!S18+'G-3'!S18+'GIRO-7'!S18</f>
        <v>2</v>
      </c>
      <c r="T18" s="6">
        <f t="shared" si="2"/>
        <v>507</v>
      </c>
      <c r="U18" s="2">
        <f t="shared" si="5"/>
        <v>2126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'G-1'!B19+'G-2'!B19+'G-3'!B19+'GIRO-7'!B19</f>
        <v>50</v>
      </c>
      <c r="C19" s="47">
        <f>'G-1'!C19+'G-2'!C19+'G-3'!C19+'GIRO-7'!C19</f>
        <v>267</v>
      </c>
      <c r="D19" s="47">
        <f>'G-1'!D19+'G-2'!D19+'G-3'!D19+'GIRO-7'!D19</f>
        <v>24</v>
      </c>
      <c r="E19" s="47">
        <f>'G-1'!E19+'G-2'!E19+'G-3'!E19+'GIRO-7'!E19</f>
        <v>10</v>
      </c>
      <c r="F19" s="7">
        <f t="shared" si="0"/>
        <v>365</v>
      </c>
      <c r="G19" s="3">
        <f t="shared" si="3"/>
        <v>1390</v>
      </c>
      <c r="H19" s="20" t="s">
        <v>22</v>
      </c>
      <c r="I19" s="46">
        <f>'G-1'!I19+'G-2'!I19+'G-3'!I19+'GIRO-7'!I19</f>
        <v>46</v>
      </c>
      <c r="J19" s="46">
        <f>'G-1'!J19+'G-2'!J19+'G-3'!J19+'GIRO-7'!J19</f>
        <v>311</v>
      </c>
      <c r="K19" s="46">
        <f>'G-1'!K19+'G-2'!K19+'G-3'!K19+'GIRO-7'!K19</f>
        <v>19</v>
      </c>
      <c r="L19" s="46">
        <f>'G-1'!L19+'G-2'!L19+'G-3'!L19+'GIRO-7'!L19</f>
        <v>3</v>
      </c>
      <c r="M19" s="6">
        <f t="shared" si="1"/>
        <v>379.5</v>
      </c>
      <c r="N19" s="2">
        <f>M16+M17+M18+M19</f>
        <v>1502</v>
      </c>
      <c r="O19" s="19" t="s">
        <v>16</v>
      </c>
      <c r="P19" s="46">
        <f>'G-1'!P19+'G-2'!P19+'G-3'!P19+'GIRO-7'!P19</f>
        <v>70</v>
      </c>
      <c r="Q19" s="46">
        <f>'G-1'!Q19+'G-2'!Q19+'G-3'!Q19+'GIRO-7'!Q19</f>
        <v>493</v>
      </c>
      <c r="R19" s="46">
        <f>'G-1'!R19+'G-2'!R19+'G-3'!R19+'GIRO-7'!R19</f>
        <v>28</v>
      </c>
      <c r="S19" s="46">
        <f>'G-1'!S19+'G-2'!S19+'G-3'!S19+'GIRO-7'!S19</f>
        <v>4</v>
      </c>
      <c r="T19" s="6">
        <f t="shared" si="2"/>
        <v>594</v>
      </c>
      <c r="U19" s="2">
        <f t="shared" si="5"/>
        <v>2161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'G-1'!B20+'G-2'!B20+'G-3'!B20+'GIRO-7'!B20</f>
        <v>50</v>
      </c>
      <c r="C20" s="45">
        <f>'G-1'!C20+'G-2'!C20+'G-3'!C20+'GIRO-7'!C20</f>
        <v>281</v>
      </c>
      <c r="D20" s="45">
        <f>'G-1'!D20+'G-2'!D20+'G-3'!D20+'GIRO-7'!D20</f>
        <v>24</v>
      </c>
      <c r="E20" s="45">
        <f>'G-1'!E20+'G-2'!E20+'G-3'!E20+'GIRO-7'!E20</f>
        <v>6</v>
      </c>
      <c r="F20" s="8">
        <f t="shared" si="0"/>
        <v>369</v>
      </c>
      <c r="G20" s="35"/>
      <c r="H20" s="19" t="s">
        <v>24</v>
      </c>
      <c r="I20" s="46">
        <f>'G-1'!I20+'G-2'!I20+'G-3'!I20+'GIRO-7'!I20</f>
        <v>38</v>
      </c>
      <c r="J20" s="46">
        <f>'G-1'!J20+'G-2'!J20+'G-3'!J20+'GIRO-7'!J20</f>
        <v>328</v>
      </c>
      <c r="K20" s="46">
        <f>'G-1'!K20+'G-2'!K20+'G-3'!K20+'GIRO-7'!K20</f>
        <v>26</v>
      </c>
      <c r="L20" s="46">
        <f>'G-1'!L20+'G-2'!L20+'G-3'!L20+'GIRO-7'!L20</f>
        <v>7</v>
      </c>
      <c r="M20" s="8">
        <f t="shared" si="1"/>
        <v>416.5</v>
      </c>
      <c r="N20" s="2">
        <f>M17+M18+M19+M20</f>
        <v>1537</v>
      </c>
      <c r="O20" s="19" t="s">
        <v>45</v>
      </c>
      <c r="P20" s="46">
        <f>'G-1'!P20+'G-2'!P20+'G-3'!P20+'GIRO-7'!P20</f>
        <v>55</v>
      </c>
      <c r="Q20" s="46">
        <f>'G-1'!Q20+'G-2'!Q20+'G-3'!Q20+'GIRO-7'!Q20</f>
        <v>458</v>
      </c>
      <c r="R20" s="46">
        <f>'G-1'!R20+'G-2'!R20+'G-3'!R20+'GIRO-7'!R20</f>
        <v>26</v>
      </c>
      <c r="S20" s="46">
        <f>'G-1'!S20+'G-2'!S20+'G-3'!S20+'GIRO-7'!S20</f>
        <v>3</v>
      </c>
      <c r="T20" s="8">
        <f t="shared" si="2"/>
        <v>545</v>
      </c>
      <c r="U20" s="2">
        <f t="shared" si="5"/>
        <v>2198.5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'G-1'!B21+'G-2'!B21+'G-3'!B21+'GIRO-7'!B21</f>
        <v>51</v>
      </c>
      <c r="C21" s="46">
        <f>'G-1'!C21+'G-2'!C21+'G-3'!C21+'GIRO-7'!C21</f>
        <v>306</v>
      </c>
      <c r="D21" s="46">
        <f>'G-1'!D21+'G-2'!D21+'G-3'!D21+'GIRO-7'!D21</f>
        <v>27</v>
      </c>
      <c r="E21" s="46">
        <f>'G-1'!E21+'G-2'!E21+'G-3'!E21+'GIRO-7'!E21</f>
        <v>3</v>
      </c>
      <c r="F21" s="6">
        <f t="shared" si="0"/>
        <v>393</v>
      </c>
      <c r="G21" s="36"/>
      <c r="H21" s="20" t="s">
        <v>25</v>
      </c>
      <c r="I21" s="46">
        <f>'G-1'!I21+'G-2'!I21+'G-3'!I21+'GIRO-7'!I21</f>
        <v>46</v>
      </c>
      <c r="J21" s="46">
        <f>'G-1'!J21+'G-2'!J21+'G-3'!J21+'GIRO-7'!J21</f>
        <v>290</v>
      </c>
      <c r="K21" s="46">
        <f>'G-1'!K21+'G-2'!K21+'G-3'!K21+'GIRO-7'!K21</f>
        <v>17</v>
      </c>
      <c r="L21" s="46">
        <f>'G-1'!L21+'G-2'!L21+'G-3'!L21+'GIRO-7'!L21</f>
        <v>2</v>
      </c>
      <c r="M21" s="6">
        <f t="shared" si="1"/>
        <v>352</v>
      </c>
      <c r="N21" s="2">
        <f>M18+M19+M20+M21</f>
        <v>1533</v>
      </c>
      <c r="O21" s="21" t="s">
        <v>46</v>
      </c>
      <c r="P21" s="47">
        <f>'G-1'!P21+'G-2'!P21+'G-3'!P21+'GIRO-7'!P21</f>
        <v>61</v>
      </c>
      <c r="Q21" s="47">
        <f>'G-1'!Q21+'G-2'!Q21+'G-3'!Q21+'GIRO-7'!Q21</f>
        <v>419</v>
      </c>
      <c r="R21" s="47">
        <f>'G-1'!R21+'G-2'!R21+'G-3'!R21+'GIRO-7'!R21</f>
        <v>19</v>
      </c>
      <c r="S21" s="47">
        <f>'G-1'!S21+'G-2'!S21+'G-3'!S21+'GIRO-7'!S21</f>
        <v>0</v>
      </c>
      <c r="T21" s="7">
        <f t="shared" si="2"/>
        <v>487.5</v>
      </c>
      <c r="U21" s="3">
        <f t="shared" si="5"/>
        <v>2133.5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'G-1'!B22+'G-2'!B22+'G-3'!B22+'GIRO-7'!B22</f>
        <v>62</v>
      </c>
      <c r="C22" s="46">
        <f>'G-1'!C22+'G-2'!C22+'G-3'!C22+'GIRO-7'!C22</f>
        <v>279</v>
      </c>
      <c r="D22" s="46">
        <f>'G-1'!D22+'G-2'!D22+'G-3'!D22+'GIRO-7'!D22</f>
        <v>21</v>
      </c>
      <c r="E22" s="46">
        <f>'G-1'!E22+'G-2'!E22+'G-3'!E22+'GIRO-7'!E22</f>
        <v>3</v>
      </c>
      <c r="F22" s="6">
        <f t="shared" si="0"/>
        <v>359.5</v>
      </c>
      <c r="G22" s="2"/>
      <c r="H22" s="21" t="s">
        <v>26</v>
      </c>
      <c r="I22" s="46">
        <f>'G-1'!I22+'G-2'!I22+'G-3'!I22+'GIRO-7'!I22</f>
        <v>55</v>
      </c>
      <c r="J22" s="46">
        <f>'G-1'!J22+'G-2'!J22+'G-3'!J22+'GIRO-7'!J22</f>
        <v>346</v>
      </c>
      <c r="K22" s="46">
        <f>'G-1'!K22+'G-2'!K22+'G-3'!K22+'GIRO-7'!K22</f>
        <v>25</v>
      </c>
      <c r="L22" s="46">
        <f>'G-1'!L22+'G-2'!L22+'G-3'!L22+'GIRO-7'!L22</f>
        <v>4</v>
      </c>
      <c r="M22" s="6">
        <f t="shared" si="1"/>
        <v>433.5</v>
      </c>
      <c r="N22" s="3">
        <f>M19+M20+M21+M22</f>
        <v>1581.5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1390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1735.5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2198.5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89</v>
      </c>
      <c r="G24" s="88"/>
      <c r="H24" s="185"/>
      <c r="I24" s="186"/>
      <c r="J24" s="82" t="s">
        <v>73</v>
      </c>
      <c r="K24" s="86"/>
      <c r="L24" s="86"/>
      <c r="M24" s="87" t="s">
        <v>76</v>
      </c>
      <c r="N24" s="88"/>
      <c r="O24" s="185"/>
      <c r="P24" s="186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1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100 - KR 51B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113</v>
      </c>
      <c r="B6" s="167"/>
      <c r="C6" s="225" t="s">
        <v>158</v>
      </c>
      <c r="D6" s="225"/>
      <c r="E6" s="225"/>
      <c r="F6" s="111"/>
      <c r="G6" s="112"/>
      <c r="H6" s="103" t="s">
        <v>58</v>
      </c>
      <c r="I6" s="226">
        <f>'G-1'!S6</f>
        <v>43105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1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17</v>
      </c>
      <c r="F11" s="126">
        <v>110</v>
      </c>
      <c r="G11" s="126">
        <v>5</v>
      </c>
      <c r="H11" s="126">
        <v>0</v>
      </c>
      <c r="I11" s="126">
        <f t="shared" ref="I11:I45" si="0">E11*0.5+F11+G11*2+H11*2.5</f>
        <v>128.5</v>
      </c>
      <c r="J11" s="127">
        <f>IF(I11=0,"0,00",I11/SUM(I10:I12)*100)</f>
        <v>73.850574712643677</v>
      </c>
    </row>
    <row r="12" spans="1:10" x14ac:dyDescent="0.2">
      <c r="A12" s="220"/>
      <c r="B12" s="223"/>
      <c r="C12" s="128" t="s">
        <v>136</v>
      </c>
      <c r="D12" s="129" t="s">
        <v>128</v>
      </c>
      <c r="E12" s="74">
        <v>5</v>
      </c>
      <c r="F12" s="74">
        <v>25</v>
      </c>
      <c r="G12" s="74">
        <v>9</v>
      </c>
      <c r="H12" s="74">
        <v>0</v>
      </c>
      <c r="I12" s="130">
        <f t="shared" si="0"/>
        <v>45.5</v>
      </c>
      <c r="J12" s="131">
        <f>IF(I12=0,"0,00",I12/SUM(I10:I12)*100)</f>
        <v>26.149425287356319</v>
      </c>
    </row>
    <row r="13" spans="1:10" x14ac:dyDescent="0.2">
      <c r="A13" s="220"/>
      <c r="B13" s="223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22</v>
      </c>
      <c r="F14" s="126">
        <v>145</v>
      </c>
      <c r="G14" s="126">
        <v>3</v>
      </c>
      <c r="H14" s="126">
        <v>0</v>
      </c>
      <c r="I14" s="126">
        <f t="shared" si="0"/>
        <v>162</v>
      </c>
      <c r="J14" s="127">
        <f>IF(I14=0,"0,00",I14/SUM(I13:I15)*100)</f>
        <v>78.640776699029118</v>
      </c>
    </row>
    <row r="15" spans="1:10" x14ac:dyDescent="0.2">
      <c r="A15" s="220"/>
      <c r="B15" s="223"/>
      <c r="C15" s="128" t="s">
        <v>137</v>
      </c>
      <c r="D15" s="129" t="s">
        <v>128</v>
      </c>
      <c r="E15" s="74">
        <v>4</v>
      </c>
      <c r="F15" s="74">
        <v>30</v>
      </c>
      <c r="G15" s="74">
        <v>6</v>
      </c>
      <c r="H15" s="74">
        <v>0</v>
      </c>
      <c r="I15" s="130">
        <f t="shared" si="0"/>
        <v>44</v>
      </c>
      <c r="J15" s="131">
        <f>IF(I15=0,"0,00",I15/SUM(I13:I15)*100)</f>
        <v>21.359223300970871</v>
      </c>
    </row>
    <row r="16" spans="1:10" x14ac:dyDescent="0.2">
      <c r="A16" s="220"/>
      <c r="B16" s="223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29</v>
      </c>
      <c r="F17" s="126">
        <v>205</v>
      </c>
      <c r="G17" s="126">
        <v>3</v>
      </c>
      <c r="H17" s="126">
        <v>0</v>
      </c>
      <c r="I17" s="126">
        <f t="shared" si="0"/>
        <v>225.5</v>
      </c>
      <c r="J17" s="127">
        <f>IF(I17=0,"0,00",I17/SUM(I16:I18)*100)</f>
        <v>79.964539007092199</v>
      </c>
    </row>
    <row r="18" spans="1:10" x14ac:dyDescent="0.2">
      <c r="A18" s="221"/>
      <c r="B18" s="224"/>
      <c r="C18" s="133" t="s">
        <v>138</v>
      </c>
      <c r="D18" s="129" t="s">
        <v>128</v>
      </c>
      <c r="E18" s="74">
        <v>5</v>
      </c>
      <c r="F18" s="74">
        <v>32</v>
      </c>
      <c r="G18" s="74">
        <v>11</v>
      </c>
      <c r="H18" s="74">
        <v>0</v>
      </c>
      <c r="I18" s="130">
        <f t="shared" si="0"/>
        <v>56.5</v>
      </c>
      <c r="J18" s="131">
        <f>IF(I18=0,"0,00",I18/SUM(I16:I18)*100)</f>
        <v>20.035460992907801</v>
      </c>
    </row>
    <row r="19" spans="1:10" x14ac:dyDescent="0.2">
      <c r="A19" s="219" t="s">
        <v>131</v>
      </c>
      <c r="B19" s="222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26">
        <v>27</v>
      </c>
      <c r="F20" s="126">
        <v>137</v>
      </c>
      <c r="G20" s="126">
        <v>3</v>
      </c>
      <c r="H20" s="126">
        <v>3</v>
      </c>
      <c r="I20" s="126">
        <f t="shared" si="0"/>
        <v>164</v>
      </c>
      <c r="J20" s="127">
        <f>IF(I20=0,"0,00",I20/SUM(I19:I21)*100)</f>
        <v>88.409703504043122</v>
      </c>
    </row>
    <row r="21" spans="1:10" x14ac:dyDescent="0.2">
      <c r="A21" s="220"/>
      <c r="B21" s="223"/>
      <c r="C21" s="128" t="s">
        <v>139</v>
      </c>
      <c r="D21" s="129" t="s">
        <v>128</v>
      </c>
      <c r="E21" s="74">
        <v>9</v>
      </c>
      <c r="F21" s="74">
        <v>17</v>
      </c>
      <c r="G21" s="74">
        <v>0</v>
      </c>
      <c r="H21" s="74">
        <v>0</v>
      </c>
      <c r="I21" s="130">
        <f t="shared" si="0"/>
        <v>21.5</v>
      </c>
      <c r="J21" s="131">
        <f>IF(I21=0,"0,00",I21/SUM(I19:I21)*100)</f>
        <v>11.590296495956872</v>
      </c>
    </row>
    <row r="22" spans="1:10" x14ac:dyDescent="0.2">
      <c r="A22" s="220"/>
      <c r="B22" s="223"/>
      <c r="C22" s="132"/>
      <c r="D22" s="123" t="s">
        <v>125</v>
      </c>
      <c r="E22" s="75">
        <v>0</v>
      </c>
      <c r="F22" s="75">
        <v>0</v>
      </c>
      <c r="G22" s="75">
        <v>3</v>
      </c>
      <c r="H22" s="75">
        <v>0</v>
      </c>
      <c r="I22" s="75">
        <f t="shared" si="0"/>
        <v>6</v>
      </c>
      <c r="J22" s="124">
        <f>IF(I22=0,"0,00",I22/SUM(I22:I24)*100)</f>
        <v>2.9411764705882351</v>
      </c>
    </row>
    <row r="23" spans="1:10" x14ac:dyDescent="0.2">
      <c r="A23" s="220"/>
      <c r="B23" s="223"/>
      <c r="C23" s="122" t="s">
        <v>129</v>
      </c>
      <c r="D23" s="125" t="s">
        <v>127</v>
      </c>
      <c r="E23" s="126">
        <v>20</v>
      </c>
      <c r="F23" s="126">
        <v>143</v>
      </c>
      <c r="G23" s="126">
        <v>3</v>
      </c>
      <c r="H23" s="126">
        <v>1</v>
      </c>
      <c r="I23" s="126">
        <f t="shared" si="0"/>
        <v>161.5</v>
      </c>
      <c r="J23" s="127">
        <f>IF(I23=0,"0,00",I23/SUM(I22:I24)*100)</f>
        <v>79.166666666666657</v>
      </c>
    </row>
    <row r="24" spans="1:10" x14ac:dyDescent="0.2">
      <c r="A24" s="220"/>
      <c r="B24" s="223"/>
      <c r="C24" s="128" t="s">
        <v>140</v>
      </c>
      <c r="D24" s="129" t="s">
        <v>128</v>
      </c>
      <c r="E24" s="74">
        <v>7</v>
      </c>
      <c r="F24" s="74">
        <v>33</v>
      </c>
      <c r="G24" s="74">
        <v>0</v>
      </c>
      <c r="H24" s="74">
        <v>0</v>
      </c>
      <c r="I24" s="130">
        <f t="shared" si="0"/>
        <v>36.5</v>
      </c>
      <c r="J24" s="131">
        <f>IF(I24=0,"0,00",I24/SUM(I22:I24)*100)</f>
        <v>17.892156862745097</v>
      </c>
    </row>
    <row r="25" spans="1:10" x14ac:dyDescent="0.2">
      <c r="A25" s="220"/>
      <c r="B25" s="223"/>
      <c r="C25" s="132"/>
      <c r="D25" s="123" t="s">
        <v>125</v>
      </c>
      <c r="E25" s="75">
        <v>0</v>
      </c>
      <c r="F25" s="75">
        <v>0</v>
      </c>
      <c r="G25" s="75">
        <v>3</v>
      </c>
      <c r="H25" s="75">
        <v>0</v>
      </c>
      <c r="I25" s="75">
        <f t="shared" si="0"/>
        <v>6</v>
      </c>
      <c r="J25" s="124">
        <f>IF(I25=0,"0,00",I25/SUM(I25:I27)*100)</f>
        <v>2.1314387211367674</v>
      </c>
    </row>
    <row r="26" spans="1:10" x14ac:dyDescent="0.2">
      <c r="A26" s="220"/>
      <c r="B26" s="223"/>
      <c r="C26" s="122" t="s">
        <v>130</v>
      </c>
      <c r="D26" s="125" t="s">
        <v>127</v>
      </c>
      <c r="E26" s="126">
        <v>17</v>
      </c>
      <c r="F26" s="126">
        <v>217</v>
      </c>
      <c r="G26" s="126">
        <v>4</v>
      </c>
      <c r="H26" s="126">
        <v>0</v>
      </c>
      <c r="I26" s="126">
        <f t="shared" si="0"/>
        <v>233.5</v>
      </c>
      <c r="J26" s="127">
        <f>IF(I26=0,"0,00",I26/SUM(I25:I27)*100)</f>
        <v>82.948490230905861</v>
      </c>
    </row>
    <row r="27" spans="1:10" x14ac:dyDescent="0.2">
      <c r="A27" s="221"/>
      <c r="B27" s="224"/>
      <c r="C27" s="133" t="s">
        <v>141</v>
      </c>
      <c r="D27" s="129" t="s">
        <v>128</v>
      </c>
      <c r="E27" s="74">
        <v>4</v>
      </c>
      <c r="F27" s="74">
        <v>40</v>
      </c>
      <c r="G27" s="74">
        <v>0</v>
      </c>
      <c r="H27" s="74">
        <v>0</v>
      </c>
      <c r="I27" s="130">
        <f t="shared" si="0"/>
        <v>42</v>
      </c>
      <c r="J27" s="131">
        <f>IF(I27=0,"0,00",I27/SUM(I25:I27)*100)</f>
        <v>14.92007104795737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30</v>
      </c>
      <c r="F29" s="126">
        <v>133</v>
      </c>
      <c r="G29" s="126">
        <v>32</v>
      </c>
      <c r="H29" s="126">
        <v>4</v>
      </c>
      <c r="I29" s="126">
        <f t="shared" si="0"/>
        <v>222</v>
      </c>
      <c r="J29" s="127">
        <f>IF(I29=0,"0,00",I29/SUM(I28:I30)*100)</f>
        <v>82.222222222222214</v>
      </c>
    </row>
    <row r="30" spans="1:10" x14ac:dyDescent="0.2">
      <c r="A30" s="220"/>
      <c r="B30" s="223"/>
      <c r="C30" s="128" t="s">
        <v>142</v>
      </c>
      <c r="D30" s="129" t="s">
        <v>128</v>
      </c>
      <c r="E30" s="74">
        <v>6</v>
      </c>
      <c r="F30" s="74">
        <v>45</v>
      </c>
      <c r="G30" s="74">
        <v>0</v>
      </c>
      <c r="H30" s="74">
        <v>0</v>
      </c>
      <c r="I30" s="130">
        <f t="shared" si="0"/>
        <v>48</v>
      </c>
      <c r="J30" s="131">
        <f>IF(I30=0,"0,00",I30/SUM(I28:I30)*100)</f>
        <v>17.777777777777779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32</v>
      </c>
      <c r="F32" s="126">
        <v>166</v>
      </c>
      <c r="G32" s="126">
        <v>30</v>
      </c>
      <c r="H32" s="126">
        <v>3</v>
      </c>
      <c r="I32" s="126">
        <f t="shared" si="0"/>
        <v>249.5</v>
      </c>
      <c r="J32" s="127">
        <f>IF(I32=0,"0,00",I32/SUM(I31:I33)*100)</f>
        <v>83.305509181969953</v>
      </c>
    </row>
    <row r="33" spans="1:16" x14ac:dyDescent="0.2">
      <c r="A33" s="220"/>
      <c r="B33" s="223"/>
      <c r="C33" s="128" t="s">
        <v>143</v>
      </c>
      <c r="D33" s="129" t="s">
        <v>128</v>
      </c>
      <c r="E33" s="74">
        <v>6</v>
      </c>
      <c r="F33" s="74">
        <v>47</v>
      </c>
      <c r="G33" s="74">
        <v>0</v>
      </c>
      <c r="H33" s="74">
        <v>0</v>
      </c>
      <c r="I33" s="130">
        <f t="shared" si="0"/>
        <v>50</v>
      </c>
      <c r="J33" s="131">
        <f>IF(I33=0,"0,00",I33/SUM(I31:I33)*100)</f>
        <v>16.694490818030051</v>
      </c>
      <c r="M33" s="158"/>
      <c r="N33" s="158"/>
      <c r="O33" s="158"/>
      <c r="P33" s="158"/>
    </row>
    <row r="34" spans="1:16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  <c r="M34" s="158"/>
      <c r="N34" s="158"/>
      <c r="O34" s="158"/>
      <c r="P34" s="158"/>
    </row>
    <row r="35" spans="1:16" x14ac:dyDescent="0.2">
      <c r="A35" s="220"/>
      <c r="B35" s="223"/>
      <c r="C35" s="122" t="s">
        <v>130</v>
      </c>
      <c r="D35" s="125" t="s">
        <v>127</v>
      </c>
      <c r="E35" s="126">
        <v>48</v>
      </c>
      <c r="F35" s="126">
        <v>214</v>
      </c>
      <c r="G35" s="126">
        <v>27</v>
      </c>
      <c r="H35" s="126">
        <v>2</v>
      </c>
      <c r="I35" s="126">
        <f t="shared" si="0"/>
        <v>297</v>
      </c>
      <c r="J35" s="127">
        <f>IF(I35=0,"0,00",I35/SUM(I34:I36)*100)</f>
        <v>86.462882096069876</v>
      </c>
    </row>
    <row r="36" spans="1:16" x14ac:dyDescent="0.2">
      <c r="A36" s="221"/>
      <c r="B36" s="224"/>
      <c r="C36" s="133" t="s">
        <v>144</v>
      </c>
      <c r="D36" s="129" t="s">
        <v>128</v>
      </c>
      <c r="E36" s="74">
        <v>5</v>
      </c>
      <c r="F36" s="74">
        <v>44</v>
      </c>
      <c r="G36" s="74">
        <v>0</v>
      </c>
      <c r="H36" s="74">
        <v>0</v>
      </c>
      <c r="I36" s="130">
        <f t="shared" si="0"/>
        <v>46.5</v>
      </c>
      <c r="J36" s="131">
        <f>IF(I36=0,"0,00",I36/SUM(I34:I36)*100)</f>
        <v>13.537117903930133</v>
      </c>
    </row>
    <row r="37" spans="1:16" x14ac:dyDescent="0.2">
      <c r="A37" s="249" t="s">
        <v>157</v>
      </c>
      <c r="B37" s="222">
        <v>1</v>
      </c>
      <c r="C37" s="134"/>
      <c r="D37" s="123" t="s">
        <v>125</v>
      </c>
      <c r="E37" s="75">
        <v>17</v>
      </c>
      <c r="F37" s="75">
        <v>69</v>
      </c>
      <c r="G37" s="75">
        <v>1</v>
      </c>
      <c r="H37" s="75">
        <v>3</v>
      </c>
      <c r="I37" s="75">
        <f t="shared" si="0"/>
        <v>87</v>
      </c>
      <c r="J37" s="124">
        <f>IF(I37=0,"0,00",I37/SUM(I37:I39)*100)</f>
        <v>19.376391982182628</v>
      </c>
    </row>
    <row r="38" spans="1:16" x14ac:dyDescent="0.2">
      <c r="A38" s="220"/>
      <c r="B38" s="223"/>
      <c r="C38" s="122" t="s">
        <v>126</v>
      </c>
      <c r="D38" s="125" t="s">
        <v>127</v>
      </c>
      <c r="E38" s="126">
        <v>54</v>
      </c>
      <c r="F38" s="126">
        <v>225</v>
      </c>
      <c r="G38" s="126">
        <v>40</v>
      </c>
      <c r="H38" s="126">
        <v>8</v>
      </c>
      <c r="I38" s="126">
        <f t="shared" si="0"/>
        <v>352</v>
      </c>
      <c r="J38" s="127">
        <f>IF(I38=0,"0,00",I38/SUM(I37:I39)*100)</f>
        <v>78.396436525612472</v>
      </c>
    </row>
    <row r="39" spans="1:16" x14ac:dyDescent="0.2">
      <c r="A39" s="220"/>
      <c r="B39" s="223"/>
      <c r="C39" s="128" t="s">
        <v>145</v>
      </c>
      <c r="D39" s="129" t="s">
        <v>128</v>
      </c>
      <c r="E39" s="74">
        <v>0</v>
      </c>
      <c r="F39" s="74">
        <v>4</v>
      </c>
      <c r="G39" s="74">
        <v>3</v>
      </c>
      <c r="H39" s="74">
        <v>0</v>
      </c>
      <c r="I39" s="130">
        <f t="shared" si="0"/>
        <v>10</v>
      </c>
      <c r="J39" s="131">
        <f>IF(I39=0,"0,00",I39/SUM(I37:I39)*100)</f>
        <v>2.2271714922048997</v>
      </c>
    </row>
    <row r="40" spans="1:16" x14ac:dyDescent="0.2">
      <c r="A40" s="220"/>
      <c r="B40" s="223"/>
      <c r="C40" s="132"/>
      <c r="D40" s="123" t="s">
        <v>125</v>
      </c>
      <c r="E40" s="75">
        <v>10</v>
      </c>
      <c r="F40" s="75">
        <v>72</v>
      </c>
      <c r="G40" s="75">
        <v>0</v>
      </c>
      <c r="H40" s="75">
        <v>2</v>
      </c>
      <c r="I40" s="75">
        <f t="shared" si="0"/>
        <v>82</v>
      </c>
      <c r="J40" s="124">
        <f>IF(I40=0,"0,00",I40/SUM(I40:I42)*100)</f>
        <v>18.201997780244174</v>
      </c>
    </row>
    <row r="41" spans="1:16" x14ac:dyDescent="0.2">
      <c r="A41" s="220"/>
      <c r="B41" s="223"/>
      <c r="C41" s="122" t="s">
        <v>129</v>
      </c>
      <c r="D41" s="125" t="s">
        <v>127</v>
      </c>
      <c r="E41" s="126">
        <v>67</v>
      </c>
      <c r="F41" s="126">
        <v>221</v>
      </c>
      <c r="G41" s="126">
        <v>40</v>
      </c>
      <c r="H41" s="126">
        <v>7</v>
      </c>
      <c r="I41" s="126">
        <f t="shared" si="0"/>
        <v>352</v>
      </c>
      <c r="J41" s="127">
        <f>IF(I41=0,"0,00",I41/SUM(I40:I42)*100)</f>
        <v>78.135405105438409</v>
      </c>
    </row>
    <row r="42" spans="1:16" x14ac:dyDescent="0.2">
      <c r="A42" s="220"/>
      <c r="B42" s="223"/>
      <c r="C42" s="128" t="s">
        <v>146</v>
      </c>
      <c r="D42" s="129" t="s">
        <v>128</v>
      </c>
      <c r="E42" s="74">
        <v>0</v>
      </c>
      <c r="F42" s="74">
        <v>8</v>
      </c>
      <c r="G42" s="74">
        <v>3</v>
      </c>
      <c r="H42" s="74">
        <v>1</v>
      </c>
      <c r="I42" s="130">
        <f t="shared" si="0"/>
        <v>16.5</v>
      </c>
      <c r="J42" s="131">
        <f>IF(I42=0,"0,00",I42/SUM(I40:I42)*100)</f>
        <v>3.6625971143174252</v>
      </c>
    </row>
    <row r="43" spans="1:16" x14ac:dyDescent="0.2">
      <c r="A43" s="220"/>
      <c r="B43" s="223"/>
      <c r="C43" s="132"/>
      <c r="D43" s="123" t="s">
        <v>125</v>
      </c>
      <c r="E43" s="75">
        <v>11</v>
      </c>
      <c r="F43" s="75">
        <v>125</v>
      </c>
      <c r="G43" s="75">
        <v>0</v>
      </c>
      <c r="H43" s="75">
        <v>1</v>
      </c>
      <c r="I43" s="75">
        <f t="shared" si="0"/>
        <v>133</v>
      </c>
      <c r="J43" s="124">
        <f>IF(I43=0,"0,00",I43/SUM(I43:I45)*100)</f>
        <v>30.192962542565265</v>
      </c>
    </row>
    <row r="44" spans="1:16" x14ac:dyDescent="0.2">
      <c r="A44" s="220"/>
      <c r="B44" s="223"/>
      <c r="C44" s="122" t="s">
        <v>130</v>
      </c>
      <c r="D44" s="125" t="s">
        <v>127</v>
      </c>
      <c r="E44" s="126">
        <v>27</v>
      </c>
      <c r="F44" s="126">
        <v>199</v>
      </c>
      <c r="G44" s="126">
        <v>39</v>
      </c>
      <c r="H44" s="126">
        <v>0</v>
      </c>
      <c r="I44" s="126">
        <f t="shared" si="0"/>
        <v>290.5</v>
      </c>
      <c r="J44" s="127">
        <f>IF(I44=0,"0,00",I44/SUM(I43:I45)*100)</f>
        <v>65.947786606129398</v>
      </c>
    </row>
    <row r="45" spans="1:16" x14ac:dyDescent="0.2">
      <c r="A45" s="221"/>
      <c r="B45" s="224"/>
      <c r="C45" s="133" t="s">
        <v>147</v>
      </c>
      <c r="D45" s="129" t="s">
        <v>128</v>
      </c>
      <c r="E45" s="74">
        <v>0</v>
      </c>
      <c r="F45" s="74">
        <v>9</v>
      </c>
      <c r="G45" s="74">
        <v>4</v>
      </c>
      <c r="H45" s="74">
        <v>0</v>
      </c>
      <c r="I45" s="135">
        <f t="shared" si="0"/>
        <v>17</v>
      </c>
      <c r="J45" s="131">
        <f>IF(I45=0,"0,00",I45/SUM(I43:I45)*100)</f>
        <v>3.859250851305335</v>
      </c>
    </row>
    <row r="46" spans="1:16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6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6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5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5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L50" s="158"/>
      <c r="M50" s="158"/>
      <c r="N50" s="158"/>
      <c r="O50" s="158"/>
    </row>
    <row r="51" spans="1:15" x14ac:dyDescent="0.2">
      <c r="L51" s="158"/>
      <c r="M51" s="158"/>
      <c r="N51" s="158"/>
      <c r="O51" s="158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X15" sqref="X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100 - KR 51B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 t="s">
        <v>152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43105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324</v>
      </c>
      <c r="AV12" s="97">
        <f t="shared" si="0"/>
        <v>336</v>
      </c>
      <c r="AW12" s="97">
        <f t="shared" si="0"/>
        <v>344.5</v>
      </c>
      <c r="AX12" s="97">
        <f t="shared" si="0"/>
        <v>367</v>
      </c>
      <c r="AY12" s="97">
        <f t="shared" si="0"/>
        <v>339.5</v>
      </c>
      <c r="AZ12" s="97">
        <f t="shared" si="0"/>
        <v>361</v>
      </c>
      <c r="BA12" s="97">
        <f t="shared" si="0"/>
        <v>365.5</v>
      </c>
      <c r="BB12" s="97"/>
      <c r="BC12" s="97"/>
      <c r="BD12" s="97"/>
      <c r="BE12" s="97">
        <f t="shared" ref="BE12:BQ12" si="1">P14</f>
        <v>387</v>
      </c>
      <c r="BF12" s="97">
        <f t="shared" si="1"/>
        <v>424</v>
      </c>
      <c r="BG12" s="97">
        <f t="shared" si="1"/>
        <v>454</v>
      </c>
      <c r="BH12" s="97">
        <f t="shared" si="1"/>
        <v>470</v>
      </c>
      <c r="BI12" s="97">
        <f t="shared" si="1"/>
        <v>450</v>
      </c>
      <c r="BJ12" s="97">
        <f t="shared" si="1"/>
        <v>406.5</v>
      </c>
      <c r="BK12" s="97">
        <f t="shared" si="1"/>
        <v>375</v>
      </c>
      <c r="BL12" s="97">
        <f t="shared" si="1"/>
        <v>354.5</v>
      </c>
      <c r="BM12" s="97">
        <f t="shared" si="1"/>
        <v>369</v>
      </c>
      <c r="BN12" s="97">
        <f t="shared" si="1"/>
        <v>385.5</v>
      </c>
      <c r="BO12" s="97">
        <f t="shared" si="1"/>
        <v>436.5</v>
      </c>
      <c r="BP12" s="97">
        <f t="shared" si="1"/>
        <v>442</v>
      </c>
      <c r="BQ12" s="97">
        <f t="shared" si="1"/>
        <v>446.5</v>
      </c>
      <c r="BR12" s="97"/>
      <c r="BS12" s="97"/>
      <c r="BT12" s="97"/>
      <c r="BU12" s="97">
        <f t="shared" ref="BU12:CC12" si="2">AG14</f>
        <v>482.5</v>
      </c>
      <c r="BV12" s="97">
        <f t="shared" si="2"/>
        <v>512</v>
      </c>
      <c r="BW12" s="97">
        <f t="shared" si="2"/>
        <v>548.5</v>
      </c>
      <c r="BX12" s="97">
        <f t="shared" si="2"/>
        <v>567</v>
      </c>
      <c r="BY12" s="97">
        <f t="shared" si="2"/>
        <v>556.5</v>
      </c>
      <c r="BZ12" s="97">
        <f t="shared" si="2"/>
        <v>559.5</v>
      </c>
      <c r="CA12" s="97">
        <f t="shared" si="2"/>
        <v>550.5</v>
      </c>
      <c r="CB12" s="97">
        <f t="shared" si="2"/>
        <v>570.5</v>
      </c>
      <c r="CC12" s="97">
        <f t="shared" si="2"/>
        <v>556.5</v>
      </c>
    </row>
    <row r="13" spans="1:81" ht="16.5" customHeight="1" x14ac:dyDescent="0.2">
      <c r="A13" s="100" t="s">
        <v>104</v>
      </c>
      <c r="B13" s="149">
        <f>'G-1'!F10</f>
        <v>61</v>
      </c>
      <c r="C13" s="149">
        <f>'G-1'!F11</f>
        <v>75</v>
      </c>
      <c r="D13" s="149">
        <f>'G-1'!F12</f>
        <v>79.5</v>
      </c>
      <c r="E13" s="149">
        <f>'G-1'!F13</f>
        <v>108.5</v>
      </c>
      <c r="F13" s="149">
        <f>'G-1'!F14</f>
        <v>73</v>
      </c>
      <c r="G13" s="149">
        <f>'G-1'!F15</f>
        <v>83.5</v>
      </c>
      <c r="H13" s="149">
        <f>'G-1'!F16</f>
        <v>102</v>
      </c>
      <c r="I13" s="149">
        <f>'G-1'!F17</f>
        <v>81</v>
      </c>
      <c r="J13" s="149">
        <f>'G-1'!F18</f>
        <v>94.5</v>
      </c>
      <c r="K13" s="149">
        <f>'G-1'!F19</f>
        <v>88</v>
      </c>
      <c r="L13" s="150"/>
      <c r="M13" s="149">
        <f>'G-1'!F20</f>
        <v>91.5</v>
      </c>
      <c r="N13" s="149">
        <f>'G-1'!F21</f>
        <v>89.5</v>
      </c>
      <c r="O13" s="149">
        <f>'G-1'!F22</f>
        <v>91</v>
      </c>
      <c r="P13" s="149">
        <f>'G-1'!M10</f>
        <v>115</v>
      </c>
      <c r="Q13" s="149">
        <f>'G-1'!M11</f>
        <v>128.5</v>
      </c>
      <c r="R13" s="149">
        <f>'G-1'!M12</f>
        <v>119.5</v>
      </c>
      <c r="S13" s="149">
        <f>'G-1'!M13</f>
        <v>107</v>
      </c>
      <c r="T13" s="149">
        <f>'G-1'!M14</f>
        <v>95</v>
      </c>
      <c r="U13" s="149">
        <f>'G-1'!M15</f>
        <v>85</v>
      </c>
      <c r="V13" s="149">
        <f>'G-1'!M16</f>
        <v>88</v>
      </c>
      <c r="W13" s="149">
        <f>'G-1'!M17</f>
        <v>86.5</v>
      </c>
      <c r="X13" s="149">
        <f>'G-1'!M18</f>
        <v>109.5</v>
      </c>
      <c r="Y13" s="149">
        <f>'G-1'!M19</f>
        <v>101.5</v>
      </c>
      <c r="Z13" s="149">
        <f>'G-1'!M20</f>
        <v>139</v>
      </c>
      <c r="AA13" s="149">
        <f>'G-1'!M21</f>
        <v>92</v>
      </c>
      <c r="AB13" s="149">
        <f>'G-1'!M22</f>
        <v>114</v>
      </c>
      <c r="AC13" s="150"/>
      <c r="AD13" s="149">
        <f>'G-1'!T10</f>
        <v>102.5</v>
      </c>
      <c r="AE13" s="149">
        <f>'G-1'!T11</f>
        <v>112</v>
      </c>
      <c r="AF13" s="149">
        <f>'G-1'!T12</f>
        <v>113.5</v>
      </c>
      <c r="AG13" s="149">
        <f>'G-1'!T13</f>
        <v>154.5</v>
      </c>
      <c r="AH13" s="149">
        <f>'G-1'!T14</f>
        <v>132</v>
      </c>
      <c r="AI13" s="149">
        <f>'G-1'!T15</f>
        <v>148.5</v>
      </c>
      <c r="AJ13" s="149">
        <f>'G-1'!T16</f>
        <v>132</v>
      </c>
      <c r="AK13" s="149">
        <f>'G-1'!T17</f>
        <v>144</v>
      </c>
      <c r="AL13" s="149">
        <f>'G-1'!T18</f>
        <v>135</v>
      </c>
      <c r="AM13" s="149">
        <f>'G-1'!T19</f>
        <v>139.5</v>
      </c>
      <c r="AN13" s="149">
        <f>'G-1'!T20</f>
        <v>152</v>
      </c>
      <c r="AO13" s="149">
        <f>'G-1'!T21</f>
        <v>130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324</v>
      </c>
      <c r="F14" s="149">
        <f t="shared" ref="F14:K14" si="3">C13+D13+E13+F13</f>
        <v>336</v>
      </c>
      <c r="G14" s="149">
        <f t="shared" si="3"/>
        <v>344.5</v>
      </c>
      <c r="H14" s="149">
        <f t="shared" si="3"/>
        <v>367</v>
      </c>
      <c r="I14" s="149">
        <f t="shared" si="3"/>
        <v>339.5</v>
      </c>
      <c r="J14" s="149">
        <f t="shared" si="3"/>
        <v>361</v>
      </c>
      <c r="K14" s="149">
        <f t="shared" si="3"/>
        <v>365.5</v>
      </c>
      <c r="L14" s="150"/>
      <c r="M14" s="149"/>
      <c r="N14" s="149"/>
      <c r="O14" s="149"/>
      <c r="P14" s="149">
        <f>M13+N13+O13+P13</f>
        <v>387</v>
      </c>
      <c r="Q14" s="149">
        <f t="shared" ref="Q14:AB14" si="4">N13+O13+P13+Q13</f>
        <v>424</v>
      </c>
      <c r="R14" s="149">
        <f t="shared" si="4"/>
        <v>454</v>
      </c>
      <c r="S14" s="149">
        <f t="shared" si="4"/>
        <v>470</v>
      </c>
      <c r="T14" s="149">
        <f t="shared" si="4"/>
        <v>450</v>
      </c>
      <c r="U14" s="149">
        <f t="shared" si="4"/>
        <v>406.5</v>
      </c>
      <c r="V14" s="149">
        <f t="shared" si="4"/>
        <v>375</v>
      </c>
      <c r="W14" s="149">
        <f t="shared" si="4"/>
        <v>354.5</v>
      </c>
      <c r="X14" s="149">
        <f t="shared" si="4"/>
        <v>369</v>
      </c>
      <c r="Y14" s="149">
        <f t="shared" si="4"/>
        <v>385.5</v>
      </c>
      <c r="Z14" s="149">
        <f t="shared" si="4"/>
        <v>436.5</v>
      </c>
      <c r="AA14" s="149">
        <f t="shared" si="4"/>
        <v>442</v>
      </c>
      <c r="AB14" s="149">
        <f t="shared" si="4"/>
        <v>446.5</v>
      </c>
      <c r="AC14" s="150"/>
      <c r="AD14" s="149"/>
      <c r="AE14" s="149"/>
      <c r="AF14" s="149"/>
      <c r="AG14" s="149">
        <f>AD13+AE13+AF13+AG13</f>
        <v>482.5</v>
      </c>
      <c r="AH14" s="149">
        <f t="shared" ref="AH14:AO14" si="5">AE13+AF13+AG13+AH13</f>
        <v>512</v>
      </c>
      <c r="AI14" s="149">
        <f t="shared" si="5"/>
        <v>548.5</v>
      </c>
      <c r="AJ14" s="149">
        <f t="shared" si="5"/>
        <v>567</v>
      </c>
      <c r="AK14" s="149">
        <f t="shared" si="5"/>
        <v>556.5</v>
      </c>
      <c r="AL14" s="149">
        <f t="shared" si="5"/>
        <v>559.5</v>
      </c>
      <c r="AM14" s="149">
        <f t="shared" si="5"/>
        <v>550.5</v>
      </c>
      <c r="AN14" s="149">
        <f t="shared" si="5"/>
        <v>570.5</v>
      </c>
      <c r="AO14" s="149">
        <f t="shared" si="5"/>
        <v>556.5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0.7385057471264368</v>
      </c>
      <c r="H15" s="152"/>
      <c r="I15" s="152" t="s">
        <v>109</v>
      </c>
      <c r="J15" s="153">
        <f>DIRECCIONALIDAD!J12/100</f>
        <v>0.2614942528735632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0.78640776699029113</v>
      </c>
      <c r="V15" s="152"/>
      <c r="W15" s="152"/>
      <c r="X15" s="152"/>
      <c r="Y15" s="152" t="s">
        <v>109</v>
      </c>
      <c r="Z15" s="153">
        <f>DIRECCIONALIDAD!J15/100</f>
        <v>0.21359223300970873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0.79964539007092195</v>
      </c>
      <c r="AL15" s="152"/>
      <c r="AM15" s="152"/>
      <c r="AN15" s="152" t="s">
        <v>109</v>
      </c>
      <c r="AO15" s="155">
        <f>DIRECCIONALIDAD!J18/100</f>
        <v>0.200354609929078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153</v>
      </c>
      <c r="B16" s="160">
        <f>MAX(B14:K14)</f>
        <v>367</v>
      </c>
      <c r="C16" s="152" t="s">
        <v>107</v>
      </c>
      <c r="D16" s="161">
        <f>+B16*D15</f>
        <v>0</v>
      </c>
      <c r="E16" s="152"/>
      <c r="F16" s="152" t="s">
        <v>108</v>
      </c>
      <c r="G16" s="161">
        <f>+B16*G15</f>
        <v>271.03160919540232</v>
      </c>
      <c r="H16" s="152"/>
      <c r="I16" s="152" t="s">
        <v>109</v>
      </c>
      <c r="J16" s="161">
        <f>+B16*J15</f>
        <v>95.968390804597689</v>
      </c>
      <c r="K16" s="154"/>
      <c r="L16" s="148"/>
      <c r="M16" s="160">
        <f>MAX(M14:AB14)</f>
        <v>470</v>
      </c>
      <c r="N16" s="152"/>
      <c r="O16" s="152" t="s">
        <v>107</v>
      </c>
      <c r="P16" s="162">
        <f>+M16*P15</f>
        <v>0</v>
      </c>
      <c r="Q16" s="152"/>
      <c r="R16" s="152"/>
      <c r="S16" s="152"/>
      <c r="T16" s="152" t="s">
        <v>108</v>
      </c>
      <c r="U16" s="162">
        <f>+M16*U15</f>
        <v>369.61165048543683</v>
      </c>
      <c r="V16" s="152"/>
      <c r="W16" s="152"/>
      <c r="X16" s="152"/>
      <c r="Y16" s="152" t="s">
        <v>109</v>
      </c>
      <c r="Z16" s="162">
        <f>+M16*Z15</f>
        <v>100.3883495145631</v>
      </c>
      <c r="AA16" s="152"/>
      <c r="AB16" s="154"/>
      <c r="AC16" s="148"/>
      <c r="AD16" s="160">
        <f>MAX(AD14:AO14)</f>
        <v>570.5</v>
      </c>
      <c r="AE16" s="152" t="s">
        <v>107</v>
      </c>
      <c r="AF16" s="161">
        <f>+AD16*AF15</f>
        <v>0</v>
      </c>
      <c r="AG16" s="152"/>
      <c r="AH16" s="152"/>
      <c r="AI16" s="152"/>
      <c r="AJ16" s="152" t="s">
        <v>108</v>
      </c>
      <c r="AK16" s="161">
        <f>+AD16*AK15</f>
        <v>456.19769503546098</v>
      </c>
      <c r="AL16" s="152"/>
      <c r="AM16" s="152"/>
      <c r="AN16" s="152" t="s">
        <v>109</v>
      </c>
      <c r="AO16" s="163">
        <f>+AD16*AO15</f>
        <v>114.302304964539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78.5</v>
      </c>
      <c r="C18" s="149">
        <f>'G-2'!F11</f>
        <v>86</v>
      </c>
      <c r="D18" s="149">
        <f>'G-2'!F12</f>
        <v>85</v>
      </c>
      <c r="E18" s="149">
        <f>'G-2'!F13</f>
        <v>77.5</v>
      </c>
      <c r="F18" s="149">
        <f>'G-2'!F14</f>
        <v>45</v>
      </c>
      <c r="G18" s="149">
        <f>'G-2'!F15</f>
        <v>50</v>
      </c>
      <c r="H18" s="149">
        <f>'G-2'!F16</f>
        <v>74</v>
      </c>
      <c r="I18" s="149">
        <f>'G-2'!F17</f>
        <v>74</v>
      </c>
      <c r="J18" s="149">
        <f>'G-2'!F18</f>
        <v>70</v>
      </c>
      <c r="K18" s="149">
        <f>'G-2'!F19</f>
        <v>83.5</v>
      </c>
      <c r="L18" s="150"/>
      <c r="M18" s="149">
        <f>'G-2'!F20</f>
        <v>72</v>
      </c>
      <c r="N18" s="149">
        <f>'G-2'!F21</f>
        <v>70.5</v>
      </c>
      <c r="O18" s="149">
        <f>'G-2'!F22</f>
        <v>69</v>
      </c>
      <c r="P18" s="149">
        <f>'G-2'!M10</f>
        <v>95.5</v>
      </c>
      <c r="Q18" s="149">
        <f>'G-2'!M11</f>
        <v>82</v>
      </c>
      <c r="R18" s="149">
        <f>'G-2'!M12</f>
        <v>105.5</v>
      </c>
      <c r="S18" s="149">
        <f>'G-2'!M13</f>
        <v>93.5</v>
      </c>
      <c r="T18" s="149">
        <f>'G-2'!M14</f>
        <v>77.5</v>
      </c>
      <c r="U18" s="149">
        <f>'G-2'!M15</f>
        <v>79</v>
      </c>
      <c r="V18" s="149">
        <f>'G-2'!M16</f>
        <v>85.5</v>
      </c>
      <c r="W18" s="149">
        <f>'G-2'!M17</f>
        <v>69</v>
      </c>
      <c r="X18" s="149">
        <f>'G-2'!M18</f>
        <v>83.5</v>
      </c>
      <c r="Y18" s="149">
        <f>'G-2'!M19</f>
        <v>81.5</v>
      </c>
      <c r="Z18" s="149">
        <f>'G-2'!M20</f>
        <v>75.5</v>
      </c>
      <c r="AA18" s="149">
        <f>'G-2'!M21</f>
        <v>97</v>
      </c>
      <c r="AB18" s="149">
        <f>'G-2'!M22</f>
        <v>101</v>
      </c>
      <c r="AC18" s="150"/>
      <c r="AD18" s="149">
        <f>'G-2'!T10</f>
        <v>91.5</v>
      </c>
      <c r="AE18" s="149">
        <f>'G-2'!T11</f>
        <v>100</v>
      </c>
      <c r="AF18" s="149">
        <f>'G-2'!T12</f>
        <v>115.5</v>
      </c>
      <c r="AG18" s="149">
        <f>'G-2'!T13</f>
        <v>118.5</v>
      </c>
      <c r="AH18" s="149">
        <f>'G-2'!T14</f>
        <v>102.5</v>
      </c>
      <c r="AI18" s="149">
        <f>'G-2'!T15</f>
        <v>122</v>
      </c>
      <c r="AJ18" s="149">
        <f>'G-2'!T16</f>
        <v>119.5</v>
      </c>
      <c r="AK18" s="149">
        <f>'G-2'!T17</f>
        <v>140.5</v>
      </c>
      <c r="AL18" s="149">
        <f>'G-2'!T18</f>
        <v>139.5</v>
      </c>
      <c r="AM18" s="149">
        <f>'G-2'!T19</f>
        <v>163</v>
      </c>
      <c r="AN18" s="149">
        <f>'G-2'!T20</f>
        <v>147</v>
      </c>
      <c r="AO18" s="149">
        <f>'G-2'!T21</f>
        <v>128.5</v>
      </c>
      <c r="AP18" s="101"/>
      <c r="AQ18" s="101"/>
      <c r="AR18" s="101"/>
      <c r="AS18" s="101"/>
      <c r="AT18" s="101"/>
      <c r="AU18" s="101">
        <f t="shared" ref="AU18:BA18" si="6">E19</f>
        <v>327</v>
      </c>
      <c r="AV18" s="101">
        <f t="shared" si="6"/>
        <v>293.5</v>
      </c>
      <c r="AW18" s="101">
        <f t="shared" si="6"/>
        <v>257.5</v>
      </c>
      <c r="AX18" s="101">
        <f t="shared" si="6"/>
        <v>246.5</v>
      </c>
      <c r="AY18" s="101">
        <f t="shared" si="6"/>
        <v>243</v>
      </c>
      <c r="AZ18" s="101">
        <f t="shared" si="6"/>
        <v>268</v>
      </c>
      <c r="BA18" s="101">
        <f t="shared" si="6"/>
        <v>301.5</v>
      </c>
      <c r="BB18" s="101"/>
      <c r="BC18" s="101"/>
      <c r="BD18" s="101"/>
      <c r="BE18" s="101">
        <f t="shared" ref="BE18:BQ18" si="7">P19</f>
        <v>307</v>
      </c>
      <c r="BF18" s="101">
        <f t="shared" si="7"/>
        <v>317</v>
      </c>
      <c r="BG18" s="101">
        <f t="shared" si="7"/>
        <v>352</v>
      </c>
      <c r="BH18" s="101">
        <f t="shared" si="7"/>
        <v>376.5</v>
      </c>
      <c r="BI18" s="101">
        <f t="shared" si="7"/>
        <v>358.5</v>
      </c>
      <c r="BJ18" s="101">
        <f t="shared" si="7"/>
        <v>355.5</v>
      </c>
      <c r="BK18" s="101">
        <f t="shared" si="7"/>
        <v>335.5</v>
      </c>
      <c r="BL18" s="101">
        <f t="shared" si="7"/>
        <v>311</v>
      </c>
      <c r="BM18" s="101">
        <f t="shared" si="7"/>
        <v>317</v>
      </c>
      <c r="BN18" s="101">
        <f t="shared" si="7"/>
        <v>319.5</v>
      </c>
      <c r="BO18" s="101">
        <f t="shared" si="7"/>
        <v>309.5</v>
      </c>
      <c r="BP18" s="101">
        <f t="shared" si="7"/>
        <v>337.5</v>
      </c>
      <c r="BQ18" s="101">
        <f t="shared" si="7"/>
        <v>355</v>
      </c>
      <c r="BR18" s="101"/>
      <c r="BS18" s="101"/>
      <c r="BT18" s="101"/>
      <c r="BU18" s="101">
        <f t="shared" ref="BU18:CC18" si="8">AG19</f>
        <v>425.5</v>
      </c>
      <c r="BV18" s="101">
        <f t="shared" si="8"/>
        <v>436.5</v>
      </c>
      <c r="BW18" s="101">
        <f t="shared" si="8"/>
        <v>458.5</v>
      </c>
      <c r="BX18" s="101">
        <f t="shared" si="8"/>
        <v>462.5</v>
      </c>
      <c r="BY18" s="101">
        <f t="shared" si="8"/>
        <v>484.5</v>
      </c>
      <c r="BZ18" s="101">
        <f t="shared" si="8"/>
        <v>521.5</v>
      </c>
      <c r="CA18" s="101">
        <f t="shared" si="8"/>
        <v>562.5</v>
      </c>
      <c r="CB18" s="101">
        <f t="shared" si="8"/>
        <v>590</v>
      </c>
      <c r="CC18" s="101">
        <f t="shared" si="8"/>
        <v>578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327</v>
      </c>
      <c r="F19" s="149">
        <f t="shared" ref="F19:K19" si="9">C18+D18+E18+F18</f>
        <v>293.5</v>
      </c>
      <c r="G19" s="149">
        <f t="shared" si="9"/>
        <v>257.5</v>
      </c>
      <c r="H19" s="149">
        <f t="shared" si="9"/>
        <v>246.5</v>
      </c>
      <c r="I19" s="149">
        <f t="shared" si="9"/>
        <v>243</v>
      </c>
      <c r="J19" s="149">
        <f t="shared" si="9"/>
        <v>268</v>
      </c>
      <c r="K19" s="149">
        <f t="shared" si="9"/>
        <v>301.5</v>
      </c>
      <c r="L19" s="150"/>
      <c r="M19" s="149"/>
      <c r="N19" s="149"/>
      <c r="O19" s="149"/>
      <c r="P19" s="149">
        <f>M18+N18+O18+P18</f>
        <v>307</v>
      </c>
      <c r="Q19" s="149">
        <f t="shared" ref="Q19:AB19" si="10">N18+O18+P18+Q18</f>
        <v>317</v>
      </c>
      <c r="R19" s="149">
        <f t="shared" si="10"/>
        <v>352</v>
      </c>
      <c r="S19" s="149">
        <f t="shared" si="10"/>
        <v>376.5</v>
      </c>
      <c r="T19" s="149">
        <f t="shared" si="10"/>
        <v>358.5</v>
      </c>
      <c r="U19" s="149">
        <f t="shared" si="10"/>
        <v>355.5</v>
      </c>
      <c r="V19" s="149">
        <f t="shared" si="10"/>
        <v>335.5</v>
      </c>
      <c r="W19" s="149">
        <f t="shared" si="10"/>
        <v>311</v>
      </c>
      <c r="X19" s="149">
        <f t="shared" si="10"/>
        <v>317</v>
      </c>
      <c r="Y19" s="149">
        <f t="shared" si="10"/>
        <v>319.5</v>
      </c>
      <c r="Z19" s="149">
        <f t="shared" si="10"/>
        <v>309.5</v>
      </c>
      <c r="AA19" s="149">
        <f t="shared" si="10"/>
        <v>337.5</v>
      </c>
      <c r="AB19" s="149">
        <f t="shared" si="10"/>
        <v>355</v>
      </c>
      <c r="AC19" s="150"/>
      <c r="AD19" s="149"/>
      <c r="AE19" s="149"/>
      <c r="AF19" s="149"/>
      <c r="AG19" s="149">
        <f>AD18+AE18+AF18+AG18</f>
        <v>425.5</v>
      </c>
      <c r="AH19" s="149">
        <f t="shared" ref="AH19:AO19" si="11">AE18+AF18+AG18+AH18</f>
        <v>436.5</v>
      </c>
      <c r="AI19" s="149">
        <f t="shared" si="11"/>
        <v>458.5</v>
      </c>
      <c r="AJ19" s="149">
        <f t="shared" si="11"/>
        <v>462.5</v>
      </c>
      <c r="AK19" s="149">
        <f t="shared" si="11"/>
        <v>484.5</v>
      </c>
      <c r="AL19" s="149">
        <f t="shared" si="11"/>
        <v>521.5</v>
      </c>
      <c r="AM19" s="149">
        <f t="shared" si="11"/>
        <v>562.5</v>
      </c>
      <c r="AN19" s="149">
        <f t="shared" si="11"/>
        <v>590</v>
      </c>
      <c r="AO19" s="149">
        <f t="shared" si="11"/>
        <v>578</v>
      </c>
      <c r="AP19" s="101"/>
      <c r="AQ19" s="101"/>
      <c r="AR19" s="101"/>
      <c r="AS19" s="101"/>
      <c r="AT19" s="101"/>
      <c r="AU19" s="101">
        <f t="shared" ref="AU19:BA19" si="12">E29</f>
        <v>136</v>
      </c>
      <c r="AV19" s="101">
        <f t="shared" si="12"/>
        <v>135.5</v>
      </c>
      <c r="AW19" s="101">
        <f t="shared" si="12"/>
        <v>136.5</v>
      </c>
      <c r="AX19" s="101">
        <f t="shared" si="12"/>
        <v>139</v>
      </c>
      <c r="AY19" s="101">
        <f t="shared" si="12"/>
        <v>152</v>
      </c>
      <c r="AZ19" s="101">
        <f t="shared" si="12"/>
        <v>170</v>
      </c>
      <c r="BA19" s="101">
        <f t="shared" si="12"/>
        <v>168</v>
      </c>
      <c r="BB19" s="101"/>
      <c r="BC19" s="101"/>
      <c r="BD19" s="101"/>
      <c r="BE19" s="101">
        <f t="shared" ref="BE19:BQ19" si="13">P29</f>
        <v>197</v>
      </c>
      <c r="BF19" s="101">
        <f t="shared" si="13"/>
        <v>188</v>
      </c>
      <c r="BG19" s="101">
        <f t="shared" si="13"/>
        <v>199</v>
      </c>
      <c r="BH19" s="101">
        <f t="shared" si="13"/>
        <v>206</v>
      </c>
      <c r="BI19" s="101">
        <f t="shared" si="13"/>
        <v>214.5</v>
      </c>
      <c r="BJ19" s="101">
        <f t="shared" si="13"/>
        <v>232.5</v>
      </c>
      <c r="BK19" s="101">
        <f t="shared" si="13"/>
        <v>226.5</v>
      </c>
      <c r="BL19" s="101">
        <f t="shared" si="13"/>
        <v>218.5</v>
      </c>
      <c r="BM19" s="101">
        <f t="shared" si="13"/>
        <v>218</v>
      </c>
      <c r="BN19" s="101">
        <f t="shared" si="13"/>
        <v>211</v>
      </c>
      <c r="BO19" s="101">
        <f t="shared" si="13"/>
        <v>214</v>
      </c>
      <c r="BP19" s="101">
        <f t="shared" si="13"/>
        <v>193.5</v>
      </c>
      <c r="BQ19" s="101">
        <f t="shared" si="13"/>
        <v>190.5</v>
      </c>
      <c r="BR19" s="101"/>
      <c r="BS19" s="101"/>
      <c r="BT19" s="101"/>
      <c r="BU19" s="101">
        <f t="shared" ref="BU19:CC19" si="14">AG29</f>
        <v>237</v>
      </c>
      <c r="BV19" s="101">
        <f t="shared" si="14"/>
        <v>232</v>
      </c>
      <c r="BW19" s="101">
        <f t="shared" si="14"/>
        <v>237.5</v>
      </c>
      <c r="BX19" s="101">
        <f t="shared" si="14"/>
        <v>245</v>
      </c>
      <c r="BY19" s="101">
        <f t="shared" si="14"/>
        <v>256</v>
      </c>
      <c r="BZ19" s="101">
        <f t="shared" si="14"/>
        <v>269</v>
      </c>
      <c r="CA19" s="101">
        <f t="shared" si="14"/>
        <v>263</v>
      </c>
      <c r="CB19" s="101">
        <f t="shared" si="14"/>
        <v>272.5</v>
      </c>
      <c r="CC19" s="101">
        <f t="shared" si="14"/>
        <v>266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0.88409703504043125</v>
      </c>
      <c r="H20" s="152"/>
      <c r="I20" s="152" t="s">
        <v>109</v>
      </c>
      <c r="J20" s="153">
        <f>DIRECCIONALIDAD!J21/100</f>
        <v>0.11590296495956873</v>
      </c>
      <c r="K20" s="154"/>
      <c r="L20" s="148"/>
      <c r="M20" s="151"/>
      <c r="N20" s="152"/>
      <c r="O20" s="152" t="s">
        <v>107</v>
      </c>
      <c r="P20" s="153">
        <f>DIRECCIONALIDAD!J22/100</f>
        <v>2.9411764705882349E-2</v>
      </c>
      <c r="Q20" s="152"/>
      <c r="R20" s="152"/>
      <c r="S20" s="152"/>
      <c r="T20" s="152" t="s">
        <v>108</v>
      </c>
      <c r="U20" s="153">
        <f>DIRECCIONALIDAD!J23/100</f>
        <v>0.79166666666666652</v>
      </c>
      <c r="V20" s="152"/>
      <c r="W20" s="152"/>
      <c r="X20" s="152"/>
      <c r="Y20" s="152" t="s">
        <v>109</v>
      </c>
      <c r="Z20" s="153">
        <f>DIRECCIONALIDAD!J24/100</f>
        <v>0.17892156862745096</v>
      </c>
      <c r="AA20" s="152"/>
      <c r="AB20" s="154"/>
      <c r="AC20" s="148"/>
      <c r="AD20" s="151"/>
      <c r="AE20" s="152" t="s">
        <v>107</v>
      </c>
      <c r="AF20" s="153">
        <f>DIRECCIONALIDAD!J25/100</f>
        <v>2.1314387211367674E-2</v>
      </c>
      <c r="AG20" s="152"/>
      <c r="AH20" s="152"/>
      <c r="AI20" s="152"/>
      <c r="AJ20" s="152" t="s">
        <v>108</v>
      </c>
      <c r="AK20" s="153">
        <f>DIRECCIONALIDAD!J26/100</f>
        <v>0.82948490230905858</v>
      </c>
      <c r="AL20" s="152"/>
      <c r="AM20" s="152"/>
      <c r="AN20" s="152" t="s">
        <v>109</v>
      </c>
      <c r="AO20" s="155">
        <f>DIRECCIONALIDAD!J27/100</f>
        <v>0.1492007104795737</v>
      </c>
      <c r="AP20" s="92"/>
      <c r="AQ20" s="92"/>
      <c r="AR20" s="92"/>
      <c r="AS20" s="92"/>
      <c r="AT20" s="92"/>
      <c r="AU20" s="92">
        <f t="shared" ref="AU20:BA20" si="15">E24</f>
        <v>448.5</v>
      </c>
      <c r="AV20" s="92">
        <f t="shared" si="15"/>
        <v>473.5</v>
      </c>
      <c r="AW20" s="92">
        <f t="shared" si="15"/>
        <v>476</v>
      </c>
      <c r="AX20" s="92">
        <f t="shared" si="15"/>
        <v>493</v>
      </c>
      <c r="AY20" s="92">
        <f t="shared" si="15"/>
        <v>527</v>
      </c>
      <c r="AZ20" s="92">
        <f t="shared" si="15"/>
        <v>518</v>
      </c>
      <c r="BA20" s="92">
        <f t="shared" si="15"/>
        <v>555</v>
      </c>
      <c r="BB20" s="92"/>
      <c r="BC20" s="92"/>
      <c r="BD20" s="92"/>
      <c r="BE20" s="92">
        <f t="shared" ref="BE20:BQ20" si="16">P24</f>
        <v>661</v>
      </c>
      <c r="BF20" s="92">
        <f t="shared" si="16"/>
        <v>648</v>
      </c>
      <c r="BG20" s="92">
        <f t="shared" si="16"/>
        <v>662</v>
      </c>
      <c r="BH20" s="92">
        <f t="shared" si="16"/>
        <v>683</v>
      </c>
      <c r="BI20" s="92">
        <f t="shared" si="16"/>
        <v>674</v>
      </c>
      <c r="BJ20" s="92">
        <f t="shared" si="16"/>
        <v>686</v>
      </c>
      <c r="BK20" s="92">
        <f t="shared" si="16"/>
        <v>642</v>
      </c>
      <c r="BL20" s="92">
        <f t="shared" si="16"/>
        <v>623</v>
      </c>
      <c r="BM20" s="92">
        <f t="shared" si="16"/>
        <v>596</v>
      </c>
      <c r="BN20" s="92">
        <f t="shared" si="16"/>
        <v>586</v>
      </c>
      <c r="BO20" s="92">
        <f t="shared" si="16"/>
        <v>577</v>
      </c>
      <c r="BP20" s="92">
        <f t="shared" si="16"/>
        <v>560</v>
      </c>
      <c r="BQ20" s="92">
        <f t="shared" si="16"/>
        <v>589.5</v>
      </c>
      <c r="BR20" s="92"/>
      <c r="BS20" s="92"/>
      <c r="BT20" s="92"/>
      <c r="BU20" s="92">
        <f t="shared" ref="BU20:CC20" si="17">AG24</f>
        <v>715.5</v>
      </c>
      <c r="BV20" s="92">
        <f t="shared" si="17"/>
        <v>745.5</v>
      </c>
      <c r="BW20" s="92">
        <f t="shared" si="17"/>
        <v>791.5</v>
      </c>
      <c r="BX20" s="92">
        <f t="shared" si="17"/>
        <v>818</v>
      </c>
      <c r="BY20" s="92">
        <f t="shared" si="17"/>
        <v>805</v>
      </c>
      <c r="BZ20" s="92">
        <f t="shared" si="17"/>
        <v>776</v>
      </c>
      <c r="CA20" s="92">
        <f t="shared" si="17"/>
        <v>785</v>
      </c>
      <c r="CB20" s="92">
        <f t="shared" si="17"/>
        <v>765.5</v>
      </c>
      <c r="CC20" s="92">
        <f t="shared" si="17"/>
        <v>733</v>
      </c>
    </row>
    <row r="21" spans="1:81" ht="16.5" customHeight="1" x14ac:dyDescent="0.2">
      <c r="A21" s="159" t="s">
        <v>153</v>
      </c>
      <c r="B21" s="160">
        <f>MAX(B19:K19)</f>
        <v>327</v>
      </c>
      <c r="C21" s="152" t="s">
        <v>107</v>
      </c>
      <c r="D21" s="161">
        <f>+B21*D20</f>
        <v>0</v>
      </c>
      <c r="E21" s="152"/>
      <c r="F21" s="152" t="s">
        <v>108</v>
      </c>
      <c r="G21" s="161">
        <f>+B21*G20</f>
        <v>289.09973045822102</v>
      </c>
      <c r="H21" s="152"/>
      <c r="I21" s="152" t="s">
        <v>109</v>
      </c>
      <c r="J21" s="161">
        <f>+B21*J20</f>
        <v>37.900269541778975</v>
      </c>
      <c r="K21" s="154"/>
      <c r="L21" s="148"/>
      <c r="M21" s="160">
        <f>MAX(M19:AB19)</f>
        <v>376.5</v>
      </c>
      <c r="N21" s="152"/>
      <c r="O21" s="152" t="s">
        <v>107</v>
      </c>
      <c r="P21" s="162">
        <f>+M21*P20</f>
        <v>11.073529411764705</v>
      </c>
      <c r="Q21" s="152"/>
      <c r="R21" s="152"/>
      <c r="S21" s="152"/>
      <c r="T21" s="152" t="s">
        <v>108</v>
      </c>
      <c r="U21" s="162">
        <f>+M21*U20</f>
        <v>298.06249999999994</v>
      </c>
      <c r="V21" s="152"/>
      <c r="W21" s="152"/>
      <c r="X21" s="152"/>
      <c r="Y21" s="152" t="s">
        <v>109</v>
      </c>
      <c r="Z21" s="162">
        <f>+M21*Z20</f>
        <v>67.36397058823529</v>
      </c>
      <c r="AA21" s="152"/>
      <c r="AB21" s="154"/>
      <c r="AC21" s="148"/>
      <c r="AD21" s="160">
        <f>MAX(AD19:AO19)</f>
        <v>590</v>
      </c>
      <c r="AE21" s="152" t="s">
        <v>107</v>
      </c>
      <c r="AF21" s="161">
        <f>+AD21*AF20</f>
        <v>12.575488454706928</v>
      </c>
      <c r="AG21" s="152"/>
      <c r="AH21" s="152"/>
      <c r="AI21" s="152"/>
      <c r="AJ21" s="152" t="s">
        <v>108</v>
      </c>
      <c r="AK21" s="161">
        <f>+AD21*AK20</f>
        <v>489.39609236234458</v>
      </c>
      <c r="AL21" s="152"/>
      <c r="AM21" s="152"/>
      <c r="AN21" s="152" t="s">
        <v>109</v>
      </c>
      <c r="AO21" s="163">
        <f>+AD21*AO20</f>
        <v>88.028419182948483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103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1235.5</v>
      </c>
      <c r="AV22" s="92">
        <f t="shared" si="18"/>
        <v>1238.5</v>
      </c>
      <c r="AW22" s="92">
        <f t="shared" si="18"/>
        <v>1214.5</v>
      </c>
      <c r="AX22" s="92">
        <f t="shared" si="18"/>
        <v>1245.5</v>
      </c>
      <c r="AY22" s="92">
        <f t="shared" si="18"/>
        <v>1261.5</v>
      </c>
      <c r="AZ22" s="92">
        <f t="shared" si="18"/>
        <v>1317</v>
      </c>
      <c r="BA22" s="92">
        <f t="shared" si="18"/>
        <v>1390</v>
      </c>
      <c r="BB22" s="92"/>
      <c r="BC22" s="92"/>
      <c r="BD22" s="92"/>
      <c r="BE22" s="92">
        <f t="shared" ref="BE22:BQ22" si="19">P34</f>
        <v>1552</v>
      </c>
      <c r="BF22" s="92">
        <f t="shared" si="19"/>
        <v>1577</v>
      </c>
      <c r="BG22" s="92">
        <f t="shared" si="19"/>
        <v>1667</v>
      </c>
      <c r="BH22" s="92">
        <f t="shared" si="19"/>
        <v>1735.5</v>
      </c>
      <c r="BI22" s="92">
        <f t="shared" si="19"/>
        <v>1697</v>
      </c>
      <c r="BJ22" s="92">
        <f t="shared" si="19"/>
        <v>1680.5</v>
      </c>
      <c r="BK22" s="92">
        <f t="shared" si="19"/>
        <v>1579</v>
      </c>
      <c r="BL22" s="92">
        <f t="shared" si="19"/>
        <v>1507</v>
      </c>
      <c r="BM22" s="92">
        <f t="shared" si="19"/>
        <v>1500</v>
      </c>
      <c r="BN22" s="92">
        <f t="shared" si="19"/>
        <v>1502</v>
      </c>
      <c r="BO22" s="92">
        <f t="shared" si="19"/>
        <v>1537</v>
      </c>
      <c r="BP22" s="92">
        <f t="shared" si="19"/>
        <v>1533</v>
      </c>
      <c r="BQ22" s="92">
        <f t="shared" si="19"/>
        <v>1581.5</v>
      </c>
      <c r="BR22" s="92"/>
      <c r="BS22" s="92"/>
      <c r="BT22" s="92"/>
      <c r="BU22" s="92">
        <f t="shared" ref="BU22:CC22" si="20">AG34</f>
        <v>1860.5</v>
      </c>
      <c r="BV22" s="92">
        <f t="shared" si="20"/>
        <v>1926</v>
      </c>
      <c r="BW22" s="92">
        <f t="shared" si="20"/>
        <v>2036</v>
      </c>
      <c r="BX22" s="92">
        <f t="shared" si="20"/>
        <v>2092.5</v>
      </c>
      <c r="BY22" s="92">
        <f t="shared" si="20"/>
        <v>2102</v>
      </c>
      <c r="BZ22" s="92">
        <f t="shared" si="20"/>
        <v>2126</v>
      </c>
      <c r="CA22" s="92">
        <f t="shared" si="20"/>
        <v>2161</v>
      </c>
      <c r="CB22" s="92">
        <f t="shared" si="20"/>
        <v>2198.5</v>
      </c>
      <c r="CC22" s="92">
        <f t="shared" si="20"/>
        <v>2133.5</v>
      </c>
    </row>
    <row r="23" spans="1:81" ht="16.5" customHeight="1" x14ac:dyDescent="0.2">
      <c r="A23" s="100" t="s">
        <v>104</v>
      </c>
      <c r="B23" s="149">
        <f>'G-3'!F10</f>
        <v>118.5</v>
      </c>
      <c r="C23" s="149">
        <f>'G-3'!F11</f>
        <v>114</v>
      </c>
      <c r="D23" s="149">
        <f>'G-3'!F12</f>
        <v>116.5</v>
      </c>
      <c r="E23" s="149">
        <f>'G-3'!F13</f>
        <v>99.5</v>
      </c>
      <c r="F23" s="149">
        <f>'G-3'!F14</f>
        <v>143.5</v>
      </c>
      <c r="G23" s="149">
        <f>'G-3'!F15</f>
        <v>116.5</v>
      </c>
      <c r="H23" s="149">
        <f>'G-3'!F16</f>
        <v>133.5</v>
      </c>
      <c r="I23" s="149">
        <f>'G-3'!F17</f>
        <v>133.5</v>
      </c>
      <c r="J23" s="149">
        <f>'G-3'!F18</f>
        <v>134.5</v>
      </c>
      <c r="K23" s="149">
        <f>'G-3'!F19</f>
        <v>153.5</v>
      </c>
      <c r="L23" s="150"/>
      <c r="M23" s="149">
        <f>'G-3'!F20</f>
        <v>157</v>
      </c>
      <c r="N23" s="149">
        <f>'G-3'!F21</f>
        <v>183</v>
      </c>
      <c r="O23" s="149">
        <f>'G-3'!F22</f>
        <v>152.5</v>
      </c>
      <c r="P23" s="149">
        <f>'G-3'!M10</f>
        <v>168.5</v>
      </c>
      <c r="Q23" s="149">
        <f>'G-3'!M11</f>
        <v>144</v>
      </c>
      <c r="R23" s="149">
        <f>'G-3'!M12</f>
        <v>197</v>
      </c>
      <c r="S23" s="149">
        <f>'G-3'!M13</f>
        <v>173.5</v>
      </c>
      <c r="T23" s="149">
        <f>'G-3'!M14</f>
        <v>159.5</v>
      </c>
      <c r="U23" s="149">
        <f>'G-3'!M15</f>
        <v>156</v>
      </c>
      <c r="V23" s="149">
        <f>'G-3'!M16</f>
        <v>153</v>
      </c>
      <c r="W23" s="149">
        <f>'G-3'!M17</f>
        <v>154.5</v>
      </c>
      <c r="X23" s="149">
        <f>'G-3'!M18</f>
        <v>132.5</v>
      </c>
      <c r="Y23" s="149">
        <f>'G-3'!M19</f>
        <v>146</v>
      </c>
      <c r="Z23" s="149">
        <f>'G-3'!M20</f>
        <v>144</v>
      </c>
      <c r="AA23" s="149">
        <f>'G-3'!M21</f>
        <v>137.5</v>
      </c>
      <c r="AB23" s="149">
        <f>'G-3'!M22</f>
        <v>162</v>
      </c>
      <c r="AC23" s="150"/>
      <c r="AD23" s="149">
        <f>'G-3'!T10</f>
        <v>164.5</v>
      </c>
      <c r="AE23" s="149">
        <f>'G-3'!T11</f>
        <v>170.5</v>
      </c>
      <c r="AF23" s="149">
        <f>'G-3'!T12</f>
        <v>169</v>
      </c>
      <c r="AG23" s="149">
        <f>'G-3'!T13</f>
        <v>211.5</v>
      </c>
      <c r="AH23" s="149">
        <f>'G-3'!T14</f>
        <v>194.5</v>
      </c>
      <c r="AI23" s="149">
        <f>'G-3'!T15</f>
        <v>216.5</v>
      </c>
      <c r="AJ23" s="149">
        <f>'G-3'!T16</f>
        <v>195.5</v>
      </c>
      <c r="AK23" s="149">
        <f>'G-3'!T17</f>
        <v>198.5</v>
      </c>
      <c r="AL23" s="149">
        <f>'G-3'!T18</f>
        <v>165.5</v>
      </c>
      <c r="AM23" s="149">
        <f>'G-3'!T19</f>
        <v>225.5</v>
      </c>
      <c r="AN23" s="149">
        <f>'G-3'!T20</f>
        <v>176</v>
      </c>
      <c r="AO23" s="149">
        <f>'G-3'!T21</f>
        <v>166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448.5</v>
      </c>
      <c r="F24" s="149">
        <f t="shared" ref="F24:K24" si="21">C23+D23+E23+F23</f>
        <v>473.5</v>
      </c>
      <c r="G24" s="149">
        <f t="shared" si="21"/>
        <v>476</v>
      </c>
      <c r="H24" s="149">
        <f t="shared" si="21"/>
        <v>493</v>
      </c>
      <c r="I24" s="149">
        <f t="shared" si="21"/>
        <v>527</v>
      </c>
      <c r="J24" s="149">
        <f t="shared" si="21"/>
        <v>518</v>
      </c>
      <c r="K24" s="149">
        <f t="shared" si="21"/>
        <v>555</v>
      </c>
      <c r="L24" s="150"/>
      <c r="M24" s="149"/>
      <c r="N24" s="149"/>
      <c r="O24" s="149"/>
      <c r="P24" s="149">
        <f>M23+N23+O23+P23</f>
        <v>661</v>
      </c>
      <c r="Q24" s="149">
        <f t="shared" ref="Q24:AB24" si="22">N23+O23+P23+Q23</f>
        <v>648</v>
      </c>
      <c r="R24" s="149">
        <f t="shared" si="22"/>
        <v>662</v>
      </c>
      <c r="S24" s="149">
        <f t="shared" si="22"/>
        <v>683</v>
      </c>
      <c r="T24" s="149">
        <f t="shared" si="22"/>
        <v>674</v>
      </c>
      <c r="U24" s="149">
        <f t="shared" si="22"/>
        <v>686</v>
      </c>
      <c r="V24" s="149">
        <f t="shared" si="22"/>
        <v>642</v>
      </c>
      <c r="W24" s="149">
        <f t="shared" si="22"/>
        <v>623</v>
      </c>
      <c r="X24" s="149">
        <f t="shared" si="22"/>
        <v>596</v>
      </c>
      <c r="Y24" s="149">
        <f t="shared" si="22"/>
        <v>586</v>
      </c>
      <c r="Z24" s="149">
        <f t="shared" si="22"/>
        <v>577</v>
      </c>
      <c r="AA24" s="149">
        <f t="shared" si="22"/>
        <v>560</v>
      </c>
      <c r="AB24" s="149">
        <f t="shared" si="22"/>
        <v>589.5</v>
      </c>
      <c r="AC24" s="150"/>
      <c r="AD24" s="149"/>
      <c r="AE24" s="149"/>
      <c r="AF24" s="149"/>
      <c r="AG24" s="149">
        <f>AD23+AE23+AF23+AG23</f>
        <v>715.5</v>
      </c>
      <c r="AH24" s="149">
        <f t="shared" ref="AH24:AO24" si="23">AE23+AF23+AG23+AH23</f>
        <v>745.5</v>
      </c>
      <c r="AI24" s="149">
        <f t="shared" si="23"/>
        <v>791.5</v>
      </c>
      <c r="AJ24" s="149">
        <f t="shared" si="23"/>
        <v>818</v>
      </c>
      <c r="AK24" s="149">
        <f t="shared" si="23"/>
        <v>805</v>
      </c>
      <c r="AL24" s="149">
        <f t="shared" si="23"/>
        <v>776</v>
      </c>
      <c r="AM24" s="149">
        <f t="shared" si="23"/>
        <v>785</v>
      </c>
      <c r="AN24" s="149">
        <f t="shared" si="23"/>
        <v>765.5</v>
      </c>
      <c r="AO24" s="149">
        <f t="shared" si="23"/>
        <v>733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0.82222222222222219</v>
      </c>
      <c r="H25" s="152"/>
      <c r="I25" s="152" t="s">
        <v>109</v>
      </c>
      <c r="J25" s="153">
        <f>DIRECCIONALIDAD!J30/100</f>
        <v>0.17777777777777778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0.8330550918196995</v>
      </c>
      <c r="V25" s="152"/>
      <c r="W25" s="152"/>
      <c r="X25" s="152"/>
      <c r="Y25" s="152" t="s">
        <v>109</v>
      </c>
      <c r="Z25" s="153">
        <f>DIRECCIONALIDAD!J33/100</f>
        <v>0.1669449081803005</v>
      </c>
      <c r="AA25" s="152"/>
      <c r="AB25" s="152"/>
      <c r="AC25" s="157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0.86462882096069871</v>
      </c>
      <c r="AL25" s="152"/>
      <c r="AM25" s="152"/>
      <c r="AN25" s="152" t="s">
        <v>109</v>
      </c>
      <c r="AO25" s="155">
        <f>DIRECCIONALIDAD!J36/100</f>
        <v>0.13537117903930132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153</v>
      </c>
      <c r="B26" s="160">
        <f>MAX(B24:K24)</f>
        <v>555</v>
      </c>
      <c r="C26" s="152" t="s">
        <v>107</v>
      </c>
      <c r="D26" s="161">
        <f>+B26*D25</f>
        <v>0</v>
      </c>
      <c r="E26" s="152"/>
      <c r="F26" s="152" t="s">
        <v>108</v>
      </c>
      <c r="G26" s="161">
        <f>+B26*G25</f>
        <v>456.33333333333331</v>
      </c>
      <c r="H26" s="152"/>
      <c r="I26" s="152" t="s">
        <v>109</v>
      </c>
      <c r="J26" s="161">
        <f>+B26*J25</f>
        <v>98.666666666666671</v>
      </c>
      <c r="K26" s="154"/>
      <c r="L26" s="148"/>
      <c r="M26" s="160">
        <f>MAX(M24:AB24)</f>
        <v>686</v>
      </c>
      <c r="N26" s="152"/>
      <c r="O26" s="152" t="s">
        <v>107</v>
      </c>
      <c r="P26" s="162">
        <f>+M26*P25</f>
        <v>0</v>
      </c>
      <c r="Q26" s="152"/>
      <c r="R26" s="152"/>
      <c r="S26" s="152"/>
      <c r="T26" s="152" t="s">
        <v>108</v>
      </c>
      <c r="U26" s="162">
        <f>+M26*U25</f>
        <v>571.47579298831386</v>
      </c>
      <c r="V26" s="152"/>
      <c r="W26" s="152"/>
      <c r="X26" s="152"/>
      <c r="Y26" s="152" t="s">
        <v>109</v>
      </c>
      <c r="Z26" s="162">
        <f>+M26*Z25</f>
        <v>114.52420701168614</v>
      </c>
      <c r="AA26" s="152"/>
      <c r="AB26" s="154"/>
      <c r="AC26" s="148"/>
      <c r="AD26" s="160">
        <f>MAX(AD24:AO24)</f>
        <v>818</v>
      </c>
      <c r="AE26" s="152" t="s">
        <v>107</v>
      </c>
      <c r="AF26" s="161">
        <f>+AD26*AF25</f>
        <v>0</v>
      </c>
      <c r="AG26" s="152"/>
      <c r="AH26" s="152"/>
      <c r="AI26" s="152"/>
      <c r="AJ26" s="152" t="s">
        <v>108</v>
      </c>
      <c r="AK26" s="161">
        <f>+AD26*AK25</f>
        <v>707.26637554585159</v>
      </c>
      <c r="AL26" s="152"/>
      <c r="AM26" s="152"/>
      <c r="AN26" s="152" t="s">
        <v>109</v>
      </c>
      <c r="AO26" s="163">
        <f>+AD26*AO25</f>
        <v>110.73362445414848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103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'GIRO-7'!F10</f>
        <v>25.5</v>
      </c>
      <c r="C28" s="149">
        <f>'GIRO-7'!F11</f>
        <v>41</v>
      </c>
      <c r="D28" s="149">
        <f>'GIRO-7'!F12</f>
        <v>31</v>
      </c>
      <c r="E28" s="149">
        <f>'GIRO-7'!F13</f>
        <v>38.5</v>
      </c>
      <c r="F28" s="149">
        <f>'GIRO-7'!F14</f>
        <v>25</v>
      </c>
      <c r="G28" s="149">
        <f>'GIRO-7'!F15</f>
        <v>42</v>
      </c>
      <c r="H28" s="149">
        <f>'GIRO-7'!F16</f>
        <v>33.5</v>
      </c>
      <c r="I28" s="149">
        <f>'GIRO-7'!F17</f>
        <v>51.5</v>
      </c>
      <c r="J28" s="149">
        <f>'GIRO-7'!F18</f>
        <v>43</v>
      </c>
      <c r="K28" s="149">
        <f>'GIRO-7'!F19</f>
        <v>40</v>
      </c>
      <c r="L28" s="150"/>
      <c r="M28" s="149">
        <f>'GIRO-7'!F20</f>
        <v>48.5</v>
      </c>
      <c r="N28" s="149">
        <f>'GIRO-7'!F21</f>
        <v>50</v>
      </c>
      <c r="O28" s="149">
        <f>'GIRO-7'!F22</f>
        <v>47</v>
      </c>
      <c r="P28" s="149">
        <f>'GIRO-7'!M10</f>
        <v>51.5</v>
      </c>
      <c r="Q28" s="149">
        <f>'GIRO-7'!M11</f>
        <v>39.5</v>
      </c>
      <c r="R28" s="149">
        <f>'GIRO-7'!M12</f>
        <v>61</v>
      </c>
      <c r="S28" s="149">
        <f>'GIRO-7'!M13</f>
        <v>54</v>
      </c>
      <c r="T28" s="149">
        <f>'GIRO-7'!M14</f>
        <v>60</v>
      </c>
      <c r="U28" s="149">
        <f>'GIRO-7'!M15</f>
        <v>57.5</v>
      </c>
      <c r="V28" s="149">
        <f>'GIRO-7'!M16</f>
        <v>55</v>
      </c>
      <c r="W28" s="149">
        <f>'GIRO-7'!M17</f>
        <v>46</v>
      </c>
      <c r="X28" s="149">
        <f>'GIRO-7'!M18</f>
        <v>59.5</v>
      </c>
      <c r="Y28" s="149">
        <f>'GIRO-7'!M19</f>
        <v>50.5</v>
      </c>
      <c r="Z28" s="149">
        <f>'GIRO-7'!M20</f>
        <v>58</v>
      </c>
      <c r="AA28" s="149">
        <f>'GIRO-7'!M21</f>
        <v>25.5</v>
      </c>
      <c r="AB28" s="149">
        <f>'GIRO-7'!M22</f>
        <v>56.5</v>
      </c>
      <c r="AC28" s="150"/>
      <c r="AD28" s="149">
        <f>'GIRO-7'!T10</f>
        <v>59</v>
      </c>
      <c r="AE28" s="149">
        <f>'GIRO-7'!T11</f>
        <v>66.5</v>
      </c>
      <c r="AF28" s="149">
        <f>'GIRO-7'!T12</f>
        <v>53</v>
      </c>
      <c r="AG28" s="149">
        <f>'GIRO-7'!T13</f>
        <v>58.5</v>
      </c>
      <c r="AH28" s="149">
        <f>'GIRO-7'!T14</f>
        <v>54</v>
      </c>
      <c r="AI28" s="149">
        <f>'GIRO-7'!T15</f>
        <v>72</v>
      </c>
      <c r="AJ28" s="149">
        <f>'GIRO-7'!T16</f>
        <v>60.5</v>
      </c>
      <c r="AK28" s="149">
        <f>'GIRO-7'!T17</f>
        <v>69.5</v>
      </c>
      <c r="AL28" s="149">
        <f>'GIRO-7'!T18</f>
        <v>67</v>
      </c>
      <c r="AM28" s="149">
        <f>'GIRO-7'!T19</f>
        <v>66</v>
      </c>
      <c r="AN28" s="149">
        <f>'GIRO-7'!T20</f>
        <v>70</v>
      </c>
      <c r="AO28" s="149">
        <f>'GIRO-7'!T21</f>
        <v>63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136</v>
      </c>
      <c r="F29" s="149">
        <f t="shared" ref="F29:K29" si="24">C28+D28+E28+F28</f>
        <v>135.5</v>
      </c>
      <c r="G29" s="149">
        <f t="shared" si="24"/>
        <v>136.5</v>
      </c>
      <c r="H29" s="149">
        <f t="shared" si="24"/>
        <v>139</v>
      </c>
      <c r="I29" s="149">
        <f t="shared" si="24"/>
        <v>152</v>
      </c>
      <c r="J29" s="149">
        <f t="shared" si="24"/>
        <v>170</v>
      </c>
      <c r="K29" s="149">
        <f t="shared" si="24"/>
        <v>168</v>
      </c>
      <c r="L29" s="150"/>
      <c r="M29" s="149"/>
      <c r="N29" s="149"/>
      <c r="O29" s="149"/>
      <c r="P29" s="149">
        <f>M28+N28+O28+P28</f>
        <v>197</v>
      </c>
      <c r="Q29" s="149">
        <f t="shared" ref="Q29:AB29" si="25">N28+O28+P28+Q28</f>
        <v>188</v>
      </c>
      <c r="R29" s="149">
        <f t="shared" si="25"/>
        <v>199</v>
      </c>
      <c r="S29" s="149">
        <f t="shared" si="25"/>
        <v>206</v>
      </c>
      <c r="T29" s="149">
        <f t="shared" si="25"/>
        <v>214.5</v>
      </c>
      <c r="U29" s="149">
        <f t="shared" si="25"/>
        <v>232.5</v>
      </c>
      <c r="V29" s="149">
        <f t="shared" si="25"/>
        <v>226.5</v>
      </c>
      <c r="W29" s="149">
        <f t="shared" si="25"/>
        <v>218.5</v>
      </c>
      <c r="X29" s="149">
        <f t="shared" si="25"/>
        <v>218</v>
      </c>
      <c r="Y29" s="149">
        <f t="shared" si="25"/>
        <v>211</v>
      </c>
      <c r="Z29" s="149">
        <f t="shared" si="25"/>
        <v>214</v>
      </c>
      <c r="AA29" s="149">
        <f t="shared" si="25"/>
        <v>193.5</v>
      </c>
      <c r="AB29" s="149">
        <f t="shared" si="25"/>
        <v>190.5</v>
      </c>
      <c r="AC29" s="150"/>
      <c r="AD29" s="149"/>
      <c r="AE29" s="149"/>
      <c r="AF29" s="149"/>
      <c r="AG29" s="149">
        <f>AD28+AE28+AF28+AG28</f>
        <v>237</v>
      </c>
      <c r="AH29" s="149">
        <f t="shared" ref="AH29:AO29" si="26">AE28+AF28+AG28+AH28</f>
        <v>232</v>
      </c>
      <c r="AI29" s="149">
        <f t="shared" si="26"/>
        <v>237.5</v>
      </c>
      <c r="AJ29" s="149">
        <f t="shared" si="26"/>
        <v>245</v>
      </c>
      <c r="AK29" s="149">
        <f t="shared" si="26"/>
        <v>256</v>
      </c>
      <c r="AL29" s="149">
        <f t="shared" si="26"/>
        <v>269</v>
      </c>
      <c r="AM29" s="149">
        <f t="shared" si="26"/>
        <v>263</v>
      </c>
      <c r="AN29" s="149">
        <f t="shared" si="26"/>
        <v>272.5</v>
      </c>
      <c r="AO29" s="149">
        <f t="shared" si="26"/>
        <v>266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0.19376391982182628</v>
      </c>
      <c r="E30" s="152"/>
      <c r="F30" s="152" t="s">
        <v>108</v>
      </c>
      <c r="G30" s="153">
        <f>DIRECCIONALIDAD!J38/100</f>
        <v>0.78396436525612467</v>
      </c>
      <c r="H30" s="152"/>
      <c r="I30" s="152" t="s">
        <v>109</v>
      </c>
      <c r="J30" s="153">
        <f>DIRECCIONALIDAD!J39/100</f>
        <v>2.2271714922048998E-2</v>
      </c>
      <c r="K30" s="154"/>
      <c r="L30" s="148"/>
      <c r="M30" s="151"/>
      <c r="N30" s="152"/>
      <c r="O30" s="152" t="s">
        <v>107</v>
      </c>
      <c r="P30" s="153">
        <f>DIRECCIONALIDAD!J40/100</f>
        <v>0.18201997780244172</v>
      </c>
      <c r="Q30" s="152"/>
      <c r="R30" s="152"/>
      <c r="S30" s="152"/>
      <c r="T30" s="152" t="s">
        <v>108</v>
      </c>
      <c r="U30" s="153">
        <f>DIRECCIONALIDAD!J41/100</f>
        <v>0.78135405105438405</v>
      </c>
      <c r="V30" s="152"/>
      <c r="W30" s="152"/>
      <c r="X30" s="152"/>
      <c r="Y30" s="152" t="s">
        <v>109</v>
      </c>
      <c r="Z30" s="153">
        <f>DIRECCIONALIDAD!J42/100</f>
        <v>3.662597114317425E-2</v>
      </c>
      <c r="AA30" s="152"/>
      <c r="AB30" s="154"/>
      <c r="AC30" s="148"/>
      <c r="AD30" s="151"/>
      <c r="AE30" s="152" t="s">
        <v>107</v>
      </c>
      <c r="AF30" s="153">
        <f>DIRECCIONALIDAD!J43/100</f>
        <v>0.30192962542565266</v>
      </c>
      <c r="AG30" s="152"/>
      <c r="AH30" s="152"/>
      <c r="AI30" s="152"/>
      <c r="AJ30" s="152" t="s">
        <v>108</v>
      </c>
      <c r="AK30" s="153">
        <f>DIRECCIONALIDAD!J44/100</f>
        <v>0.65947786606129399</v>
      </c>
      <c r="AL30" s="152"/>
      <c r="AM30" s="152"/>
      <c r="AN30" s="152" t="s">
        <v>109</v>
      </c>
      <c r="AO30" s="155">
        <f>DIRECCIONALIDAD!J45/100</f>
        <v>3.8592508513053347E-2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153</v>
      </c>
      <c r="B31" s="160">
        <f>MAX(B29:K29)</f>
        <v>170</v>
      </c>
      <c r="C31" s="152" t="s">
        <v>107</v>
      </c>
      <c r="D31" s="161">
        <f>+B31*D30</f>
        <v>32.939866369710465</v>
      </c>
      <c r="E31" s="152"/>
      <c r="F31" s="152" t="s">
        <v>108</v>
      </c>
      <c r="G31" s="161">
        <f>+B31*G30</f>
        <v>133.27394209354119</v>
      </c>
      <c r="H31" s="152"/>
      <c r="I31" s="152" t="s">
        <v>109</v>
      </c>
      <c r="J31" s="161">
        <f>+B31*J30</f>
        <v>3.7861915367483294</v>
      </c>
      <c r="K31" s="154"/>
      <c r="L31" s="148"/>
      <c r="M31" s="160">
        <f>MAX(M29:AB29)</f>
        <v>232.5</v>
      </c>
      <c r="N31" s="152"/>
      <c r="O31" s="152" t="s">
        <v>107</v>
      </c>
      <c r="P31" s="162">
        <f>+M31*P30</f>
        <v>42.319644839067699</v>
      </c>
      <c r="Q31" s="152"/>
      <c r="R31" s="152"/>
      <c r="S31" s="152"/>
      <c r="T31" s="152" t="s">
        <v>108</v>
      </c>
      <c r="U31" s="162">
        <f>+M31*U30</f>
        <v>181.66481687014428</v>
      </c>
      <c r="V31" s="152"/>
      <c r="W31" s="152"/>
      <c r="X31" s="152"/>
      <c r="Y31" s="152" t="s">
        <v>109</v>
      </c>
      <c r="Z31" s="162">
        <f>+M31*Z30</f>
        <v>8.5155382907880135</v>
      </c>
      <c r="AA31" s="152"/>
      <c r="AB31" s="154"/>
      <c r="AC31" s="148"/>
      <c r="AD31" s="160">
        <f>MAX(AD29:AO29)</f>
        <v>272.5</v>
      </c>
      <c r="AE31" s="152" t="s">
        <v>107</v>
      </c>
      <c r="AF31" s="161">
        <f>+AD31*AF30</f>
        <v>82.275822928490356</v>
      </c>
      <c r="AG31" s="152"/>
      <c r="AH31" s="152"/>
      <c r="AI31" s="152"/>
      <c r="AJ31" s="152" t="s">
        <v>108</v>
      </c>
      <c r="AK31" s="161">
        <f>+AD31*AK30</f>
        <v>179.7077185017026</v>
      </c>
      <c r="AL31" s="152"/>
      <c r="AM31" s="152"/>
      <c r="AN31" s="152" t="s">
        <v>109</v>
      </c>
      <c r="AO31" s="163">
        <f>+AD31*AO30</f>
        <v>10.516458569807037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103</v>
      </c>
      <c r="U32" s="241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283.5</v>
      </c>
      <c r="C33" s="149">
        <f t="shared" ref="C33:K33" si="27">C13+C18+C23+C28</f>
        <v>316</v>
      </c>
      <c r="D33" s="149">
        <f t="shared" si="27"/>
        <v>312</v>
      </c>
      <c r="E33" s="149">
        <f t="shared" si="27"/>
        <v>324</v>
      </c>
      <c r="F33" s="149">
        <f t="shared" si="27"/>
        <v>286.5</v>
      </c>
      <c r="G33" s="149">
        <f t="shared" si="27"/>
        <v>292</v>
      </c>
      <c r="H33" s="149">
        <f t="shared" si="27"/>
        <v>343</v>
      </c>
      <c r="I33" s="149">
        <f t="shared" si="27"/>
        <v>340</v>
      </c>
      <c r="J33" s="149">
        <f t="shared" si="27"/>
        <v>342</v>
      </c>
      <c r="K33" s="149">
        <f t="shared" si="27"/>
        <v>365</v>
      </c>
      <c r="L33" s="150"/>
      <c r="M33" s="149">
        <f>M13+M18+M23+M28</f>
        <v>369</v>
      </c>
      <c r="N33" s="149">
        <f t="shared" ref="N33:AB33" si="28">N13+N18+N23+N28</f>
        <v>393</v>
      </c>
      <c r="O33" s="149">
        <f t="shared" si="28"/>
        <v>359.5</v>
      </c>
      <c r="P33" s="149">
        <f t="shared" si="28"/>
        <v>430.5</v>
      </c>
      <c r="Q33" s="149">
        <f t="shared" si="28"/>
        <v>394</v>
      </c>
      <c r="R33" s="149">
        <f t="shared" si="28"/>
        <v>483</v>
      </c>
      <c r="S33" s="149">
        <f t="shared" si="28"/>
        <v>428</v>
      </c>
      <c r="T33" s="149">
        <f t="shared" si="28"/>
        <v>392</v>
      </c>
      <c r="U33" s="149">
        <f t="shared" si="28"/>
        <v>377.5</v>
      </c>
      <c r="V33" s="149">
        <f t="shared" si="28"/>
        <v>381.5</v>
      </c>
      <c r="W33" s="149">
        <f t="shared" si="28"/>
        <v>356</v>
      </c>
      <c r="X33" s="149">
        <f t="shared" si="28"/>
        <v>385</v>
      </c>
      <c r="Y33" s="149">
        <f t="shared" si="28"/>
        <v>379.5</v>
      </c>
      <c r="Z33" s="149">
        <f t="shared" si="28"/>
        <v>416.5</v>
      </c>
      <c r="AA33" s="149">
        <f t="shared" si="28"/>
        <v>352</v>
      </c>
      <c r="AB33" s="149">
        <f t="shared" si="28"/>
        <v>433.5</v>
      </c>
      <c r="AC33" s="150"/>
      <c r="AD33" s="149">
        <f>AD13+AD18+AD23+AD28</f>
        <v>417.5</v>
      </c>
      <c r="AE33" s="149">
        <f t="shared" ref="AE33:AO33" si="29">AE13+AE18+AE23+AE28</f>
        <v>449</v>
      </c>
      <c r="AF33" s="149">
        <f t="shared" si="29"/>
        <v>451</v>
      </c>
      <c r="AG33" s="149">
        <f t="shared" si="29"/>
        <v>543</v>
      </c>
      <c r="AH33" s="149">
        <f t="shared" si="29"/>
        <v>483</v>
      </c>
      <c r="AI33" s="149">
        <f t="shared" si="29"/>
        <v>559</v>
      </c>
      <c r="AJ33" s="149">
        <f t="shared" si="29"/>
        <v>507.5</v>
      </c>
      <c r="AK33" s="149">
        <f t="shared" si="29"/>
        <v>552.5</v>
      </c>
      <c r="AL33" s="149">
        <f t="shared" si="29"/>
        <v>507</v>
      </c>
      <c r="AM33" s="149">
        <f t="shared" si="29"/>
        <v>594</v>
      </c>
      <c r="AN33" s="149">
        <f t="shared" si="29"/>
        <v>545</v>
      </c>
      <c r="AO33" s="149">
        <f t="shared" si="29"/>
        <v>487.5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1235.5</v>
      </c>
      <c r="F34" s="149">
        <f t="shared" ref="F34:K34" si="30">C33+D33+E33+F33</f>
        <v>1238.5</v>
      </c>
      <c r="G34" s="149">
        <f t="shared" si="30"/>
        <v>1214.5</v>
      </c>
      <c r="H34" s="149">
        <f t="shared" si="30"/>
        <v>1245.5</v>
      </c>
      <c r="I34" s="149">
        <f t="shared" si="30"/>
        <v>1261.5</v>
      </c>
      <c r="J34" s="149">
        <f t="shared" si="30"/>
        <v>1317</v>
      </c>
      <c r="K34" s="149">
        <f t="shared" si="30"/>
        <v>1390</v>
      </c>
      <c r="L34" s="150"/>
      <c r="M34" s="149"/>
      <c r="N34" s="149"/>
      <c r="O34" s="149"/>
      <c r="P34" s="149">
        <f>M33+N33+O33+P33</f>
        <v>1552</v>
      </c>
      <c r="Q34" s="149">
        <f t="shared" ref="Q34:AB34" si="31">N33+O33+P33+Q33</f>
        <v>1577</v>
      </c>
      <c r="R34" s="149">
        <f t="shared" si="31"/>
        <v>1667</v>
      </c>
      <c r="S34" s="149">
        <f t="shared" si="31"/>
        <v>1735.5</v>
      </c>
      <c r="T34" s="149">
        <f t="shared" si="31"/>
        <v>1697</v>
      </c>
      <c r="U34" s="149">
        <f t="shared" si="31"/>
        <v>1680.5</v>
      </c>
      <c r="V34" s="149">
        <f t="shared" si="31"/>
        <v>1579</v>
      </c>
      <c r="W34" s="149">
        <f t="shared" si="31"/>
        <v>1507</v>
      </c>
      <c r="X34" s="149">
        <f t="shared" si="31"/>
        <v>1500</v>
      </c>
      <c r="Y34" s="149">
        <f t="shared" si="31"/>
        <v>1502</v>
      </c>
      <c r="Z34" s="149">
        <f t="shared" si="31"/>
        <v>1537</v>
      </c>
      <c r="AA34" s="149">
        <f t="shared" si="31"/>
        <v>1533</v>
      </c>
      <c r="AB34" s="149">
        <f t="shared" si="31"/>
        <v>1581.5</v>
      </c>
      <c r="AC34" s="150"/>
      <c r="AD34" s="149"/>
      <c r="AE34" s="149"/>
      <c r="AF34" s="149"/>
      <c r="AG34" s="149">
        <f>AD33+AE33+AF33+AG33</f>
        <v>1860.5</v>
      </c>
      <c r="AH34" s="149">
        <f t="shared" ref="AH34:AO34" si="32">AE33+AF33+AG33+AH33</f>
        <v>1926</v>
      </c>
      <c r="AI34" s="149">
        <f t="shared" si="32"/>
        <v>2036</v>
      </c>
      <c r="AJ34" s="149">
        <f t="shared" si="32"/>
        <v>2092.5</v>
      </c>
      <c r="AK34" s="149">
        <f t="shared" si="32"/>
        <v>2102</v>
      </c>
      <c r="AL34" s="149">
        <f t="shared" si="32"/>
        <v>2126</v>
      </c>
      <c r="AM34" s="149">
        <f t="shared" si="32"/>
        <v>2161</v>
      </c>
      <c r="AN34" s="149">
        <f t="shared" si="32"/>
        <v>2198.5</v>
      </c>
      <c r="AO34" s="149">
        <f t="shared" si="32"/>
        <v>2133.5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GIRO-7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'GIRO-7'!Área_de_impresión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2016-11-04T12:57:16Z</cp:lastPrinted>
  <dcterms:created xsi:type="dcterms:W3CDTF">1998-04-02T13:38:56Z</dcterms:created>
  <dcterms:modified xsi:type="dcterms:W3CDTF">2018-01-30T16:06:06Z</dcterms:modified>
</cp:coreProperties>
</file>