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6 X CR 50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/>
  <c r="J10" i="4689" l="1"/>
  <c r="D15" i="4688" s="1"/>
  <c r="J14" i="4689"/>
  <c r="U15" i="4688" s="1"/>
  <c r="J16" i="4689"/>
  <c r="AF15" i="4688" s="1"/>
  <c r="J40" i="4689"/>
  <c r="J43" i="4689"/>
  <c r="AF27" i="4688" s="1"/>
  <c r="J37" i="4689"/>
  <c r="D27" i="4688" s="1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<sst xmlns="http://schemas.openxmlformats.org/spreadsheetml/2006/main" count="519" uniqueCount="151">
  <si>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</si>
  <si>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</si>
  <si>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</si>
  <si>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</si>
  <si>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</si>
  <si>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</si>
  <si>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</si>
  <si>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</si>
  <si>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</si>
  <si>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</si>
  <si>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</si>
  <si>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</si>
  <si>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</si>
  <si>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</si>
  <si>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</si>
  <si>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</si>
  <si>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</si>
  <si>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</si>
  <si>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</si>
  <si>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</si>
  <si>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</si>
  <si>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</si>
  <si>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</si>
  <si>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</si>
  <si>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</si>
  <si>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</si>
  <si>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</si>
  <si>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</si>
  <si>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</si>
  <si>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</si>
  <si>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</si>
  <si>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</si>
  <si>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</si>
  <si>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</si>
  <si>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</si>
  <si>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</si>
  <si>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</si>
  <si>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</si>
  <si>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</si>
  <si>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</si>
  <si>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</si>
  <si>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</si>
  <si>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</si>
  <si>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</si>
  <si>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</si>
  <si>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</si>
  <si>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</si>
  <si>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</si>
  <si>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</si>
  <si>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</si>
  <si>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</si>
  <si>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</si>
  <si>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</si>
  <si>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</si>
  <si>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</si>
  <si>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</si>
  <si>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</si>
  <si>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</si>
  <si>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</si>
  <si>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</si>
  <si>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</si>
  <si>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</si>
  <si>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</si>
  <si>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</si>
  <si>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</si>
  <si>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</si>
  <si>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</si>
  <si>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</si>
  <si>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</si>
  <si>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</si>
  <si>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</si>
  <si>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</si>
  <si>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</si>
  <si>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</si>
  <si>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</si>
  <si>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</si>
  <si>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</si>
  <si>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</si>
  <si>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</si>
  <si>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</si>
  <si>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</si>
  <si>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</si>
  <si>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</si>
  <si>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</si>
  <si>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</si>
  <si>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</si>
  <si>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</si>
  <si>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</si>
  <si>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</si>
  <si>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</si>
  <si>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</si>
  <si>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</si>
  <si>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</si>
  <si>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</si>
  <si>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</si>
  <si>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</si>
  <si>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</si>
  <si>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</si>
  <si>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</si>
  <si>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</si>
  <si>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</si>
  <si>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</si>
  <si>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</si>
  <si>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</si>
  <si>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</si>
  <si>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</si>
  <si>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</si>
  <si>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</si>
  <si>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</si>
  <si>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</si>
  <si>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</si>
  <si>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</si>
  <si>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</si>
  <si>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</si>
  <si>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</si>
  <si>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</si>
  <si>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</si>
  <si>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</si>
  <si>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</si>
  <si>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</si>
  <si>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</si>
  <si>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</si>
  <si>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</si>
  <si>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</si>
  <si>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</si>
  <si>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</si>
  <si>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</si>
  <si>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</si>
  <si>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</si>
  <si>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</si>
  <si>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</si>
  <si>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</si>
  <si>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</si>
  <si>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</si>
  <si>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</si>
  <si>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</si>
  <si>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</si>
  <si>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</si>
  <si>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</si>
  <si>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</si>
  <si>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</si>
  <si>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</si>
  <si>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</si>
  <si>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</si>
  <si>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</si>
  <si>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</si>
  <si>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</si>
  <si>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50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</si>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</sst>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376</c:v>
                </c:pt>
                <c:pt idx="1">
                  <c:v>415</c:v>
                </c:pt>
                <c:pt idx="2">
                  <c:v>423.5</c:v>
                </c:pt>
                <c:pt idx="3">
                  <c:v>477</c:v>
                </c:pt>
                <c:pt idx="4">
                  <c:v>491.5</c:v>
                </c:pt>
                <c:pt idx="5">
                  <c:v>449</c:v>
                </c:pt>
                <c:pt idx="6">
                  <c:v>451.5</c:v>
                </c:pt>
                <c:pt idx="7">
                  <c:v>442.5</c:v>
                </c:pt>
                <c:pt idx="8">
                  <c:v>441</c:v>
                </c:pt>
                <c:pt idx="9">
                  <c:v>496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409776"/>
        <c:axId val="65182056"/>
      </c:barChart>
      <c:catAx>
        <c:axId val="10340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18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8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40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1691.5</c:v>
                </c:pt>
                <c:pt idx="4">
                  <c:v>1807</c:v>
                </c:pt>
                <c:pt idx="5">
                  <c:v>1841</c:v>
                </c:pt>
                <c:pt idx="6">
                  <c:v>1869</c:v>
                </c:pt>
                <c:pt idx="7">
                  <c:v>1834.5</c:v>
                </c:pt>
                <c:pt idx="8">
                  <c:v>1784</c:v>
                </c:pt>
                <c:pt idx="9">
                  <c:v>1831</c:v>
                </c:pt>
                <c:pt idx="13">
                  <c:v>1819</c:v>
                </c:pt>
                <c:pt idx="14">
                  <c:v>1787</c:v>
                </c:pt>
                <c:pt idx="15">
                  <c:v>1721.5</c:v>
                </c:pt>
                <c:pt idx="16">
                  <c:v>1741</c:v>
                </c:pt>
                <c:pt idx="17">
                  <c:v>1774</c:v>
                </c:pt>
                <c:pt idx="18">
                  <c:v>1745</c:v>
                </c:pt>
                <c:pt idx="19">
                  <c:v>1758.5</c:v>
                </c:pt>
                <c:pt idx="20">
                  <c:v>1737</c:v>
                </c:pt>
                <c:pt idx="21">
                  <c:v>1719</c:v>
                </c:pt>
                <c:pt idx="22">
                  <c:v>1709.5</c:v>
                </c:pt>
                <c:pt idx="23">
                  <c:v>1687</c:v>
                </c:pt>
                <c:pt idx="24">
                  <c:v>1620.5</c:v>
                </c:pt>
                <c:pt idx="25">
                  <c:v>1591</c:v>
                </c:pt>
                <c:pt idx="29">
                  <c:v>1617</c:v>
                </c:pt>
                <c:pt idx="30">
                  <c:v>1679.5</c:v>
                </c:pt>
                <c:pt idx="31">
                  <c:v>1727</c:v>
                </c:pt>
                <c:pt idx="32">
                  <c:v>1777.5</c:v>
                </c:pt>
                <c:pt idx="33">
                  <c:v>1825.5</c:v>
                </c:pt>
                <c:pt idx="34">
                  <c:v>1834</c:v>
                </c:pt>
                <c:pt idx="35">
                  <c:v>1869</c:v>
                </c:pt>
                <c:pt idx="36">
                  <c:v>1895.5</c:v>
                </c:pt>
                <c:pt idx="37">
                  <c:v>1887.5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484.5</c:v>
                </c:pt>
                <c:pt idx="4">
                  <c:v>484.5</c:v>
                </c:pt>
                <c:pt idx="5">
                  <c:v>483</c:v>
                </c:pt>
                <c:pt idx="6">
                  <c:v>509.5</c:v>
                </c:pt>
                <c:pt idx="7">
                  <c:v>545</c:v>
                </c:pt>
                <c:pt idx="8">
                  <c:v>559.5</c:v>
                </c:pt>
                <c:pt idx="9">
                  <c:v>545</c:v>
                </c:pt>
                <c:pt idx="13">
                  <c:v>463</c:v>
                </c:pt>
                <c:pt idx="14">
                  <c:v>473</c:v>
                </c:pt>
                <c:pt idx="15">
                  <c:v>497</c:v>
                </c:pt>
                <c:pt idx="16">
                  <c:v>509</c:v>
                </c:pt>
                <c:pt idx="17">
                  <c:v>498</c:v>
                </c:pt>
                <c:pt idx="18">
                  <c:v>503</c:v>
                </c:pt>
                <c:pt idx="19">
                  <c:v>503</c:v>
                </c:pt>
                <c:pt idx="20">
                  <c:v>467</c:v>
                </c:pt>
                <c:pt idx="21">
                  <c:v>446.5</c:v>
                </c:pt>
                <c:pt idx="22">
                  <c:v>459</c:v>
                </c:pt>
                <c:pt idx="23">
                  <c:v>471</c:v>
                </c:pt>
                <c:pt idx="24">
                  <c:v>505.5</c:v>
                </c:pt>
                <c:pt idx="25">
                  <c:v>538</c:v>
                </c:pt>
                <c:pt idx="29">
                  <c:v>525</c:v>
                </c:pt>
                <c:pt idx="30">
                  <c:v>527.5</c:v>
                </c:pt>
                <c:pt idx="31">
                  <c:v>539.5</c:v>
                </c:pt>
                <c:pt idx="32">
                  <c:v>545.5</c:v>
                </c:pt>
                <c:pt idx="33">
                  <c:v>532.5</c:v>
                </c:pt>
                <c:pt idx="34">
                  <c:v>524.5</c:v>
                </c:pt>
                <c:pt idx="35">
                  <c:v>511</c:v>
                </c:pt>
                <c:pt idx="36">
                  <c:v>507</c:v>
                </c:pt>
                <c:pt idx="37">
                  <c:v>502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2176</c:v>
                </c:pt>
                <c:pt idx="4">
                  <c:v>2291.5</c:v>
                </c:pt>
                <c:pt idx="5">
                  <c:v>2324</c:v>
                </c:pt>
                <c:pt idx="6">
                  <c:v>2378.5</c:v>
                </c:pt>
                <c:pt idx="7">
                  <c:v>2379.5</c:v>
                </c:pt>
                <c:pt idx="8">
                  <c:v>2343.5</c:v>
                </c:pt>
                <c:pt idx="9">
                  <c:v>2376</c:v>
                </c:pt>
                <c:pt idx="13">
                  <c:v>2282</c:v>
                </c:pt>
                <c:pt idx="14">
                  <c:v>2260</c:v>
                </c:pt>
                <c:pt idx="15">
                  <c:v>2218.5</c:v>
                </c:pt>
                <c:pt idx="16">
                  <c:v>2250</c:v>
                </c:pt>
                <c:pt idx="17">
                  <c:v>2272</c:v>
                </c:pt>
                <c:pt idx="18">
                  <c:v>2248</c:v>
                </c:pt>
                <c:pt idx="19">
                  <c:v>2261.5</c:v>
                </c:pt>
                <c:pt idx="20">
                  <c:v>2204</c:v>
                </c:pt>
                <c:pt idx="21">
                  <c:v>2165.5</c:v>
                </c:pt>
                <c:pt idx="22">
                  <c:v>2168.5</c:v>
                </c:pt>
                <c:pt idx="23">
                  <c:v>2158</c:v>
                </c:pt>
                <c:pt idx="24">
                  <c:v>2126</c:v>
                </c:pt>
                <c:pt idx="25">
                  <c:v>2129</c:v>
                </c:pt>
                <c:pt idx="29">
                  <c:v>2142</c:v>
                </c:pt>
                <c:pt idx="30">
                  <c:v>2207</c:v>
                </c:pt>
                <c:pt idx="31">
                  <c:v>2266.5</c:v>
                </c:pt>
                <c:pt idx="32">
                  <c:v>2323</c:v>
                </c:pt>
                <c:pt idx="33">
                  <c:v>2358</c:v>
                </c:pt>
                <c:pt idx="34">
                  <c:v>2358.5</c:v>
                </c:pt>
                <c:pt idx="35">
                  <c:v>2380</c:v>
                </c:pt>
                <c:pt idx="36">
                  <c:v>2402.5</c:v>
                </c:pt>
                <c:pt idx="37">
                  <c:v>2389.5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81016"/>
        <c:axId val="176181408"/>
      </c:lineChart>
      <c:catAx>
        <c:axId val="176181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81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81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501.5</c:v>
                </c:pt>
                <c:pt idx="1">
                  <c:v>483.5</c:v>
                </c:pt>
                <c:pt idx="2">
                  <c:v>434.5</c:v>
                </c:pt>
                <c:pt idx="3">
                  <c:v>399.5</c:v>
                </c:pt>
                <c:pt idx="4">
                  <c:v>469.5</c:v>
                </c:pt>
                <c:pt idx="5">
                  <c:v>418</c:v>
                </c:pt>
                <c:pt idx="6">
                  <c:v>454</c:v>
                </c:pt>
                <c:pt idx="7">
                  <c:v>432.5</c:v>
                </c:pt>
                <c:pt idx="8">
                  <c:v>440.5</c:v>
                </c:pt>
                <c:pt idx="9">
                  <c:v>431.5</c:v>
                </c:pt>
                <c:pt idx="10">
                  <c:v>432.5</c:v>
                </c:pt>
                <c:pt idx="11">
                  <c:v>414.5</c:v>
                </c:pt>
                <c:pt idx="12">
                  <c:v>431</c:v>
                </c:pt>
                <c:pt idx="13">
                  <c:v>409</c:v>
                </c:pt>
                <c:pt idx="14">
                  <c:v>366</c:v>
                </c:pt>
                <c:pt idx="15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93752"/>
        <c:axId val="173628016"/>
      </c:barChart>
      <c:catAx>
        <c:axId val="17409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2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9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388</c:v>
                </c:pt>
                <c:pt idx="1">
                  <c:v>398</c:v>
                </c:pt>
                <c:pt idx="2">
                  <c:v>399</c:v>
                </c:pt>
                <c:pt idx="3">
                  <c:v>432</c:v>
                </c:pt>
                <c:pt idx="4">
                  <c:v>450.5</c:v>
                </c:pt>
                <c:pt idx="5">
                  <c:v>445.5</c:v>
                </c:pt>
                <c:pt idx="6">
                  <c:v>449.5</c:v>
                </c:pt>
                <c:pt idx="7">
                  <c:v>480</c:v>
                </c:pt>
                <c:pt idx="8">
                  <c:v>459</c:v>
                </c:pt>
                <c:pt idx="9">
                  <c:v>480.5</c:v>
                </c:pt>
                <c:pt idx="10">
                  <c:v>476</c:v>
                </c:pt>
                <c:pt idx="11">
                  <c:v>472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0360"/>
        <c:axId val="175080984"/>
      </c:barChart>
      <c:catAx>
        <c:axId val="17507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8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80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116.5</c:v>
                </c:pt>
                <c:pt idx="1">
                  <c:v>128.5</c:v>
                </c:pt>
                <c:pt idx="2">
                  <c:v>117.5</c:v>
                </c:pt>
                <c:pt idx="3">
                  <c:v>122</c:v>
                </c:pt>
                <c:pt idx="4">
                  <c:v>116.5</c:v>
                </c:pt>
                <c:pt idx="5">
                  <c:v>127</c:v>
                </c:pt>
                <c:pt idx="6">
                  <c:v>144</c:v>
                </c:pt>
                <c:pt idx="7">
                  <c:v>157.5</c:v>
                </c:pt>
                <c:pt idx="8">
                  <c:v>131</c:v>
                </c:pt>
                <c:pt idx="9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36624"/>
        <c:axId val="174937016"/>
      </c:barChart>
      <c:catAx>
        <c:axId val="17493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7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131.5</c:v>
                </c:pt>
                <c:pt idx="1">
                  <c:v>124</c:v>
                </c:pt>
                <c:pt idx="2">
                  <c:v>129</c:v>
                </c:pt>
                <c:pt idx="3">
                  <c:v>140.5</c:v>
                </c:pt>
                <c:pt idx="4">
                  <c:v>134</c:v>
                </c:pt>
                <c:pt idx="5">
                  <c:v>136</c:v>
                </c:pt>
                <c:pt idx="6">
                  <c:v>135</c:v>
                </c:pt>
                <c:pt idx="7">
                  <c:v>127.5</c:v>
                </c:pt>
                <c:pt idx="8">
                  <c:v>126</c:v>
                </c:pt>
                <c:pt idx="9">
                  <c:v>122.5</c:v>
                </c:pt>
                <c:pt idx="10">
                  <c:v>131</c:v>
                </c:pt>
                <c:pt idx="11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47040"/>
        <c:axId val="175747432"/>
      </c:barChart>
      <c:catAx>
        <c:axId val="1757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4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106.5</c:v>
                </c:pt>
                <c:pt idx="1">
                  <c:v>96.5</c:v>
                </c:pt>
                <c:pt idx="2">
                  <c:v>126</c:v>
                </c:pt>
                <c:pt idx="3">
                  <c:v>134</c:v>
                </c:pt>
                <c:pt idx="4">
                  <c:v>116.5</c:v>
                </c:pt>
                <c:pt idx="5">
                  <c:v>120.5</c:v>
                </c:pt>
                <c:pt idx="6">
                  <c:v>138</c:v>
                </c:pt>
                <c:pt idx="7">
                  <c:v>123</c:v>
                </c:pt>
                <c:pt idx="8">
                  <c:v>121.5</c:v>
                </c:pt>
                <c:pt idx="9">
                  <c:v>120.5</c:v>
                </c:pt>
                <c:pt idx="10">
                  <c:v>102</c:v>
                </c:pt>
                <c:pt idx="11">
                  <c:v>102.5</c:v>
                </c:pt>
                <c:pt idx="12">
                  <c:v>134</c:v>
                </c:pt>
                <c:pt idx="13">
                  <c:v>132.5</c:v>
                </c:pt>
                <c:pt idx="14">
                  <c:v>136.5</c:v>
                </c:pt>
                <c:pt idx="15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48216"/>
        <c:axId val="175748608"/>
      </c:barChart>
      <c:catAx>
        <c:axId val="17574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4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8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492.5</c:v>
                </c:pt>
                <c:pt idx="1">
                  <c:v>543.5</c:v>
                </c:pt>
                <c:pt idx="2">
                  <c:v>541</c:v>
                </c:pt>
                <c:pt idx="3">
                  <c:v>599</c:v>
                </c:pt>
                <c:pt idx="4">
                  <c:v>608</c:v>
                </c:pt>
                <c:pt idx="5">
                  <c:v>576</c:v>
                </c:pt>
                <c:pt idx="6">
                  <c:v>595.5</c:v>
                </c:pt>
                <c:pt idx="7">
                  <c:v>600</c:v>
                </c:pt>
                <c:pt idx="8">
                  <c:v>572</c:v>
                </c:pt>
                <c:pt idx="9">
                  <c:v>608.5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39368"/>
        <c:axId val="174938976"/>
      </c:barChart>
      <c:catAx>
        <c:axId val="17493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519.5</c:v>
                </c:pt>
                <c:pt idx="1">
                  <c:v>522</c:v>
                </c:pt>
                <c:pt idx="2">
                  <c:v>528</c:v>
                </c:pt>
                <c:pt idx="3">
                  <c:v>572.5</c:v>
                </c:pt>
                <c:pt idx="4">
                  <c:v>584.5</c:v>
                </c:pt>
                <c:pt idx="5">
                  <c:v>581.5</c:v>
                </c:pt>
                <c:pt idx="6">
                  <c:v>584.5</c:v>
                </c:pt>
                <c:pt idx="7">
                  <c:v>607.5</c:v>
                </c:pt>
                <c:pt idx="8">
                  <c:v>585</c:v>
                </c:pt>
                <c:pt idx="9">
                  <c:v>603</c:v>
                </c:pt>
                <c:pt idx="10">
                  <c:v>607</c:v>
                </c:pt>
                <c:pt idx="11">
                  <c:v>594.5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38192"/>
        <c:axId val="174937800"/>
      </c:barChart>
      <c:catAx>
        <c:axId val="17493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608</c:v>
                </c:pt>
                <c:pt idx="1">
                  <c:v>580</c:v>
                </c:pt>
                <c:pt idx="2">
                  <c:v>560.5</c:v>
                </c:pt>
                <c:pt idx="3">
                  <c:v>533.5</c:v>
                </c:pt>
                <c:pt idx="4">
                  <c:v>586</c:v>
                </c:pt>
                <c:pt idx="5">
                  <c:v>538.5</c:v>
                </c:pt>
                <c:pt idx="6">
                  <c:v>592</c:v>
                </c:pt>
                <c:pt idx="7">
                  <c:v>555.5</c:v>
                </c:pt>
                <c:pt idx="8">
                  <c:v>562</c:v>
                </c:pt>
                <c:pt idx="9">
                  <c:v>552</c:v>
                </c:pt>
                <c:pt idx="10">
                  <c:v>534.5</c:v>
                </c:pt>
                <c:pt idx="11">
                  <c:v>517</c:v>
                </c:pt>
                <c:pt idx="12">
                  <c:v>565</c:v>
                </c:pt>
                <c:pt idx="13">
                  <c:v>541.5</c:v>
                </c:pt>
                <c:pt idx="14">
                  <c:v>502.5</c:v>
                </c:pt>
                <c:pt idx="15">
                  <c:v>520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49784"/>
        <c:axId val="175750176"/>
      </c:barChart>
      <c:catAx>
        <c:axId val="17574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5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5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147</v>
      </c>
      <c r="E5" s="139"/>
      <c r="F5" s="139"/>
      <c r="G5" s="139"/>
      <c r="H5" s="139"/>
      <c r="I5" s="129" t="s">
        <v>53</v>
      </c>
      <c r="J5" s="129"/>
      <c r="K5" s="129"/>
      <c r="L5" s="140">
        <v>7650</v>
      </c>
      <c r="M5" s="140"/>
      <c r="N5" s="140"/>
      <c r="O5" s="12"/>
      <c r="P5" s="129" t="s">
        <v>57</v>
      </c>
      <c r="Q5" s="129"/>
      <c r="R5" s="129"/>
      <c r="S5" s="138" t="s">
        <v>62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148</v>
      </c>
      <c r="E6" s="136"/>
      <c r="F6" s="136"/>
      <c r="G6" s="136"/>
      <c r="H6" s="136"/>
      <c r="I6" s="129" t="s">
        <v>59</v>
      </c>
      <c r="J6" s="129"/>
      <c r="K6" s="129"/>
      <c r="L6" s="141">
        <v>3</v>
      </c>
      <c r="M6" s="141"/>
      <c r="N6" s="141"/>
      <c r="O6" s="42"/>
      <c r="P6" s="129" t="s">
        <v>58</v>
      </c>
      <c r="Q6" s="129"/>
      <c r="R6" s="129"/>
      <c r="S6" s="134">
        <v>43140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58</v>
      </c>
      <c r="C10" s="46">
        <v>319</v>
      </c>
      <c r="D10" s="46">
        <v>9</v>
      </c>
      <c r="E10" s="46">
        <v>4</v>
      </c>
      <c r="F10" s="6">
        <f t="shared" ref="F10:F22" si="0">B10*0.5+C10*1+D10*2+E10*2.5</f>
        <v>376</v>
      </c>
      <c r="G10" s="2"/>
      <c r="H10" s="19" t="s">
        <v>4</v>
      </c>
      <c r="I10" s="46">
        <v>98</v>
      </c>
      <c r="J10" s="46">
        <v>309</v>
      </c>
      <c r="K10" s="46">
        <v>12</v>
      </c>
      <c r="L10" s="46">
        <v>7</v>
      </c>
      <c r="M10" s="6">
        <f t="shared" ref="M10:M22" si="1">I10*0.5+J10*1+K10*2+L10*2.5</f>
        <v>399.5</v>
      </c>
      <c r="N10" s="9">
        <f>F20+F21+F22+M10</f>
        <v>1819</v>
      </c>
      <c r="O10" s="19" t="s">
        <v>43</v>
      </c>
      <c r="P10" s="46">
        <v>65</v>
      </c>
      <c r="Q10" s="46">
        <v>320</v>
      </c>
      <c r="R10" s="46">
        <v>14</v>
      </c>
      <c r="S10" s="46">
        <v>3</v>
      </c>
      <c r="T10" s="6">
        <f t="shared" ref="T10:T21" si="2">P10*0.5+Q10*1+R10*2+S10*2.5</f>
        <v>388</v>
      </c>
      <c r="U10" s="10"/>
      <c r="AB10" s="1"/>
    </row>
    <row r="11" spans="1:28" ht="24" customHeight="1" x14ac:dyDescent="0.2">
      <c r="A11" s="18" t="s">
        <v>14</v>
      </c>
      <c r="B11" s="46">
        <v>65</v>
      </c>
      <c r="C11" s="46">
        <v>359</v>
      </c>
      <c r="D11" s="46">
        <v>8</v>
      </c>
      <c r="E11" s="46">
        <v>3</v>
      </c>
      <c r="F11" s="6">
        <f t="shared" si="0"/>
        <v>415</v>
      </c>
      <c r="G11" s="2"/>
      <c r="H11" s="19" t="s">
        <v>5</v>
      </c>
      <c r="I11" s="46">
        <v>117</v>
      </c>
      <c r="J11" s="46">
        <v>375</v>
      </c>
      <c r="K11" s="46">
        <v>8</v>
      </c>
      <c r="L11" s="46">
        <v>8</v>
      </c>
      <c r="M11" s="6">
        <f t="shared" si="1"/>
        <v>469.5</v>
      </c>
      <c r="N11" s="9">
        <f>F21+F22+M10+M11</f>
        <v>1787</v>
      </c>
      <c r="O11" s="19" t="s">
        <v>44</v>
      </c>
      <c r="P11" s="46">
        <v>66</v>
      </c>
      <c r="Q11" s="46">
        <v>325</v>
      </c>
      <c r="R11" s="46">
        <v>15</v>
      </c>
      <c r="S11" s="46">
        <v>4</v>
      </c>
      <c r="T11" s="6">
        <f t="shared" si="2"/>
        <v>398</v>
      </c>
      <c r="U11" s="2"/>
      <c r="AB11" s="1"/>
    </row>
    <row r="12" spans="1:28" ht="24" customHeight="1" x14ac:dyDescent="0.2">
      <c r="A12" s="18" t="s">
        <v>17</v>
      </c>
      <c r="B12" s="46">
        <v>70</v>
      </c>
      <c r="C12" s="46">
        <v>368</v>
      </c>
      <c r="D12" s="46">
        <v>9</v>
      </c>
      <c r="E12" s="46">
        <v>1</v>
      </c>
      <c r="F12" s="6">
        <f t="shared" si="0"/>
        <v>423.5</v>
      </c>
      <c r="G12" s="2"/>
      <c r="H12" s="19" t="s">
        <v>6</v>
      </c>
      <c r="I12" s="46">
        <v>92</v>
      </c>
      <c r="J12" s="46">
        <v>350</v>
      </c>
      <c r="K12" s="46">
        <v>6</v>
      </c>
      <c r="L12" s="46">
        <v>4</v>
      </c>
      <c r="M12" s="6">
        <f t="shared" si="1"/>
        <v>418</v>
      </c>
      <c r="N12" s="2">
        <f>F22+M10+M11+M12</f>
        <v>1721.5</v>
      </c>
      <c r="O12" s="19" t="s">
        <v>32</v>
      </c>
      <c r="P12" s="46">
        <v>61</v>
      </c>
      <c r="Q12" s="46">
        <v>330</v>
      </c>
      <c r="R12" s="46">
        <v>13</v>
      </c>
      <c r="S12" s="46">
        <v>5</v>
      </c>
      <c r="T12" s="6">
        <f t="shared" si="2"/>
        <v>399</v>
      </c>
      <c r="U12" s="2"/>
      <c r="AB12" s="1"/>
    </row>
    <row r="13" spans="1:28" ht="24" customHeight="1" x14ac:dyDescent="0.2">
      <c r="A13" s="18" t="s">
        <v>19</v>
      </c>
      <c r="B13" s="46">
        <v>64</v>
      </c>
      <c r="C13" s="46">
        <v>413</v>
      </c>
      <c r="D13" s="46">
        <v>11</v>
      </c>
      <c r="E13" s="46">
        <v>4</v>
      </c>
      <c r="F13" s="6">
        <f t="shared" si="0"/>
        <v>477</v>
      </c>
      <c r="G13" s="2">
        <f t="shared" ref="G13:G19" si="3">F10+F11+F12+F13</f>
        <v>1691.5</v>
      </c>
      <c r="H13" s="19" t="s">
        <v>7</v>
      </c>
      <c r="I13" s="46">
        <v>83</v>
      </c>
      <c r="J13" s="46">
        <v>380</v>
      </c>
      <c r="K13" s="46">
        <v>10</v>
      </c>
      <c r="L13" s="46">
        <v>5</v>
      </c>
      <c r="M13" s="6">
        <f t="shared" si="1"/>
        <v>454</v>
      </c>
      <c r="N13" s="2">
        <f t="shared" ref="N13:N18" si="4">M10+M11+M12+M13</f>
        <v>1741</v>
      </c>
      <c r="O13" s="19" t="s">
        <v>33</v>
      </c>
      <c r="P13" s="46">
        <v>75</v>
      </c>
      <c r="Q13" s="46">
        <v>345</v>
      </c>
      <c r="R13" s="46">
        <v>16</v>
      </c>
      <c r="S13" s="46">
        <v>7</v>
      </c>
      <c r="T13" s="6">
        <f t="shared" si="2"/>
        <v>432</v>
      </c>
      <c r="U13" s="2">
        <f t="shared" ref="U13:U21" si="5">T10+T11+T12+T13</f>
        <v>1617</v>
      </c>
      <c r="AB13" s="51">
        <v>241</v>
      </c>
    </row>
    <row r="14" spans="1:28" ht="24" customHeight="1" x14ac:dyDescent="0.2">
      <c r="A14" s="18" t="s">
        <v>21</v>
      </c>
      <c r="B14" s="46">
        <v>85</v>
      </c>
      <c r="C14" s="46">
        <v>408</v>
      </c>
      <c r="D14" s="46">
        <v>13</v>
      </c>
      <c r="E14" s="46">
        <v>6</v>
      </c>
      <c r="F14" s="6">
        <f t="shared" si="0"/>
        <v>491.5</v>
      </c>
      <c r="G14" s="2">
        <f t="shared" si="3"/>
        <v>1807</v>
      </c>
      <c r="H14" s="19" t="s">
        <v>9</v>
      </c>
      <c r="I14" s="46">
        <v>81</v>
      </c>
      <c r="J14" s="46">
        <v>369</v>
      </c>
      <c r="K14" s="46">
        <v>9</v>
      </c>
      <c r="L14" s="46">
        <v>2</v>
      </c>
      <c r="M14" s="6">
        <f t="shared" si="1"/>
        <v>432.5</v>
      </c>
      <c r="N14" s="2">
        <f t="shared" si="4"/>
        <v>1774</v>
      </c>
      <c r="O14" s="19" t="s">
        <v>29</v>
      </c>
      <c r="P14" s="45">
        <v>74</v>
      </c>
      <c r="Q14" s="45">
        <v>362</v>
      </c>
      <c r="R14" s="45">
        <v>17</v>
      </c>
      <c r="S14" s="45">
        <v>7</v>
      </c>
      <c r="T14" s="6">
        <f t="shared" si="2"/>
        <v>450.5</v>
      </c>
      <c r="U14" s="2">
        <f t="shared" si="5"/>
        <v>1679.5</v>
      </c>
      <c r="AB14" s="51">
        <v>250</v>
      </c>
    </row>
    <row r="15" spans="1:28" ht="24" customHeight="1" x14ac:dyDescent="0.2">
      <c r="A15" s="18" t="s">
        <v>23</v>
      </c>
      <c r="B15" s="46">
        <v>78</v>
      </c>
      <c r="C15" s="46">
        <v>380</v>
      </c>
      <c r="D15" s="46">
        <v>10</v>
      </c>
      <c r="E15" s="46">
        <v>4</v>
      </c>
      <c r="F15" s="6">
        <f t="shared" si="0"/>
        <v>449</v>
      </c>
      <c r="G15" s="2">
        <f t="shared" si="3"/>
        <v>1841</v>
      </c>
      <c r="H15" s="19" t="s">
        <v>12</v>
      </c>
      <c r="I15" s="46">
        <v>80</v>
      </c>
      <c r="J15" s="46">
        <v>372</v>
      </c>
      <c r="K15" s="46">
        <v>8</v>
      </c>
      <c r="L15" s="46">
        <v>5</v>
      </c>
      <c r="M15" s="6">
        <f t="shared" si="1"/>
        <v>440.5</v>
      </c>
      <c r="N15" s="2">
        <f t="shared" si="4"/>
        <v>1745</v>
      </c>
      <c r="O15" s="18" t="s">
        <v>30</v>
      </c>
      <c r="P15" s="46">
        <v>78</v>
      </c>
      <c r="Q15" s="46">
        <v>358</v>
      </c>
      <c r="R15" s="45">
        <v>18</v>
      </c>
      <c r="S15" s="46">
        <v>5</v>
      </c>
      <c r="T15" s="6">
        <f t="shared" si="2"/>
        <v>445.5</v>
      </c>
      <c r="U15" s="2">
        <f t="shared" si="5"/>
        <v>1727</v>
      </c>
      <c r="AB15" s="51">
        <v>262</v>
      </c>
    </row>
    <row r="16" spans="1:28" ht="24" customHeight="1" x14ac:dyDescent="0.2">
      <c r="A16" s="18" t="s">
        <v>39</v>
      </c>
      <c r="B16" s="46">
        <v>90</v>
      </c>
      <c r="C16" s="46">
        <v>363</v>
      </c>
      <c r="D16" s="46">
        <v>18</v>
      </c>
      <c r="E16" s="46">
        <v>3</v>
      </c>
      <c r="F16" s="6">
        <f t="shared" si="0"/>
        <v>451.5</v>
      </c>
      <c r="G16" s="2">
        <f t="shared" si="3"/>
        <v>1869</v>
      </c>
      <c r="H16" s="19" t="s">
        <v>15</v>
      </c>
      <c r="I16" s="46">
        <v>79</v>
      </c>
      <c r="J16" s="46">
        <v>359</v>
      </c>
      <c r="K16" s="46">
        <v>9</v>
      </c>
      <c r="L16" s="46">
        <v>6</v>
      </c>
      <c r="M16" s="6">
        <f t="shared" si="1"/>
        <v>431.5</v>
      </c>
      <c r="N16" s="2">
        <f t="shared" si="4"/>
        <v>1758.5</v>
      </c>
      <c r="O16" s="19" t="s">
        <v>8</v>
      </c>
      <c r="P16" s="46">
        <v>81</v>
      </c>
      <c r="Q16" s="46">
        <v>367</v>
      </c>
      <c r="R16" s="46">
        <v>16</v>
      </c>
      <c r="S16" s="46">
        <v>4</v>
      </c>
      <c r="T16" s="6">
        <f t="shared" si="2"/>
        <v>449.5</v>
      </c>
      <c r="U16" s="2">
        <f t="shared" si="5"/>
        <v>1777.5</v>
      </c>
      <c r="AB16" s="51">
        <v>270.5</v>
      </c>
    </row>
    <row r="17" spans="1:28" ht="24" customHeight="1" x14ac:dyDescent="0.2">
      <c r="A17" s="18" t="s">
        <v>40</v>
      </c>
      <c r="B17" s="46">
        <v>89</v>
      </c>
      <c r="C17" s="46">
        <v>350</v>
      </c>
      <c r="D17" s="46">
        <v>14</v>
      </c>
      <c r="E17" s="46">
        <v>8</v>
      </c>
      <c r="F17" s="6">
        <f t="shared" si="0"/>
        <v>442.5</v>
      </c>
      <c r="G17" s="2">
        <f t="shared" si="3"/>
        <v>1834.5</v>
      </c>
      <c r="H17" s="19" t="s">
        <v>18</v>
      </c>
      <c r="I17" s="46">
        <v>89</v>
      </c>
      <c r="J17" s="46">
        <v>361</v>
      </c>
      <c r="K17" s="46">
        <v>11</v>
      </c>
      <c r="L17" s="46">
        <v>2</v>
      </c>
      <c r="M17" s="6">
        <f t="shared" si="1"/>
        <v>432.5</v>
      </c>
      <c r="N17" s="2">
        <f t="shared" si="4"/>
        <v>1737</v>
      </c>
      <c r="O17" s="19" t="s">
        <v>10</v>
      </c>
      <c r="P17" s="46">
        <v>82</v>
      </c>
      <c r="Q17" s="46">
        <v>386</v>
      </c>
      <c r="R17" s="46">
        <v>19</v>
      </c>
      <c r="S17" s="46">
        <v>6</v>
      </c>
      <c r="T17" s="6">
        <f t="shared" si="2"/>
        <v>480</v>
      </c>
      <c r="U17" s="2">
        <f t="shared" si="5"/>
        <v>1825.5</v>
      </c>
      <c r="AB17" s="51">
        <v>289.5</v>
      </c>
    </row>
    <row r="18" spans="1:28" ht="24" customHeight="1" x14ac:dyDescent="0.2">
      <c r="A18" s="18" t="s">
        <v>41</v>
      </c>
      <c r="B18" s="46">
        <v>110</v>
      </c>
      <c r="C18" s="46">
        <v>334</v>
      </c>
      <c r="D18" s="46">
        <v>16</v>
      </c>
      <c r="E18" s="46">
        <v>8</v>
      </c>
      <c r="F18" s="6">
        <f t="shared" si="0"/>
        <v>441</v>
      </c>
      <c r="G18" s="2">
        <f t="shared" si="3"/>
        <v>1784</v>
      </c>
      <c r="H18" s="19" t="s">
        <v>20</v>
      </c>
      <c r="I18" s="46">
        <v>73</v>
      </c>
      <c r="J18" s="46">
        <v>348</v>
      </c>
      <c r="K18" s="46">
        <v>10</v>
      </c>
      <c r="L18" s="46">
        <v>4</v>
      </c>
      <c r="M18" s="6">
        <f t="shared" si="1"/>
        <v>414.5</v>
      </c>
      <c r="N18" s="2">
        <f t="shared" si="4"/>
        <v>1719</v>
      </c>
      <c r="O18" s="19" t="s">
        <v>13</v>
      </c>
      <c r="P18" s="46">
        <v>85</v>
      </c>
      <c r="Q18" s="46">
        <v>359</v>
      </c>
      <c r="R18" s="46">
        <v>25</v>
      </c>
      <c r="S18" s="46">
        <v>3</v>
      </c>
      <c r="T18" s="6">
        <f t="shared" si="2"/>
        <v>459</v>
      </c>
      <c r="U18" s="2">
        <f t="shared" si="5"/>
        <v>1834</v>
      </c>
      <c r="AB18" s="51">
        <v>291</v>
      </c>
    </row>
    <row r="19" spans="1:28" ht="24" customHeight="1" thickBot="1" x14ac:dyDescent="0.25">
      <c r="A19" s="21" t="s">
        <v>42</v>
      </c>
      <c r="B19" s="47">
        <v>86</v>
      </c>
      <c r="C19" s="47">
        <v>411</v>
      </c>
      <c r="D19" s="47">
        <v>11</v>
      </c>
      <c r="E19" s="47">
        <v>8</v>
      </c>
      <c r="F19" s="7">
        <f t="shared" si="0"/>
        <v>496</v>
      </c>
      <c r="G19" s="3">
        <f t="shared" si="3"/>
        <v>1831</v>
      </c>
      <c r="H19" s="20" t="s">
        <v>22</v>
      </c>
      <c r="I19" s="45">
        <v>86</v>
      </c>
      <c r="J19" s="45">
        <v>359</v>
      </c>
      <c r="K19" s="45">
        <v>12</v>
      </c>
      <c r="L19" s="45">
        <v>2</v>
      </c>
      <c r="M19" s="6">
        <f t="shared" si="1"/>
        <v>431</v>
      </c>
      <c r="N19" s="2">
        <f>M16+M17+M18+M19</f>
        <v>1709.5</v>
      </c>
      <c r="O19" s="19" t="s">
        <v>16</v>
      </c>
      <c r="P19" s="46">
        <v>81</v>
      </c>
      <c r="Q19" s="46">
        <v>376</v>
      </c>
      <c r="R19" s="46">
        <v>27</v>
      </c>
      <c r="S19" s="46">
        <v>4</v>
      </c>
      <c r="T19" s="6">
        <f t="shared" si="2"/>
        <v>480.5</v>
      </c>
      <c r="U19" s="2">
        <f t="shared" si="5"/>
        <v>1869</v>
      </c>
      <c r="AB19" s="51">
        <v>294</v>
      </c>
    </row>
    <row r="20" spans="1:28" ht="24" customHeight="1" x14ac:dyDescent="0.2">
      <c r="A20" s="19" t="s">
        <v>27</v>
      </c>
      <c r="B20" s="45">
        <v>129</v>
      </c>
      <c r="C20" s="45">
        <v>407</v>
      </c>
      <c r="D20" s="45">
        <v>10</v>
      </c>
      <c r="E20" s="45">
        <v>4</v>
      </c>
      <c r="F20" s="8">
        <f t="shared" si="0"/>
        <v>501.5</v>
      </c>
      <c r="G20" s="35"/>
      <c r="H20" s="19" t="s">
        <v>24</v>
      </c>
      <c r="I20" s="46">
        <v>79</v>
      </c>
      <c r="J20" s="46">
        <v>330</v>
      </c>
      <c r="K20" s="46">
        <v>11</v>
      </c>
      <c r="L20" s="46">
        <v>7</v>
      </c>
      <c r="M20" s="8">
        <f t="shared" si="1"/>
        <v>409</v>
      </c>
      <c r="N20" s="2">
        <f>M17+M18+M19+M20</f>
        <v>1687</v>
      </c>
      <c r="O20" s="19" t="s">
        <v>45</v>
      </c>
      <c r="P20" s="45">
        <v>87</v>
      </c>
      <c r="Q20" s="45">
        <v>381</v>
      </c>
      <c r="R20" s="46">
        <v>22</v>
      </c>
      <c r="S20" s="45">
        <v>3</v>
      </c>
      <c r="T20" s="8">
        <f t="shared" si="2"/>
        <v>476</v>
      </c>
      <c r="U20" s="2">
        <f t="shared" si="5"/>
        <v>1895.5</v>
      </c>
      <c r="AB20" s="51">
        <v>299</v>
      </c>
    </row>
    <row r="21" spans="1:28" ht="24" customHeight="1" thickBot="1" x14ac:dyDescent="0.25">
      <c r="A21" s="19" t="s">
        <v>28</v>
      </c>
      <c r="B21" s="46">
        <v>116</v>
      </c>
      <c r="C21" s="46">
        <v>389</v>
      </c>
      <c r="D21" s="46">
        <v>12</v>
      </c>
      <c r="E21" s="46">
        <v>5</v>
      </c>
      <c r="F21" s="6">
        <f t="shared" si="0"/>
        <v>483.5</v>
      </c>
      <c r="G21" s="36"/>
      <c r="H21" s="20" t="s">
        <v>25</v>
      </c>
      <c r="I21" s="46">
        <v>70</v>
      </c>
      <c r="J21" s="46">
        <v>304</v>
      </c>
      <c r="K21" s="46">
        <v>11</v>
      </c>
      <c r="L21" s="46">
        <v>2</v>
      </c>
      <c r="M21" s="6">
        <f t="shared" si="1"/>
        <v>366</v>
      </c>
      <c r="N21" s="2">
        <f>M18+M19+M20+M21</f>
        <v>1620.5</v>
      </c>
      <c r="O21" s="21" t="s">
        <v>46</v>
      </c>
      <c r="P21" s="47">
        <v>80</v>
      </c>
      <c r="Q21" s="47">
        <v>371</v>
      </c>
      <c r="R21" s="47">
        <v>23</v>
      </c>
      <c r="S21" s="47">
        <v>6</v>
      </c>
      <c r="T21" s="7">
        <f t="shared" si="2"/>
        <v>472</v>
      </c>
      <c r="U21" s="3">
        <f t="shared" si="5"/>
        <v>1887.5</v>
      </c>
      <c r="AB21" s="51">
        <v>299.5</v>
      </c>
    </row>
    <row r="22" spans="1:28" ht="24" customHeight="1" thickBot="1" x14ac:dyDescent="0.25">
      <c r="A22" s="19" t="s">
        <v>1</v>
      </c>
      <c r="B22" s="46">
        <v>107</v>
      </c>
      <c r="C22" s="46">
        <v>343</v>
      </c>
      <c r="D22" s="46">
        <v>9</v>
      </c>
      <c r="E22" s="46">
        <v>8</v>
      </c>
      <c r="F22" s="6">
        <f t="shared" si="0"/>
        <v>434.5</v>
      </c>
      <c r="G22" s="2"/>
      <c r="H22" s="21" t="s">
        <v>26</v>
      </c>
      <c r="I22" s="47">
        <v>64</v>
      </c>
      <c r="J22" s="47">
        <v>319</v>
      </c>
      <c r="K22" s="47">
        <v>12</v>
      </c>
      <c r="L22" s="47">
        <v>4</v>
      </c>
      <c r="M22" s="6">
        <f t="shared" si="1"/>
        <v>385</v>
      </c>
      <c r="N22" s="3">
        <f>M19+M20+M21+M22</f>
        <v>1591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1869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1819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1895.5</v>
      </c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81</v>
      </c>
      <c r="G24" s="57"/>
      <c r="H24" s="147"/>
      <c r="I24" s="148"/>
      <c r="J24" s="52" t="s">
        <v>72</v>
      </c>
      <c r="K24" s="55"/>
      <c r="L24" s="55"/>
      <c r="M24" s="56" t="s">
        <v>73</v>
      </c>
      <c r="N24" s="57"/>
      <c r="O24" s="147"/>
      <c r="P24" s="148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CALLE 76 X CARRERA 50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7650</v>
      </c>
      <c r="M5" s="140"/>
      <c r="N5" s="140"/>
      <c r="O5" s="12"/>
      <c r="P5" s="129" t="s">
        <v>57</v>
      </c>
      <c r="Q5" s="129"/>
      <c r="R5" s="129"/>
      <c r="S5" s="138" t="s">
        <v>93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149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43140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37</v>
      </c>
      <c r="C10" s="46">
        <v>88</v>
      </c>
      <c r="D10" s="46">
        <v>5</v>
      </c>
      <c r="E10" s="46">
        <v>0</v>
      </c>
      <c r="F10" s="48">
        <f>B10*0.5+C10*1+D10*2+E10*2.5</f>
        <v>116.5</v>
      </c>
      <c r="G10" s="2"/>
      <c r="H10" s="19" t="s">
        <v>4</v>
      </c>
      <c r="I10" s="46">
        <v>35</v>
      </c>
      <c r="J10" s="46">
        <v>110</v>
      </c>
      <c r="K10" s="46">
        <v>2</v>
      </c>
      <c r="L10" s="46">
        <v>1</v>
      </c>
      <c r="M10" s="6">
        <f>I10*0.5+J10*1+K10*2+L10*2.5</f>
        <v>134</v>
      </c>
      <c r="N10" s="9">
        <f>F20+F21+F22+M10</f>
        <v>463</v>
      </c>
      <c r="O10" s="19" t="s">
        <v>43</v>
      </c>
      <c r="P10" s="46">
        <v>30</v>
      </c>
      <c r="Q10" s="46">
        <v>108</v>
      </c>
      <c r="R10" s="46">
        <v>3</v>
      </c>
      <c r="S10" s="46">
        <v>1</v>
      </c>
      <c r="T10" s="6">
        <f>P10*0.5+Q10*1+R10*2+S10*2.5</f>
        <v>131.5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41</v>
      </c>
      <c r="C11" s="46">
        <v>96</v>
      </c>
      <c r="D11" s="46">
        <v>6</v>
      </c>
      <c r="E11" s="46">
        <v>0</v>
      </c>
      <c r="F11" s="6">
        <f t="shared" ref="F11:F22" si="0">B11*0.5+C11*1+D11*2+E11*2.5</f>
        <v>128.5</v>
      </c>
      <c r="G11" s="2"/>
      <c r="H11" s="19" t="s">
        <v>5</v>
      </c>
      <c r="I11" s="46">
        <v>33</v>
      </c>
      <c r="J11" s="46">
        <v>89</v>
      </c>
      <c r="K11" s="46">
        <v>3</v>
      </c>
      <c r="L11" s="46">
        <v>2</v>
      </c>
      <c r="M11" s="6">
        <f t="shared" ref="M11:M22" si="1">I11*0.5+J11*1+K11*2+L11*2.5</f>
        <v>116.5</v>
      </c>
      <c r="N11" s="9">
        <f>F21+F22+M10+M11</f>
        <v>473</v>
      </c>
      <c r="O11" s="19" t="s">
        <v>44</v>
      </c>
      <c r="P11" s="46">
        <v>28</v>
      </c>
      <c r="Q11" s="46">
        <v>101</v>
      </c>
      <c r="R11" s="46">
        <v>2</v>
      </c>
      <c r="S11" s="46">
        <v>2</v>
      </c>
      <c r="T11" s="6">
        <f t="shared" ref="T11:T21" si="2">P11*0.5+Q11*1+R11*2+S11*2.5</f>
        <v>124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92</v>
      </c>
      <c r="D12" s="46">
        <v>4</v>
      </c>
      <c r="E12" s="46">
        <v>1</v>
      </c>
      <c r="F12" s="6">
        <f t="shared" si="0"/>
        <v>117.5</v>
      </c>
      <c r="G12" s="2"/>
      <c r="H12" s="19" t="s">
        <v>6</v>
      </c>
      <c r="I12" s="46">
        <v>35</v>
      </c>
      <c r="J12" s="46">
        <v>92</v>
      </c>
      <c r="K12" s="46">
        <v>3</v>
      </c>
      <c r="L12" s="46">
        <v>2</v>
      </c>
      <c r="M12" s="6">
        <f t="shared" si="1"/>
        <v>120.5</v>
      </c>
      <c r="N12" s="2">
        <f>F22+M10+M11+M12</f>
        <v>497</v>
      </c>
      <c r="O12" s="19" t="s">
        <v>32</v>
      </c>
      <c r="P12" s="46">
        <v>25</v>
      </c>
      <c r="Q12" s="46">
        <v>106</v>
      </c>
      <c r="R12" s="46">
        <v>4</v>
      </c>
      <c r="S12" s="46">
        <v>1</v>
      </c>
      <c r="T12" s="6">
        <f t="shared" si="2"/>
        <v>129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95</v>
      </c>
      <c r="D13" s="46">
        <v>5</v>
      </c>
      <c r="E13" s="46">
        <v>2</v>
      </c>
      <c r="F13" s="6">
        <f t="shared" si="0"/>
        <v>122</v>
      </c>
      <c r="G13" s="2">
        <f>F10+F11+F12+F13</f>
        <v>484.5</v>
      </c>
      <c r="H13" s="19" t="s">
        <v>7</v>
      </c>
      <c r="I13" s="46">
        <v>34</v>
      </c>
      <c r="J13" s="46">
        <v>112</v>
      </c>
      <c r="K13" s="46">
        <v>2</v>
      </c>
      <c r="L13" s="46">
        <v>2</v>
      </c>
      <c r="M13" s="6">
        <f t="shared" si="1"/>
        <v>138</v>
      </c>
      <c r="N13" s="2">
        <f t="shared" ref="N13:N18" si="3">M10+M11+M12+M13</f>
        <v>509</v>
      </c>
      <c r="O13" s="19" t="s">
        <v>33</v>
      </c>
      <c r="P13" s="46">
        <v>26</v>
      </c>
      <c r="Q13" s="46">
        <v>119</v>
      </c>
      <c r="R13" s="46">
        <v>3</v>
      </c>
      <c r="S13" s="46">
        <v>1</v>
      </c>
      <c r="T13" s="6">
        <f t="shared" si="2"/>
        <v>140.5</v>
      </c>
      <c r="U13" s="2">
        <f t="shared" ref="U13:U21" si="4">T10+T11+T12+T13</f>
        <v>525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26</v>
      </c>
      <c r="C14" s="46">
        <v>91</v>
      </c>
      <c r="D14" s="46">
        <v>5</v>
      </c>
      <c r="E14" s="46">
        <v>1</v>
      </c>
      <c r="F14" s="6">
        <f t="shared" si="0"/>
        <v>116.5</v>
      </c>
      <c r="G14" s="2">
        <f t="shared" ref="G14:G19" si="5">F11+F12+F13+F14</f>
        <v>484.5</v>
      </c>
      <c r="H14" s="19" t="s">
        <v>9</v>
      </c>
      <c r="I14" s="46">
        <v>31</v>
      </c>
      <c r="J14" s="46">
        <v>101</v>
      </c>
      <c r="K14" s="46">
        <v>2</v>
      </c>
      <c r="L14" s="46">
        <v>1</v>
      </c>
      <c r="M14" s="6">
        <f t="shared" si="1"/>
        <v>123</v>
      </c>
      <c r="N14" s="2">
        <f t="shared" si="3"/>
        <v>498</v>
      </c>
      <c r="O14" s="19" t="s">
        <v>29</v>
      </c>
      <c r="P14" s="45">
        <v>22</v>
      </c>
      <c r="Q14" s="45">
        <v>102</v>
      </c>
      <c r="R14" s="45">
        <v>8</v>
      </c>
      <c r="S14" s="45">
        <v>2</v>
      </c>
      <c r="T14" s="6">
        <f t="shared" si="2"/>
        <v>134</v>
      </c>
      <c r="U14" s="2">
        <f t="shared" si="4"/>
        <v>527.5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38</v>
      </c>
      <c r="C15" s="46">
        <v>98</v>
      </c>
      <c r="D15" s="46">
        <v>5</v>
      </c>
      <c r="E15" s="46">
        <v>0</v>
      </c>
      <c r="F15" s="6">
        <f t="shared" si="0"/>
        <v>127</v>
      </c>
      <c r="G15" s="2">
        <f t="shared" si="5"/>
        <v>483</v>
      </c>
      <c r="H15" s="19" t="s">
        <v>12</v>
      </c>
      <c r="I15" s="46">
        <v>30</v>
      </c>
      <c r="J15" s="46">
        <v>100</v>
      </c>
      <c r="K15" s="46">
        <v>2</v>
      </c>
      <c r="L15" s="46">
        <v>1</v>
      </c>
      <c r="M15" s="6">
        <f t="shared" si="1"/>
        <v>121.5</v>
      </c>
      <c r="N15" s="2">
        <f t="shared" si="3"/>
        <v>503</v>
      </c>
      <c r="O15" s="18" t="s">
        <v>30</v>
      </c>
      <c r="P15" s="46">
        <v>23</v>
      </c>
      <c r="Q15" s="46">
        <v>112</v>
      </c>
      <c r="R15" s="46">
        <v>5</v>
      </c>
      <c r="S15" s="46">
        <v>1</v>
      </c>
      <c r="T15" s="6">
        <f t="shared" si="2"/>
        <v>136</v>
      </c>
      <c r="U15" s="2">
        <f t="shared" si="4"/>
        <v>539.5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25</v>
      </c>
      <c r="C16" s="46">
        <v>125</v>
      </c>
      <c r="D16" s="46">
        <v>2</v>
      </c>
      <c r="E16" s="46">
        <v>1</v>
      </c>
      <c r="F16" s="6">
        <f t="shared" si="0"/>
        <v>144</v>
      </c>
      <c r="G16" s="2">
        <f t="shared" si="5"/>
        <v>509.5</v>
      </c>
      <c r="H16" s="19" t="s">
        <v>15</v>
      </c>
      <c r="I16" s="46">
        <v>28</v>
      </c>
      <c r="J16" s="46">
        <v>98</v>
      </c>
      <c r="K16" s="46">
        <v>3</v>
      </c>
      <c r="L16" s="46">
        <v>1</v>
      </c>
      <c r="M16" s="6">
        <f t="shared" si="1"/>
        <v>120.5</v>
      </c>
      <c r="N16" s="2">
        <f t="shared" si="3"/>
        <v>503</v>
      </c>
      <c r="O16" s="19" t="s">
        <v>8</v>
      </c>
      <c r="P16" s="46">
        <v>25</v>
      </c>
      <c r="Q16" s="46">
        <v>108</v>
      </c>
      <c r="R16" s="46">
        <v>6</v>
      </c>
      <c r="S16" s="46">
        <v>1</v>
      </c>
      <c r="T16" s="6">
        <f t="shared" si="2"/>
        <v>135</v>
      </c>
      <c r="U16" s="2">
        <f t="shared" si="4"/>
        <v>545.5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35</v>
      </c>
      <c r="C17" s="46">
        <v>130</v>
      </c>
      <c r="D17" s="46">
        <v>5</v>
      </c>
      <c r="E17" s="46">
        <v>0</v>
      </c>
      <c r="F17" s="6">
        <f t="shared" si="0"/>
        <v>157.5</v>
      </c>
      <c r="G17" s="2">
        <f t="shared" si="5"/>
        <v>545</v>
      </c>
      <c r="H17" s="19" t="s">
        <v>18</v>
      </c>
      <c r="I17" s="46">
        <v>25</v>
      </c>
      <c r="J17" s="46">
        <v>81</v>
      </c>
      <c r="K17" s="46">
        <v>3</v>
      </c>
      <c r="L17" s="46">
        <v>1</v>
      </c>
      <c r="M17" s="6">
        <f t="shared" si="1"/>
        <v>102</v>
      </c>
      <c r="N17" s="2">
        <f t="shared" si="3"/>
        <v>467</v>
      </c>
      <c r="O17" s="19" t="s">
        <v>10</v>
      </c>
      <c r="P17" s="46">
        <v>20</v>
      </c>
      <c r="Q17" s="46">
        <v>109</v>
      </c>
      <c r="R17" s="46">
        <v>3</v>
      </c>
      <c r="S17" s="46">
        <v>1</v>
      </c>
      <c r="T17" s="6">
        <f t="shared" si="2"/>
        <v>127.5</v>
      </c>
      <c r="U17" s="2">
        <f t="shared" si="4"/>
        <v>532.5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29</v>
      </c>
      <c r="C18" s="46">
        <v>106</v>
      </c>
      <c r="D18" s="46">
        <v>4</v>
      </c>
      <c r="E18" s="46">
        <v>1</v>
      </c>
      <c r="F18" s="6">
        <f t="shared" si="0"/>
        <v>131</v>
      </c>
      <c r="G18" s="2">
        <f t="shared" si="5"/>
        <v>559.5</v>
      </c>
      <c r="H18" s="19" t="s">
        <v>20</v>
      </c>
      <c r="I18" s="46">
        <v>31</v>
      </c>
      <c r="J18" s="46">
        <v>78</v>
      </c>
      <c r="K18" s="46">
        <v>2</v>
      </c>
      <c r="L18" s="46">
        <v>2</v>
      </c>
      <c r="M18" s="6">
        <f t="shared" si="1"/>
        <v>102.5</v>
      </c>
      <c r="N18" s="2">
        <f t="shared" si="3"/>
        <v>446.5</v>
      </c>
      <c r="O18" s="19" t="s">
        <v>13</v>
      </c>
      <c r="P18" s="46">
        <v>24</v>
      </c>
      <c r="Q18" s="46">
        <v>101</v>
      </c>
      <c r="R18" s="46">
        <v>4</v>
      </c>
      <c r="S18" s="46">
        <v>2</v>
      </c>
      <c r="T18" s="6">
        <f t="shared" si="2"/>
        <v>126</v>
      </c>
      <c r="U18" s="2">
        <f t="shared" si="4"/>
        <v>524.5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85</v>
      </c>
      <c r="D19" s="47">
        <v>5</v>
      </c>
      <c r="E19" s="47">
        <v>1</v>
      </c>
      <c r="F19" s="7">
        <f t="shared" si="0"/>
        <v>112.5</v>
      </c>
      <c r="G19" s="3">
        <f t="shared" si="5"/>
        <v>545</v>
      </c>
      <c r="H19" s="20" t="s">
        <v>22</v>
      </c>
      <c r="I19" s="45">
        <v>33</v>
      </c>
      <c r="J19" s="45">
        <v>100</v>
      </c>
      <c r="K19" s="45">
        <v>5</v>
      </c>
      <c r="L19" s="45">
        <v>3</v>
      </c>
      <c r="M19" s="6">
        <f t="shared" si="1"/>
        <v>134</v>
      </c>
      <c r="N19" s="2">
        <f>M16+M17+M18+M19</f>
        <v>459</v>
      </c>
      <c r="O19" s="19" t="s">
        <v>16</v>
      </c>
      <c r="P19" s="46">
        <v>21</v>
      </c>
      <c r="Q19" s="46">
        <v>106</v>
      </c>
      <c r="R19" s="46">
        <v>3</v>
      </c>
      <c r="S19" s="46">
        <v>0</v>
      </c>
      <c r="T19" s="6">
        <f t="shared" si="2"/>
        <v>122.5</v>
      </c>
      <c r="U19" s="2">
        <f t="shared" si="4"/>
        <v>511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26</v>
      </c>
      <c r="C20" s="45">
        <v>83</v>
      </c>
      <c r="D20" s="45">
        <v>4</v>
      </c>
      <c r="E20" s="45">
        <v>1</v>
      </c>
      <c r="F20" s="8">
        <f t="shared" si="0"/>
        <v>106.5</v>
      </c>
      <c r="G20" s="35"/>
      <c r="H20" s="19" t="s">
        <v>24</v>
      </c>
      <c r="I20" s="46">
        <v>40</v>
      </c>
      <c r="J20" s="46">
        <v>102</v>
      </c>
      <c r="K20" s="46">
        <v>4</v>
      </c>
      <c r="L20" s="46">
        <v>1</v>
      </c>
      <c r="M20" s="8">
        <f t="shared" si="1"/>
        <v>132.5</v>
      </c>
      <c r="N20" s="2">
        <f>M17+M18+M19+M20</f>
        <v>471</v>
      </c>
      <c r="O20" s="19" t="s">
        <v>45</v>
      </c>
      <c r="P20" s="45">
        <v>25</v>
      </c>
      <c r="Q20" s="45">
        <v>104</v>
      </c>
      <c r="R20" s="45">
        <v>6</v>
      </c>
      <c r="S20" s="45">
        <v>1</v>
      </c>
      <c r="T20" s="8">
        <f t="shared" si="2"/>
        <v>131</v>
      </c>
      <c r="U20" s="2">
        <f t="shared" si="4"/>
        <v>507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23</v>
      </c>
      <c r="C21" s="46">
        <v>79</v>
      </c>
      <c r="D21" s="46">
        <v>3</v>
      </c>
      <c r="E21" s="46">
        <v>0</v>
      </c>
      <c r="F21" s="6">
        <f t="shared" si="0"/>
        <v>96.5</v>
      </c>
      <c r="G21" s="36"/>
      <c r="H21" s="20" t="s">
        <v>25</v>
      </c>
      <c r="I21" s="46">
        <v>31</v>
      </c>
      <c r="J21" s="46">
        <v>112</v>
      </c>
      <c r="K21" s="46">
        <v>2</v>
      </c>
      <c r="L21" s="46">
        <v>2</v>
      </c>
      <c r="M21" s="6">
        <f t="shared" si="1"/>
        <v>136.5</v>
      </c>
      <c r="N21" s="2">
        <f>M18+M19+M20+M21</f>
        <v>505.5</v>
      </c>
      <c r="O21" s="21" t="s">
        <v>46</v>
      </c>
      <c r="P21" s="47">
        <v>28</v>
      </c>
      <c r="Q21" s="47">
        <v>102</v>
      </c>
      <c r="R21" s="47">
        <v>2</v>
      </c>
      <c r="S21" s="47">
        <v>1</v>
      </c>
      <c r="T21" s="7">
        <f t="shared" si="2"/>
        <v>122.5</v>
      </c>
      <c r="U21" s="3">
        <f t="shared" si="4"/>
        <v>502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100</v>
      </c>
      <c r="D22" s="46">
        <v>1</v>
      </c>
      <c r="E22" s="46">
        <v>3</v>
      </c>
      <c r="F22" s="6">
        <f t="shared" si="0"/>
        <v>126</v>
      </c>
      <c r="G22" s="2"/>
      <c r="H22" s="21" t="s">
        <v>26</v>
      </c>
      <c r="I22" s="47">
        <v>33</v>
      </c>
      <c r="J22" s="47">
        <v>108</v>
      </c>
      <c r="K22" s="47">
        <v>4</v>
      </c>
      <c r="L22" s="47">
        <v>1</v>
      </c>
      <c r="M22" s="6">
        <f t="shared" si="1"/>
        <v>135</v>
      </c>
      <c r="N22" s="3">
        <f>M19+M20+M21+M22</f>
        <v>538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559.5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538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545.5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86</v>
      </c>
      <c r="G24" s="57"/>
      <c r="H24" s="147"/>
      <c r="I24" s="148"/>
      <c r="J24" s="52" t="s">
        <v>72</v>
      </c>
      <c r="K24" s="55"/>
      <c r="L24" s="55"/>
      <c r="M24" s="56" t="s">
        <v>92</v>
      </c>
      <c r="N24" s="57"/>
      <c r="O24" s="147"/>
      <c r="P24" s="148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CALLE 76 X CARRERA 50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7650</v>
      </c>
      <c r="M6" s="140"/>
      <c r="N6" s="140"/>
      <c r="O6" s="12"/>
      <c r="P6" s="129" t="s">
        <v>58</v>
      </c>
      <c r="Q6" s="129"/>
      <c r="R6" s="129"/>
      <c r="S6" s="155">
        <f>'G-1'!S6:U6</f>
        <v>43140</v>
      </c>
      <c r="T6" s="155"/>
      <c r="U6" s="155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'G-1'!B10+'G-4'!B10</f>
        <v>95</v>
      </c>
      <c r="C10" s="46">
        <f>'G-1'!C10+'G-4'!C10</f>
        <v>407</v>
      </c>
      <c r="D10" s="46">
        <f>'G-1'!D10+'G-4'!D10</f>
        <v>14</v>
      </c>
      <c r="E10" s="46">
        <f>'G-1'!E10+'G-4'!E10</f>
        <v>4</v>
      </c>
      <c r="F10" s="6">
        <f t="shared" ref="F10:F22" si="0">B10*0.5+C10*1+D10*2+E10*2.5</f>
        <v>492.5</v>
      </c>
      <c r="G10" s="2"/>
      <c r="H10" s="19" t="s">
        <v>4</v>
      </c>
      <c r="I10" s="46">
        <f>'G-1'!I10+'G-4'!I10</f>
        <v>133</v>
      </c>
      <c r="J10" s="46">
        <f>'G-1'!J10+'G-4'!J10</f>
        <v>419</v>
      </c>
      <c r="K10" s="46">
        <f>'G-1'!K10+'G-4'!K10</f>
        <v>14</v>
      </c>
      <c r="L10" s="46">
        <f>'G-1'!L10+'G-4'!L10</f>
        <v>8</v>
      </c>
      <c r="M10" s="6">
        <f t="shared" ref="M10:M22" si="1">I10*0.5+J10*1+K10*2+L10*2.5</f>
        <v>533.5</v>
      </c>
      <c r="N10" s="9">
        <f>F20+F21+F22+M10</f>
        <v>2282</v>
      </c>
      <c r="O10" s="19" t="s">
        <v>43</v>
      </c>
      <c r="P10" s="46">
        <f>'G-1'!P10+'G-4'!P10</f>
        <v>95</v>
      </c>
      <c r="Q10" s="46">
        <f>'G-1'!Q10+'G-4'!Q10</f>
        <v>428</v>
      </c>
      <c r="R10" s="46">
        <f>'G-1'!R10+'G-4'!R10</f>
        <v>17</v>
      </c>
      <c r="S10" s="46">
        <f>'G-1'!S10+'G-4'!S10</f>
        <v>4</v>
      </c>
      <c r="T10" s="6">
        <f t="shared" ref="T10:T21" si="2">P10*0.5+Q10*1+R10*2+S10*2.5</f>
        <v>519.5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106</v>
      </c>
      <c r="C11" s="46">
        <f>'G-1'!C11+'G-4'!C11</f>
        <v>455</v>
      </c>
      <c r="D11" s="46">
        <f>'G-1'!D11+'G-4'!D11</f>
        <v>14</v>
      </c>
      <c r="E11" s="46">
        <f>'G-1'!E11+'G-4'!E11</f>
        <v>3</v>
      </c>
      <c r="F11" s="6">
        <f t="shared" si="0"/>
        <v>543.5</v>
      </c>
      <c r="G11" s="2"/>
      <c r="H11" s="19" t="s">
        <v>5</v>
      </c>
      <c r="I11" s="46">
        <f>'G-1'!I11+'G-4'!I11</f>
        <v>150</v>
      </c>
      <c r="J11" s="46">
        <f>'G-1'!J11+'G-4'!J11</f>
        <v>464</v>
      </c>
      <c r="K11" s="46">
        <f>'G-1'!K11+'G-4'!K11</f>
        <v>11</v>
      </c>
      <c r="L11" s="46">
        <f>'G-1'!L11+'G-4'!L11</f>
        <v>10</v>
      </c>
      <c r="M11" s="6">
        <f t="shared" si="1"/>
        <v>586</v>
      </c>
      <c r="N11" s="9">
        <f>F21+F22+M10+M11</f>
        <v>2260</v>
      </c>
      <c r="O11" s="19" t="s">
        <v>44</v>
      </c>
      <c r="P11" s="46">
        <f>'G-1'!P11+'G-4'!P11</f>
        <v>94</v>
      </c>
      <c r="Q11" s="46">
        <f>'G-1'!Q11+'G-4'!Q11</f>
        <v>426</v>
      </c>
      <c r="R11" s="46">
        <f>'G-1'!R11+'G-4'!R11</f>
        <v>17</v>
      </c>
      <c r="S11" s="46">
        <f>'G-1'!S11+'G-4'!S11</f>
        <v>6</v>
      </c>
      <c r="T11" s="6">
        <f t="shared" si="2"/>
        <v>522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100</v>
      </c>
      <c r="C12" s="46">
        <f>'G-1'!C12+'G-4'!C12</f>
        <v>460</v>
      </c>
      <c r="D12" s="46">
        <f>'G-1'!D12+'G-4'!D12</f>
        <v>13</v>
      </c>
      <c r="E12" s="46">
        <f>'G-1'!E12+'G-4'!E12</f>
        <v>2</v>
      </c>
      <c r="F12" s="6">
        <f t="shared" si="0"/>
        <v>541</v>
      </c>
      <c r="G12" s="2"/>
      <c r="H12" s="19" t="s">
        <v>6</v>
      </c>
      <c r="I12" s="46">
        <f>'G-1'!I12+'G-4'!I12</f>
        <v>127</v>
      </c>
      <c r="J12" s="46">
        <f>'G-1'!J12+'G-4'!J12</f>
        <v>442</v>
      </c>
      <c r="K12" s="46">
        <f>'G-1'!K12+'G-4'!K12</f>
        <v>9</v>
      </c>
      <c r="L12" s="46">
        <f>'G-1'!L12+'G-4'!L12</f>
        <v>6</v>
      </c>
      <c r="M12" s="6">
        <f t="shared" si="1"/>
        <v>538.5</v>
      </c>
      <c r="N12" s="2">
        <f>F22+M10+M11+M12</f>
        <v>2218.5</v>
      </c>
      <c r="O12" s="19" t="s">
        <v>32</v>
      </c>
      <c r="P12" s="46">
        <f>'G-1'!P12+'G-4'!P12</f>
        <v>86</v>
      </c>
      <c r="Q12" s="46">
        <f>'G-1'!Q12+'G-4'!Q12</f>
        <v>436</v>
      </c>
      <c r="R12" s="46">
        <f>'G-1'!R12+'G-4'!R12</f>
        <v>17</v>
      </c>
      <c r="S12" s="46">
        <f>'G-1'!S12+'G-4'!S12</f>
        <v>6</v>
      </c>
      <c r="T12" s="6">
        <f t="shared" si="2"/>
        <v>528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88</v>
      </c>
      <c r="C13" s="46">
        <f>'G-1'!C13+'G-4'!C13</f>
        <v>508</v>
      </c>
      <c r="D13" s="46">
        <f>'G-1'!D13+'G-4'!D13</f>
        <v>16</v>
      </c>
      <c r="E13" s="46">
        <f>'G-1'!E13+'G-4'!E13</f>
        <v>6</v>
      </c>
      <c r="F13" s="6">
        <f t="shared" si="0"/>
        <v>599</v>
      </c>
      <c r="G13" s="2">
        <f t="shared" ref="G13:G19" si="3">F10+F11+F12+F13</f>
        <v>2176</v>
      </c>
      <c r="H13" s="19" t="s">
        <v>7</v>
      </c>
      <c r="I13" s="46">
        <f>'G-1'!I13+'G-4'!I13</f>
        <v>117</v>
      </c>
      <c r="J13" s="46">
        <f>'G-1'!J13+'G-4'!J13</f>
        <v>492</v>
      </c>
      <c r="K13" s="46">
        <f>'G-1'!K13+'G-4'!K13</f>
        <v>12</v>
      </c>
      <c r="L13" s="46">
        <f>'G-1'!L13+'G-4'!L13</f>
        <v>7</v>
      </c>
      <c r="M13" s="6">
        <f t="shared" si="1"/>
        <v>592</v>
      </c>
      <c r="N13" s="2">
        <f t="shared" ref="N13:N18" si="4">M10+M11+M12+M13</f>
        <v>2250</v>
      </c>
      <c r="O13" s="19" t="s">
        <v>33</v>
      </c>
      <c r="P13" s="46">
        <f>'G-1'!P13+'G-4'!P13</f>
        <v>101</v>
      </c>
      <c r="Q13" s="46">
        <f>'G-1'!Q13+'G-4'!Q13</f>
        <v>464</v>
      </c>
      <c r="R13" s="46">
        <f>'G-1'!R13+'G-4'!R13</f>
        <v>19</v>
      </c>
      <c r="S13" s="46">
        <f>'G-1'!S13+'G-4'!S13</f>
        <v>8</v>
      </c>
      <c r="T13" s="6">
        <f t="shared" si="2"/>
        <v>572.5</v>
      </c>
      <c r="U13" s="2">
        <f t="shared" ref="U13:U21" si="5">T10+T11+T12+T13</f>
        <v>2142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111</v>
      </c>
      <c r="C14" s="46">
        <f>'G-1'!C14+'G-4'!C14</f>
        <v>499</v>
      </c>
      <c r="D14" s="46">
        <f>'G-1'!D14+'G-4'!D14</f>
        <v>18</v>
      </c>
      <c r="E14" s="46">
        <f>'G-1'!E14+'G-4'!E14</f>
        <v>7</v>
      </c>
      <c r="F14" s="6">
        <f t="shared" si="0"/>
        <v>608</v>
      </c>
      <c r="G14" s="2">
        <f t="shared" si="3"/>
        <v>2291.5</v>
      </c>
      <c r="H14" s="19" t="s">
        <v>9</v>
      </c>
      <c r="I14" s="46">
        <f>'G-1'!I14+'G-4'!I14</f>
        <v>112</v>
      </c>
      <c r="J14" s="46">
        <f>'G-1'!J14+'G-4'!J14</f>
        <v>470</v>
      </c>
      <c r="K14" s="46">
        <f>'G-1'!K14+'G-4'!K14</f>
        <v>11</v>
      </c>
      <c r="L14" s="46">
        <f>'G-1'!L14+'G-4'!L14</f>
        <v>3</v>
      </c>
      <c r="M14" s="6">
        <f t="shared" si="1"/>
        <v>555.5</v>
      </c>
      <c r="N14" s="2">
        <f t="shared" si="4"/>
        <v>2272</v>
      </c>
      <c r="O14" s="19" t="s">
        <v>29</v>
      </c>
      <c r="P14" s="46">
        <f>'G-1'!P14+'G-4'!P14</f>
        <v>96</v>
      </c>
      <c r="Q14" s="46">
        <f>'G-1'!Q14+'G-4'!Q14</f>
        <v>464</v>
      </c>
      <c r="R14" s="46">
        <f>'G-1'!R14+'G-4'!R14</f>
        <v>25</v>
      </c>
      <c r="S14" s="46">
        <f>'G-1'!S14+'G-4'!S14</f>
        <v>9</v>
      </c>
      <c r="T14" s="6">
        <f t="shared" si="2"/>
        <v>584.5</v>
      </c>
      <c r="U14" s="2">
        <f t="shared" si="5"/>
        <v>2207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116</v>
      </c>
      <c r="C15" s="46">
        <f>'G-1'!C15+'G-4'!C15</f>
        <v>478</v>
      </c>
      <c r="D15" s="46">
        <f>'G-1'!D15+'G-4'!D15</f>
        <v>15</v>
      </c>
      <c r="E15" s="46">
        <f>'G-1'!E15+'G-4'!E15</f>
        <v>4</v>
      </c>
      <c r="F15" s="6">
        <f t="shared" si="0"/>
        <v>576</v>
      </c>
      <c r="G15" s="2">
        <f t="shared" si="3"/>
        <v>2324</v>
      </c>
      <c r="H15" s="19" t="s">
        <v>12</v>
      </c>
      <c r="I15" s="46">
        <f>'G-1'!I15+'G-4'!I15</f>
        <v>110</v>
      </c>
      <c r="J15" s="46">
        <f>'G-1'!J15+'G-4'!J15</f>
        <v>472</v>
      </c>
      <c r="K15" s="46">
        <f>'G-1'!K15+'G-4'!K15</f>
        <v>10</v>
      </c>
      <c r="L15" s="46">
        <f>'G-1'!L15+'G-4'!L15</f>
        <v>6</v>
      </c>
      <c r="M15" s="6">
        <f t="shared" si="1"/>
        <v>562</v>
      </c>
      <c r="N15" s="2">
        <f t="shared" si="4"/>
        <v>2248</v>
      </c>
      <c r="O15" s="18" t="s">
        <v>30</v>
      </c>
      <c r="P15" s="46">
        <f>'G-1'!P15+'G-4'!P15</f>
        <v>101</v>
      </c>
      <c r="Q15" s="46">
        <f>'G-1'!Q15+'G-4'!Q15</f>
        <v>470</v>
      </c>
      <c r="R15" s="46">
        <f>'G-1'!R15+'G-4'!R15</f>
        <v>23</v>
      </c>
      <c r="S15" s="46">
        <f>'G-1'!S15+'G-4'!S15</f>
        <v>6</v>
      </c>
      <c r="T15" s="6">
        <f t="shared" si="2"/>
        <v>581.5</v>
      </c>
      <c r="U15" s="2">
        <f t="shared" si="5"/>
        <v>2266.5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115</v>
      </c>
      <c r="C16" s="46">
        <f>'G-1'!C16+'G-4'!C16</f>
        <v>488</v>
      </c>
      <c r="D16" s="46">
        <f>'G-1'!D16+'G-4'!D16</f>
        <v>20</v>
      </c>
      <c r="E16" s="46">
        <f>'G-1'!E16+'G-4'!E16</f>
        <v>4</v>
      </c>
      <c r="F16" s="6">
        <f t="shared" si="0"/>
        <v>595.5</v>
      </c>
      <c r="G16" s="2">
        <f t="shared" si="3"/>
        <v>2378.5</v>
      </c>
      <c r="H16" s="19" t="s">
        <v>15</v>
      </c>
      <c r="I16" s="46">
        <f>'G-1'!I16+'G-4'!I16</f>
        <v>107</v>
      </c>
      <c r="J16" s="46">
        <f>'G-1'!J16+'G-4'!J16</f>
        <v>457</v>
      </c>
      <c r="K16" s="46">
        <f>'G-1'!K16+'G-4'!K16</f>
        <v>12</v>
      </c>
      <c r="L16" s="46">
        <f>'G-1'!L16+'G-4'!L16</f>
        <v>7</v>
      </c>
      <c r="M16" s="6">
        <f t="shared" si="1"/>
        <v>552</v>
      </c>
      <c r="N16" s="2">
        <f t="shared" si="4"/>
        <v>2261.5</v>
      </c>
      <c r="O16" s="19" t="s">
        <v>8</v>
      </c>
      <c r="P16" s="46">
        <f>'G-1'!P16+'G-4'!P16</f>
        <v>106</v>
      </c>
      <c r="Q16" s="46">
        <f>'G-1'!Q16+'G-4'!Q16</f>
        <v>475</v>
      </c>
      <c r="R16" s="46">
        <f>'G-1'!R16+'G-4'!R16</f>
        <v>22</v>
      </c>
      <c r="S16" s="46">
        <f>'G-1'!S16+'G-4'!S16</f>
        <v>5</v>
      </c>
      <c r="T16" s="6">
        <f t="shared" si="2"/>
        <v>584.5</v>
      </c>
      <c r="U16" s="2">
        <f t="shared" si="5"/>
        <v>2323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124</v>
      </c>
      <c r="C17" s="46">
        <f>'G-1'!C17+'G-4'!C17</f>
        <v>480</v>
      </c>
      <c r="D17" s="46">
        <f>'G-1'!D17+'G-4'!D17</f>
        <v>19</v>
      </c>
      <c r="E17" s="46">
        <f>'G-1'!E17+'G-4'!E17</f>
        <v>8</v>
      </c>
      <c r="F17" s="6">
        <f t="shared" si="0"/>
        <v>600</v>
      </c>
      <c r="G17" s="2">
        <f t="shared" si="3"/>
        <v>2379.5</v>
      </c>
      <c r="H17" s="19" t="s">
        <v>18</v>
      </c>
      <c r="I17" s="46">
        <f>'G-1'!I17+'G-4'!I17</f>
        <v>114</v>
      </c>
      <c r="J17" s="46">
        <f>'G-1'!J17+'G-4'!J17</f>
        <v>442</v>
      </c>
      <c r="K17" s="46">
        <f>'G-1'!K17+'G-4'!K17</f>
        <v>14</v>
      </c>
      <c r="L17" s="46">
        <f>'G-1'!L17+'G-4'!L17</f>
        <v>3</v>
      </c>
      <c r="M17" s="6">
        <f t="shared" si="1"/>
        <v>534.5</v>
      </c>
      <c r="N17" s="2">
        <f t="shared" si="4"/>
        <v>2204</v>
      </c>
      <c r="O17" s="19" t="s">
        <v>10</v>
      </c>
      <c r="P17" s="46">
        <f>'G-1'!P17+'G-4'!P17</f>
        <v>102</v>
      </c>
      <c r="Q17" s="46">
        <f>'G-1'!Q17+'G-4'!Q17</f>
        <v>495</v>
      </c>
      <c r="R17" s="46">
        <f>'G-1'!R17+'G-4'!R17</f>
        <v>22</v>
      </c>
      <c r="S17" s="46">
        <f>'G-1'!S17+'G-4'!S17</f>
        <v>7</v>
      </c>
      <c r="T17" s="6">
        <f t="shared" si="2"/>
        <v>607.5</v>
      </c>
      <c r="U17" s="2">
        <f t="shared" si="5"/>
        <v>2358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139</v>
      </c>
      <c r="C18" s="46">
        <f>'G-1'!C18+'G-4'!C18</f>
        <v>440</v>
      </c>
      <c r="D18" s="46">
        <f>'G-1'!D18+'G-4'!D18</f>
        <v>20</v>
      </c>
      <c r="E18" s="46">
        <f>'G-1'!E18+'G-4'!E18</f>
        <v>9</v>
      </c>
      <c r="F18" s="6">
        <f t="shared" si="0"/>
        <v>572</v>
      </c>
      <c r="G18" s="2">
        <f t="shared" si="3"/>
        <v>2343.5</v>
      </c>
      <c r="H18" s="19" t="s">
        <v>20</v>
      </c>
      <c r="I18" s="46">
        <f>'G-1'!I18+'G-4'!I18</f>
        <v>104</v>
      </c>
      <c r="J18" s="46">
        <f>'G-1'!J18+'G-4'!J18</f>
        <v>426</v>
      </c>
      <c r="K18" s="46">
        <f>'G-1'!K18+'G-4'!K18</f>
        <v>12</v>
      </c>
      <c r="L18" s="46">
        <f>'G-1'!L18+'G-4'!L18</f>
        <v>6</v>
      </c>
      <c r="M18" s="6">
        <f t="shared" si="1"/>
        <v>517</v>
      </c>
      <c r="N18" s="2">
        <f t="shared" si="4"/>
        <v>2165.5</v>
      </c>
      <c r="O18" s="19" t="s">
        <v>13</v>
      </c>
      <c r="P18" s="46">
        <f>'G-1'!P18+'G-4'!P18</f>
        <v>109</v>
      </c>
      <c r="Q18" s="46">
        <f>'G-1'!Q18+'G-4'!Q18</f>
        <v>460</v>
      </c>
      <c r="R18" s="46">
        <f>'G-1'!R18+'G-4'!R18</f>
        <v>29</v>
      </c>
      <c r="S18" s="46">
        <f>'G-1'!S18+'G-4'!S18</f>
        <v>5</v>
      </c>
      <c r="T18" s="6">
        <f t="shared" si="2"/>
        <v>585</v>
      </c>
      <c r="U18" s="2">
        <f t="shared" si="5"/>
        <v>2358.5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116</v>
      </c>
      <c r="C19" s="47">
        <f>'G-1'!C19+'G-4'!C19</f>
        <v>496</v>
      </c>
      <c r="D19" s="47">
        <f>'G-1'!D19+'G-4'!D19</f>
        <v>16</v>
      </c>
      <c r="E19" s="47">
        <f>'G-1'!E19+'G-4'!E19</f>
        <v>9</v>
      </c>
      <c r="F19" s="7">
        <f t="shared" si="0"/>
        <v>608.5</v>
      </c>
      <c r="G19" s="3">
        <f t="shared" si="3"/>
        <v>2376</v>
      </c>
      <c r="H19" s="20" t="s">
        <v>22</v>
      </c>
      <c r="I19" s="46">
        <f>'G-1'!I19+'G-4'!I19</f>
        <v>119</v>
      </c>
      <c r="J19" s="46">
        <f>'G-1'!J19+'G-4'!J19</f>
        <v>459</v>
      </c>
      <c r="K19" s="46">
        <f>'G-1'!K19+'G-4'!K19</f>
        <v>17</v>
      </c>
      <c r="L19" s="46">
        <f>'G-1'!L19+'G-4'!L19</f>
        <v>5</v>
      </c>
      <c r="M19" s="6">
        <f t="shared" si="1"/>
        <v>565</v>
      </c>
      <c r="N19" s="2">
        <f>M16+M17+M18+M19</f>
        <v>2168.5</v>
      </c>
      <c r="O19" s="19" t="s">
        <v>16</v>
      </c>
      <c r="P19" s="46">
        <f>'G-1'!P19+'G-4'!P19</f>
        <v>102</v>
      </c>
      <c r="Q19" s="46">
        <f>'G-1'!Q19+'G-4'!Q19</f>
        <v>482</v>
      </c>
      <c r="R19" s="46">
        <f>'G-1'!R19+'G-4'!R19</f>
        <v>30</v>
      </c>
      <c r="S19" s="46">
        <f>'G-1'!S19+'G-4'!S19</f>
        <v>4</v>
      </c>
      <c r="T19" s="6">
        <f t="shared" si="2"/>
        <v>603</v>
      </c>
      <c r="U19" s="2">
        <f t="shared" si="5"/>
        <v>2380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155</v>
      </c>
      <c r="C20" s="45">
        <f>'G-1'!C20+'G-4'!C20</f>
        <v>490</v>
      </c>
      <c r="D20" s="45">
        <f>'G-1'!D20+'G-4'!D20</f>
        <v>14</v>
      </c>
      <c r="E20" s="45">
        <f>'G-1'!E20+'G-4'!E20</f>
        <v>5</v>
      </c>
      <c r="F20" s="8">
        <f t="shared" si="0"/>
        <v>608</v>
      </c>
      <c r="G20" s="35"/>
      <c r="H20" s="19" t="s">
        <v>24</v>
      </c>
      <c r="I20" s="46">
        <f>'G-1'!I20+'G-4'!I20</f>
        <v>119</v>
      </c>
      <c r="J20" s="46">
        <f>'G-1'!J20+'G-4'!J20</f>
        <v>432</v>
      </c>
      <c r="K20" s="46">
        <f>'G-1'!K20+'G-4'!K20</f>
        <v>15</v>
      </c>
      <c r="L20" s="46">
        <f>'G-1'!L20+'G-4'!L20</f>
        <v>8</v>
      </c>
      <c r="M20" s="8">
        <f t="shared" si="1"/>
        <v>541.5</v>
      </c>
      <c r="N20" s="2">
        <f>M17+M18+M19+M20</f>
        <v>2158</v>
      </c>
      <c r="O20" s="19" t="s">
        <v>45</v>
      </c>
      <c r="P20" s="46">
        <f>'G-1'!P20+'G-4'!P20</f>
        <v>112</v>
      </c>
      <c r="Q20" s="46">
        <f>'G-1'!Q20+'G-4'!Q20</f>
        <v>485</v>
      </c>
      <c r="R20" s="46">
        <f>'G-1'!R20+'G-4'!R20</f>
        <v>28</v>
      </c>
      <c r="S20" s="46">
        <f>'G-1'!S20+'G-4'!S20</f>
        <v>4</v>
      </c>
      <c r="T20" s="8">
        <f t="shared" si="2"/>
        <v>607</v>
      </c>
      <c r="U20" s="2">
        <f t="shared" si="5"/>
        <v>2402.5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139</v>
      </c>
      <c r="C21" s="45">
        <f>'G-1'!C21+'G-4'!C21</f>
        <v>468</v>
      </c>
      <c r="D21" s="45">
        <f>'G-1'!D21+'G-4'!D21</f>
        <v>15</v>
      </c>
      <c r="E21" s="45">
        <f>'G-1'!E21+'G-4'!E21</f>
        <v>5</v>
      </c>
      <c r="F21" s="6">
        <f t="shared" si="0"/>
        <v>580</v>
      </c>
      <c r="G21" s="36"/>
      <c r="H21" s="20" t="s">
        <v>25</v>
      </c>
      <c r="I21" s="46">
        <f>'G-1'!I21+'G-4'!I21</f>
        <v>101</v>
      </c>
      <c r="J21" s="46">
        <f>'G-1'!J21+'G-4'!J21</f>
        <v>416</v>
      </c>
      <c r="K21" s="46">
        <f>'G-1'!K21+'G-4'!K21</f>
        <v>13</v>
      </c>
      <c r="L21" s="46">
        <f>'G-1'!L21+'G-4'!L21</f>
        <v>4</v>
      </c>
      <c r="M21" s="6">
        <f t="shared" si="1"/>
        <v>502.5</v>
      </c>
      <c r="N21" s="2">
        <f>M18+M19+M20+M21</f>
        <v>2126</v>
      </c>
      <c r="O21" s="21" t="s">
        <v>46</v>
      </c>
      <c r="P21" s="47">
        <f>'G-1'!P21+'G-4'!P21</f>
        <v>108</v>
      </c>
      <c r="Q21" s="47">
        <f>'G-1'!Q21+'G-4'!Q21</f>
        <v>473</v>
      </c>
      <c r="R21" s="47">
        <f>'G-1'!R21+'G-4'!R21</f>
        <v>25</v>
      </c>
      <c r="S21" s="47">
        <f>'G-1'!S21+'G-4'!S21</f>
        <v>7</v>
      </c>
      <c r="T21" s="7">
        <f t="shared" si="2"/>
        <v>594.5</v>
      </c>
      <c r="U21" s="3">
        <f t="shared" si="5"/>
        <v>2389.5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140</v>
      </c>
      <c r="C22" s="45">
        <f>'G-1'!C22+'G-4'!C22</f>
        <v>443</v>
      </c>
      <c r="D22" s="45">
        <f>'G-1'!D22+'G-4'!D22</f>
        <v>10</v>
      </c>
      <c r="E22" s="45">
        <f>'G-1'!E22+'G-4'!E22</f>
        <v>11</v>
      </c>
      <c r="F22" s="6">
        <f t="shared" si="0"/>
        <v>560.5</v>
      </c>
      <c r="G22" s="2"/>
      <c r="H22" s="21" t="s">
        <v>26</v>
      </c>
      <c r="I22" s="46">
        <f>'G-1'!I22+'G-4'!I22</f>
        <v>97</v>
      </c>
      <c r="J22" s="46">
        <f>'G-1'!J22+'G-4'!J22</f>
        <v>427</v>
      </c>
      <c r="K22" s="46">
        <f>'G-1'!K22+'G-4'!K22</f>
        <v>16</v>
      </c>
      <c r="L22" s="46">
        <f>'G-1'!L22+'G-4'!L22</f>
        <v>5</v>
      </c>
      <c r="M22" s="6">
        <f t="shared" si="1"/>
        <v>520</v>
      </c>
      <c r="N22" s="3">
        <f>M19+M20+M21+M22</f>
        <v>2129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2379.5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2282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2402.5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83</v>
      </c>
      <c r="G24" s="57"/>
      <c r="H24" s="147"/>
      <c r="I24" s="148"/>
      <c r="J24" s="52" t="s">
        <v>72</v>
      </c>
      <c r="K24" s="55"/>
      <c r="L24" s="55"/>
      <c r="M24" s="56" t="s">
        <v>73</v>
      </c>
      <c r="N24" s="57"/>
      <c r="O24" s="147"/>
      <c r="P24" s="14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112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6" t="str">
        <f>'G-1'!D5</f>
        <v>CALLE 76 X CARRERA 50</v>
      </c>
      <c r="D5" s="176"/>
      <c r="E5" s="176"/>
      <c r="F5" s="78"/>
      <c r="G5" s="79"/>
      <c r="H5" s="70" t="s">
        <v>53</v>
      </c>
      <c r="I5" s="177">
        <f>'G-1'!L5</f>
        <v>7650</v>
      </c>
      <c r="J5" s="177"/>
    </row>
    <row r="6" spans="1:10" x14ac:dyDescent="0.2">
      <c r="A6" s="129" t="s">
        <v>113</v>
      </c>
      <c r="B6" s="129"/>
      <c r="C6" s="162" t="s">
        <v>150</v>
      </c>
      <c r="D6" s="162"/>
      <c r="E6" s="162"/>
      <c r="F6" s="78"/>
      <c r="G6" s="79"/>
      <c r="H6" s="70" t="s">
        <v>58</v>
      </c>
      <c r="I6" s="163">
        <f>'G-1'!S6</f>
        <v>43140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114</v>
      </c>
      <c r="B8" s="167" t="s">
        <v>115</v>
      </c>
      <c r="C8" s="165" t="s">
        <v>116</v>
      </c>
      <c r="D8" s="167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9" t="s">
        <v>122</v>
      </c>
      <c r="J8" s="171" t="s">
        <v>123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124</v>
      </c>
      <c r="B10" s="159">
        <v>3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126</v>
      </c>
      <c r="D11" s="92" t="s">
        <v>127</v>
      </c>
      <c r="E11" s="93">
        <v>359</v>
      </c>
      <c r="F11" s="93">
        <v>1961</v>
      </c>
      <c r="G11" s="93">
        <v>56</v>
      </c>
      <c r="H11" s="93">
        <v>20</v>
      </c>
      <c r="I11" s="93">
        <f t="shared" ref="I11:I45" si="0">E11*0.5+F11+G11*2+H11*2.5</f>
        <v>2302.5</v>
      </c>
      <c r="J11" s="94">
        <f>IF(I11=0,"0,00",I11/SUM(I10:I12)*100)</f>
        <v>87.481003039513681</v>
      </c>
    </row>
    <row r="12" spans="1:10" x14ac:dyDescent="0.2">
      <c r="A12" s="157"/>
      <c r="B12" s="160"/>
      <c r="C12" s="95" t="s">
        <v>135</v>
      </c>
      <c r="D12" s="96" t="s">
        <v>128</v>
      </c>
      <c r="E12" s="49">
        <v>61</v>
      </c>
      <c r="F12" s="49">
        <v>286</v>
      </c>
      <c r="G12" s="49">
        <v>4</v>
      </c>
      <c r="H12" s="49">
        <v>2</v>
      </c>
      <c r="I12" s="97">
        <f t="shared" si="0"/>
        <v>329.5</v>
      </c>
      <c r="J12" s="98">
        <f>IF(I12=0,"0,00",I12/SUM(I10:I12)*100)</f>
        <v>12.518996960486323</v>
      </c>
    </row>
    <row r="13" spans="1:10" x14ac:dyDescent="0.2">
      <c r="A13" s="157"/>
      <c r="B13" s="160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129</v>
      </c>
      <c r="D14" s="92" t="s">
        <v>127</v>
      </c>
      <c r="E14" s="93">
        <v>712</v>
      </c>
      <c r="F14" s="93">
        <v>2489</v>
      </c>
      <c r="G14" s="93">
        <v>67</v>
      </c>
      <c r="H14" s="93">
        <v>40</v>
      </c>
      <c r="I14" s="93">
        <f t="shared" si="0"/>
        <v>3079</v>
      </c>
      <c r="J14" s="94">
        <f>IF(I14=0,"0,00",I14/SUM(I13:I15)*100)</f>
        <v>85.694405789034235</v>
      </c>
    </row>
    <row r="15" spans="1:10" x14ac:dyDescent="0.2">
      <c r="A15" s="157"/>
      <c r="B15" s="160"/>
      <c r="C15" s="95" t="s">
        <v>136</v>
      </c>
      <c r="D15" s="96" t="s">
        <v>128</v>
      </c>
      <c r="E15" s="49">
        <v>111</v>
      </c>
      <c r="F15" s="49">
        <v>433</v>
      </c>
      <c r="G15" s="49">
        <v>9</v>
      </c>
      <c r="H15" s="49">
        <v>3</v>
      </c>
      <c r="I15" s="97">
        <f t="shared" si="0"/>
        <v>514</v>
      </c>
      <c r="J15" s="98">
        <f>IF(I15=0,"0,00",I15/SUM(I13:I15)*100)</f>
        <v>14.305594210965767</v>
      </c>
    </row>
    <row r="16" spans="1:10" x14ac:dyDescent="0.2">
      <c r="A16" s="157"/>
      <c r="B16" s="160"/>
      <c r="C16" s="99"/>
      <c r="D16" s="90" t="s">
        <v>125</v>
      </c>
      <c r="E16" s="50">
        <v>35</v>
      </c>
      <c r="F16" s="50">
        <v>165</v>
      </c>
      <c r="G16" s="50">
        <v>0</v>
      </c>
      <c r="H16" s="50">
        <v>5</v>
      </c>
      <c r="I16" s="50">
        <f t="shared" si="0"/>
        <v>195</v>
      </c>
      <c r="J16" s="91">
        <f>IF(I16=0,"0,00",I16/SUM(I16:I18)*100)</f>
        <v>5.4813773717498249</v>
      </c>
    </row>
    <row r="17" spans="1:10" x14ac:dyDescent="0.2">
      <c r="A17" s="157"/>
      <c r="B17" s="160"/>
      <c r="C17" s="89" t="s">
        <v>130</v>
      </c>
      <c r="D17" s="92" t="s">
        <v>127</v>
      </c>
      <c r="E17" s="93">
        <v>589</v>
      </c>
      <c r="F17" s="93">
        <v>2015</v>
      </c>
      <c r="G17" s="93">
        <v>98</v>
      </c>
      <c r="H17" s="93">
        <v>35</v>
      </c>
      <c r="I17" s="93">
        <f t="shared" si="0"/>
        <v>2593</v>
      </c>
      <c r="J17" s="94">
        <f>IF(I17=0,"0,00",I17/SUM(I16:I18)*100)</f>
        <v>72.888264230498947</v>
      </c>
    </row>
    <row r="18" spans="1:10" x14ac:dyDescent="0.2">
      <c r="A18" s="158"/>
      <c r="B18" s="161"/>
      <c r="C18" s="100" t="s">
        <v>137</v>
      </c>
      <c r="D18" s="96" t="s">
        <v>128</v>
      </c>
      <c r="E18" s="49">
        <v>85</v>
      </c>
      <c r="F18" s="49">
        <v>402</v>
      </c>
      <c r="G18" s="49">
        <v>155</v>
      </c>
      <c r="H18" s="49">
        <v>6</v>
      </c>
      <c r="I18" s="97">
        <f t="shared" si="0"/>
        <v>769.5</v>
      </c>
      <c r="J18" s="98">
        <f>IF(I18=0,"0,00",I18/SUM(I16:I18)*100)</f>
        <v>21.63035839775123</v>
      </c>
    </row>
    <row r="19" spans="1:10" x14ac:dyDescent="0.2">
      <c r="A19" s="156" t="s">
        <v>131</v>
      </c>
      <c r="B19" s="159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132</v>
      </c>
      <c r="B28" s="159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133</v>
      </c>
      <c r="B37" s="159">
        <v>2</v>
      </c>
      <c r="C37" s="101"/>
      <c r="D37" s="90" t="s">
        <v>125</v>
      </c>
      <c r="E37" s="50">
        <v>18</v>
      </c>
      <c r="F37" s="50">
        <v>78</v>
      </c>
      <c r="G37" s="50">
        <v>1</v>
      </c>
      <c r="H37" s="50">
        <v>2</v>
      </c>
      <c r="I37" s="50">
        <f t="shared" si="0"/>
        <v>94</v>
      </c>
      <c r="J37" s="91">
        <f>IF(I37=0,"0,00",I37/SUM(I37:I39)*100)</f>
        <v>12.247557003257329</v>
      </c>
    </row>
    <row r="38" spans="1:10" x14ac:dyDescent="0.2">
      <c r="A38" s="157"/>
      <c r="B38" s="160"/>
      <c r="C38" s="89" t="s">
        <v>126</v>
      </c>
      <c r="D38" s="92" t="s">
        <v>127</v>
      </c>
      <c r="E38" s="93">
        <v>148</v>
      </c>
      <c r="F38" s="93">
        <v>537</v>
      </c>
      <c r="G38" s="93">
        <v>25</v>
      </c>
      <c r="H38" s="93">
        <v>5</v>
      </c>
      <c r="I38" s="93">
        <f t="shared" si="0"/>
        <v>673.5</v>
      </c>
      <c r="J38" s="94">
        <f>IF(I38=0,"0,00",I38/SUM(I37:I39)*100)</f>
        <v>87.752442996742673</v>
      </c>
    </row>
    <row r="39" spans="1:10" x14ac:dyDescent="0.2">
      <c r="A39" s="157"/>
      <c r="B39" s="160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125</v>
      </c>
      <c r="E40" s="50">
        <v>12</v>
      </c>
      <c r="F40" s="50">
        <v>88</v>
      </c>
      <c r="G40" s="50">
        <v>0</v>
      </c>
      <c r="H40" s="50">
        <v>0</v>
      </c>
      <c r="I40" s="50">
        <f t="shared" si="0"/>
        <v>94</v>
      </c>
      <c r="J40" s="91">
        <f>IF(I40=0,"0,00",I40/SUM(I40:I42)*100)</f>
        <v>12.659932659932661</v>
      </c>
    </row>
    <row r="41" spans="1:10" x14ac:dyDescent="0.2">
      <c r="A41" s="157"/>
      <c r="B41" s="160"/>
      <c r="C41" s="89" t="s">
        <v>129</v>
      </c>
      <c r="D41" s="92" t="s">
        <v>127</v>
      </c>
      <c r="E41" s="93">
        <v>181</v>
      </c>
      <c r="F41" s="93">
        <v>493</v>
      </c>
      <c r="G41" s="93">
        <v>20</v>
      </c>
      <c r="H41" s="93">
        <v>10</v>
      </c>
      <c r="I41" s="93">
        <f t="shared" si="0"/>
        <v>648.5</v>
      </c>
      <c r="J41" s="94">
        <f>IF(I41=0,"0,00",I41/SUM(I40:I42)*100)</f>
        <v>87.340067340067336</v>
      </c>
    </row>
    <row r="42" spans="1:10" x14ac:dyDescent="0.2">
      <c r="A42" s="157"/>
      <c r="B42" s="160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125</v>
      </c>
      <c r="E43" s="50">
        <v>35</v>
      </c>
      <c r="F43" s="50">
        <v>120</v>
      </c>
      <c r="G43" s="50">
        <v>0</v>
      </c>
      <c r="H43" s="50">
        <v>2</v>
      </c>
      <c r="I43" s="50">
        <f t="shared" si="0"/>
        <v>142.5</v>
      </c>
      <c r="J43" s="91">
        <f>IF(I43=0,"0,00",I43/SUM(I43:I45)*100)</f>
        <v>27.168732125834126</v>
      </c>
    </row>
    <row r="44" spans="1:10" x14ac:dyDescent="0.2">
      <c r="A44" s="157"/>
      <c r="B44" s="160"/>
      <c r="C44" s="89" t="s">
        <v>130</v>
      </c>
      <c r="D44" s="92" t="s">
        <v>127</v>
      </c>
      <c r="E44" s="93">
        <v>2</v>
      </c>
      <c r="F44" s="93">
        <v>295</v>
      </c>
      <c r="G44" s="93">
        <v>38</v>
      </c>
      <c r="H44" s="93">
        <v>4</v>
      </c>
      <c r="I44" s="93">
        <f t="shared" si="0"/>
        <v>382</v>
      </c>
      <c r="J44" s="94">
        <f>IF(I44=0,"0,00",I44/SUM(I43:I45)*100)</f>
        <v>72.831267874165874</v>
      </c>
    </row>
    <row r="45" spans="1:10" x14ac:dyDescent="0.2">
      <c r="A45" s="158"/>
      <c r="B45" s="161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K6" sqref="K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97</v>
      </c>
      <c r="B8" s="181"/>
      <c r="C8" s="180" t="s">
        <v>98</v>
      </c>
      <c r="D8" s="180"/>
      <c r="E8" s="180"/>
      <c r="F8" s="180"/>
      <c r="G8" s="180"/>
      <c r="H8" s="180"/>
      <c r="I8" s="59"/>
      <c r="J8" s="59"/>
      <c r="K8" s="59"/>
      <c r="L8" s="181" t="s">
        <v>99</v>
      </c>
      <c r="M8" s="181"/>
      <c r="N8" s="181"/>
      <c r="O8" s="180" t="str">
        <f>'G-1'!D5</f>
        <v>CALLE 76 X CARRERA 50</v>
      </c>
      <c r="P8" s="180"/>
      <c r="Q8" s="180"/>
      <c r="R8" s="180"/>
      <c r="S8" s="180"/>
      <c r="T8" s="59"/>
      <c r="U8" s="59"/>
      <c r="V8" s="181" t="s">
        <v>100</v>
      </c>
      <c r="W8" s="181"/>
      <c r="X8" s="181"/>
      <c r="Y8" s="180">
        <f>'G-1'!L5</f>
        <v>7650</v>
      </c>
      <c r="Z8" s="180"/>
      <c r="AA8" s="180"/>
      <c r="AB8" s="59"/>
      <c r="AC8" s="59"/>
      <c r="AD8" s="59"/>
      <c r="AE8" s="59"/>
      <c r="AF8" s="59"/>
      <c r="AG8" s="59"/>
      <c r="AH8" s="181" t="s">
        <v>101</v>
      </c>
      <c r="AI8" s="181"/>
      <c r="AJ8" s="182">
        <f>'G-1'!S6</f>
        <v>43140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103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1691.5</v>
      </c>
      <c r="AV12" s="64">
        <f t="shared" si="0"/>
        <v>1807</v>
      </c>
      <c r="AW12" s="64">
        <f t="shared" si="0"/>
        <v>1841</v>
      </c>
      <c r="AX12" s="64">
        <f t="shared" si="0"/>
        <v>1869</v>
      </c>
      <c r="AY12" s="64">
        <f t="shared" si="0"/>
        <v>1834.5</v>
      </c>
      <c r="AZ12" s="64">
        <f t="shared" si="0"/>
        <v>1784</v>
      </c>
      <c r="BA12" s="64">
        <f t="shared" si="0"/>
        <v>1831</v>
      </c>
      <c r="BB12" s="64"/>
      <c r="BC12" s="64"/>
      <c r="BD12" s="64"/>
      <c r="BE12" s="64">
        <f t="shared" ref="BE12:BQ12" si="1">P14</f>
        <v>1819</v>
      </c>
      <c r="BF12" s="64">
        <f t="shared" si="1"/>
        <v>1787</v>
      </c>
      <c r="BG12" s="64">
        <f t="shared" si="1"/>
        <v>1721.5</v>
      </c>
      <c r="BH12" s="64">
        <f t="shared" si="1"/>
        <v>1741</v>
      </c>
      <c r="BI12" s="64">
        <f t="shared" si="1"/>
        <v>1774</v>
      </c>
      <c r="BJ12" s="64">
        <f t="shared" si="1"/>
        <v>1745</v>
      </c>
      <c r="BK12" s="64">
        <f t="shared" si="1"/>
        <v>1758.5</v>
      </c>
      <c r="BL12" s="64">
        <f t="shared" si="1"/>
        <v>1737</v>
      </c>
      <c r="BM12" s="64">
        <f t="shared" si="1"/>
        <v>1719</v>
      </c>
      <c r="BN12" s="64">
        <f t="shared" si="1"/>
        <v>1709.5</v>
      </c>
      <c r="BO12" s="64">
        <f t="shared" si="1"/>
        <v>1687</v>
      </c>
      <c r="BP12" s="64">
        <f t="shared" si="1"/>
        <v>1620.5</v>
      </c>
      <c r="BQ12" s="64">
        <f t="shared" si="1"/>
        <v>1591</v>
      </c>
      <c r="BR12" s="64"/>
      <c r="BS12" s="64"/>
      <c r="BT12" s="64"/>
      <c r="BU12" s="64">
        <f t="shared" ref="BU12:CC12" si="2">AG14</f>
        <v>1617</v>
      </c>
      <c r="BV12" s="64">
        <f t="shared" si="2"/>
        <v>1679.5</v>
      </c>
      <c r="BW12" s="64">
        <f t="shared" si="2"/>
        <v>1727</v>
      </c>
      <c r="BX12" s="64">
        <f t="shared" si="2"/>
        <v>1777.5</v>
      </c>
      <c r="BY12" s="64">
        <f t="shared" si="2"/>
        <v>1825.5</v>
      </c>
      <c r="BZ12" s="64">
        <f t="shared" si="2"/>
        <v>1834</v>
      </c>
      <c r="CA12" s="64">
        <f t="shared" si="2"/>
        <v>1869</v>
      </c>
      <c r="CB12" s="64">
        <f t="shared" si="2"/>
        <v>1895.5</v>
      </c>
      <c r="CC12" s="64">
        <f t="shared" si="2"/>
        <v>1887.5</v>
      </c>
    </row>
    <row r="13" spans="1:81" ht="16.5" customHeight="1" x14ac:dyDescent="0.2">
      <c r="A13" s="67" t="s">
        <v>104</v>
      </c>
      <c r="B13" s="116">
        <f>'G-1'!F10</f>
        <v>376</v>
      </c>
      <c r="C13" s="116">
        <f>'G-1'!F11</f>
        <v>415</v>
      </c>
      <c r="D13" s="116">
        <f>'G-1'!F12</f>
        <v>423.5</v>
      </c>
      <c r="E13" s="116">
        <f>'G-1'!F13</f>
        <v>477</v>
      </c>
      <c r="F13" s="116">
        <f>'G-1'!F14</f>
        <v>491.5</v>
      </c>
      <c r="G13" s="116">
        <f>'G-1'!F15</f>
        <v>449</v>
      </c>
      <c r="H13" s="116">
        <f>'G-1'!F16</f>
        <v>451.5</v>
      </c>
      <c r="I13" s="116">
        <f>'G-1'!F17</f>
        <v>442.5</v>
      </c>
      <c r="J13" s="116">
        <f>'G-1'!F18</f>
        <v>441</v>
      </c>
      <c r="K13" s="116">
        <f>'G-1'!F19</f>
        <v>496</v>
      </c>
      <c r="L13" s="117"/>
      <c r="M13" s="116">
        <f>'G-1'!F20</f>
        <v>501.5</v>
      </c>
      <c r="N13" s="116">
        <f>'G-1'!F21</f>
        <v>483.5</v>
      </c>
      <c r="O13" s="116">
        <f>'G-1'!F22</f>
        <v>434.5</v>
      </c>
      <c r="P13" s="116">
        <f>'G-1'!M10</f>
        <v>399.5</v>
      </c>
      <c r="Q13" s="116">
        <f>'G-1'!M11</f>
        <v>469.5</v>
      </c>
      <c r="R13" s="116">
        <f>'G-1'!M12</f>
        <v>418</v>
      </c>
      <c r="S13" s="116">
        <f>'G-1'!M13</f>
        <v>454</v>
      </c>
      <c r="T13" s="116">
        <f>'G-1'!M14</f>
        <v>432.5</v>
      </c>
      <c r="U13" s="116">
        <f>'G-1'!M15</f>
        <v>440.5</v>
      </c>
      <c r="V13" s="116">
        <f>'G-1'!M16</f>
        <v>431.5</v>
      </c>
      <c r="W13" s="116">
        <f>'G-1'!M17</f>
        <v>432.5</v>
      </c>
      <c r="X13" s="116">
        <f>'G-1'!M18</f>
        <v>414.5</v>
      </c>
      <c r="Y13" s="116">
        <f>'G-1'!M19</f>
        <v>431</v>
      </c>
      <c r="Z13" s="116">
        <f>'G-1'!M20</f>
        <v>409</v>
      </c>
      <c r="AA13" s="116">
        <f>'G-1'!M21</f>
        <v>366</v>
      </c>
      <c r="AB13" s="116">
        <f>'G-1'!M22</f>
        <v>385</v>
      </c>
      <c r="AC13" s="117"/>
      <c r="AD13" s="116">
        <f>'G-1'!T10</f>
        <v>388</v>
      </c>
      <c r="AE13" s="116">
        <f>'G-1'!T11</f>
        <v>398</v>
      </c>
      <c r="AF13" s="116">
        <f>'G-1'!T12</f>
        <v>399</v>
      </c>
      <c r="AG13" s="116">
        <f>'G-1'!T13</f>
        <v>432</v>
      </c>
      <c r="AH13" s="116">
        <f>'G-1'!T14</f>
        <v>450.5</v>
      </c>
      <c r="AI13" s="116">
        <f>'G-1'!T15</f>
        <v>445.5</v>
      </c>
      <c r="AJ13" s="116">
        <f>'G-1'!T16</f>
        <v>449.5</v>
      </c>
      <c r="AK13" s="116">
        <f>'G-1'!T17</f>
        <v>480</v>
      </c>
      <c r="AL13" s="116">
        <f>'G-1'!T18</f>
        <v>459</v>
      </c>
      <c r="AM13" s="116">
        <f>'G-1'!T19</f>
        <v>480.5</v>
      </c>
      <c r="AN13" s="116">
        <f>'G-1'!T20</f>
        <v>476</v>
      </c>
      <c r="AO13" s="116">
        <f>'G-1'!T21</f>
        <v>472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1691.5</v>
      </c>
      <c r="F14" s="116">
        <f t="shared" ref="F14:K14" si="3">C13+D13+E13+F13</f>
        <v>1807</v>
      </c>
      <c r="G14" s="116">
        <f t="shared" si="3"/>
        <v>1841</v>
      </c>
      <c r="H14" s="116">
        <f t="shared" si="3"/>
        <v>1869</v>
      </c>
      <c r="I14" s="116">
        <f t="shared" si="3"/>
        <v>1834.5</v>
      </c>
      <c r="J14" s="116">
        <f t="shared" si="3"/>
        <v>1784</v>
      </c>
      <c r="K14" s="116">
        <f t="shared" si="3"/>
        <v>1831</v>
      </c>
      <c r="L14" s="117"/>
      <c r="M14" s="116"/>
      <c r="N14" s="116"/>
      <c r="O14" s="116"/>
      <c r="P14" s="116">
        <f>M13+N13+O13+P13</f>
        <v>1819</v>
      </c>
      <c r="Q14" s="116">
        <f t="shared" ref="Q14:AB14" si="4">N13+O13+P13+Q13</f>
        <v>1787</v>
      </c>
      <c r="R14" s="116">
        <f t="shared" si="4"/>
        <v>1721.5</v>
      </c>
      <c r="S14" s="116">
        <f t="shared" si="4"/>
        <v>1741</v>
      </c>
      <c r="T14" s="116">
        <f t="shared" si="4"/>
        <v>1774</v>
      </c>
      <c r="U14" s="116">
        <f t="shared" si="4"/>
        <v>1745</v>
      </c>
      <c r="V14" s="116">
        <f t="shared" si="4"/>
        <v>1758.5</v>
      </c>
      <c r="W14" s="116">
        <f t="shared" si="4"/>
        <v>1737</v>
      </c>
      <c r="X14" s="116">
        <f t="shared" si="4"/>
        <v>1719</v>
      </c>
      <c r="Y14" s="116">
        <f t="shared" si="4"/>
        <v>1709.5</v>
      </c>
      <c r="Z14" s="116">
        <f t="shared" si="4"/>
        <v>1687</v>
      </c>
      <c r="AA14" s="116">
        <f t="shared" si="4"/>
        <v>1620.5</v>
      </c>
      <c r="AB14" s="116">
        <f t="shared" si="4"/>
        <v>1591</v>
      </c>
      <c r="AC14" s="117"/>
      <c r="AD14" s="116"/>
      <c r="AE14" s="116"/>
      <c r="AF14" s="116"/>
      <c r="AG14" s="116">
        <f>AD13+AE13+AF13+AG13</f>
        <v>1617</v>
      </c>
      <c r="AH14" s="116">
        <f t="shared" ref="AH14:AO14" si="5">AE13+AF13+AG13+AH13</f>
        <v>1679.5</v>
      </c>
      <c r="AI14" s="116">
        <f t="shared" si="5"/>
        <v>1727</v>
      </c>
      <c r="AJ14" s="116">
        <f t="shared" si="5"/>
        <v>1777.5</v>
      </c>
      <c r="AK14" s="116">
        <f t="shared" si="5"/>
        <v>1825.5</v>
      </c>
      <c r="AL14" s="116">
        <f t="shared" si="5"/>
        <v>1834</v>
      </c>
      <c r="AM14" s="116">
        <f t="shared" si="5"/>
        <v>1869</v>
      </c>
      <c r="AN14" s="116">
        <f t="shared" si="5"/>
        <v>1895.5</v>
      </c>
      <c r="AO14" s="116">
        <f t="shared" si="5"/>
        <v>1887.5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0.87481003039513683</v>
      </c>
      <c r="H15" s="119"/>
      <c r="I15" s="119" t="s">
        <v>109</v>
      </c>
      <c r="J15" s="120">
        <f>DIRECCIONALIDAD!J12/100</f>
        <v>0.12518996960486323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0.85694405789034234</v>
      </c>
      <c r="V15" s="119"/>
      <c r="W15" s="119"/>
      <c r="X15" s="119"/>
      <c r="Y15" s="119" t="s">
        <v>109</v>
      </c>
      <c r="Z15" s="120">
        <f>DIRECCIONALIDAD!J15/100</f>
        <v>0.14305594210965766</v>
      </c>
      <c r="AA15" s="119"/>
      <c r="AB15" s="121"/>
      <c r="AC15" s="115"/>
      <c r="AD15" s="118"/>
      <c r="AE15" s="119" t="s">
        <v>107</v>
      </c>
      <c r="AF15" s="120">
        <f>DIRECCIONALIDAD!J16/100</f>
        <v>5.4813773717498251E-2</v>
      </c>
      <c r="AG15" s="119"/>
      <c r="AH15" s="119"/>
      <c r="AI15" s="119"/>
      <c r="AJ15" s="119" t="s">
        <v>108</v>
      </c>
      <c r="AK15" s="120">
        <f>DIRECCIONALIDAD!J17/100</f>
        <v>0.72888264230498945</v>
      </c>
      <c r="AL15" s="119"/>
      <c r="AM15" s="119"/>
      <c r="AN15" s="119" t="s">
        <v>109</v>
      </c>
      <c r="AO15" s="122">
        <f>DIRECCIONALIDAD!J18/100</f>
        <v>0.21630358397751231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103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484.5</v>
      </c>
      <c r="AV18" s="68">
        <f t="shared" si="12"/>
        <v>484.5</v>
      </c>
      <c r="AW18" s="68">
        <f t="shared" si="12"/>
        <v>483</v>
      </c>
      <c r="AX18" s="68">
        <f t="shared" si="12"/>
        <v>509.5</v>
      </c>
      <c r="AY18" s="68">
        <f t="shared" si="12"/>
        <v>545</v>
      </c>
      <c r="AZ18" s="68">
        <f t="shared" si="12"/>
        <v>559.5</v>
      </c>
      <c r="BA18" s="68">
        <f t="shared" si="12"/>
        <v>545</v>
      </c>
      <c r="BB18" s="68"/>
      <c r="BC18" s="68"/>
      <c r="BD18" s="68"/>
      <c r="BE18" s="68">
        <f t="shared" ref="BE18:BQ18" si="13">P26</f>
        <v>463</v>
      </c>
      <c r="BF18" s="68">
        <f t="shared" si="13"/>
        <v>473</v>
      </c>
      <c r="BG18" s="68">
        <f t="shared" si="13"/>
        <v>497</v>
      </c>
      <c r="BH18" s="68">
        <f t="shared" si="13"/>
        <v>509</v>
      </c>
      <c r="BI18" s="68">
        <f t="shared" si="13"/>
        <v>498</v>
      </c>
      <c r="BJ18" s="68">
        <f t="shared" si="13"/>
        <v>503</v>
      </c>
      <c r="BK18" s="68">
        <f t="shared" si="13"/>
        <v>503</v>
      </c>
      <c r="BL18" s="68">
        <f t="shared" si="13"/>
        <v>467</v>
      </c>
      <c r="BM18" s="68">
        <f t="shared" si="13"/>
        <v>446.5</v>
      </c>
      <c r="BN18" s="68">
        <f t="shared" si="13"/>
        <v>459</v>
      </c>
      <c r="BO18" s="68">
        <f t="shared" si="13"/>
        <v>471</v>
      </c>
      <c r="BP18" s="68">
        <f t="shared" si="13"/>
        <v>505.5</v>
      </c>
      <c r="BQ18" s="68">
        <f t="shared" si="13"/>
        <v>538</v>
      </c>
      <c r="BR18" s="68"/>
      <c r="BS18" s="68"/>
      <c r="BT18" s="68"/>
      <c r="BU18" s="68">
        <f t="shared" ref="BU18:CC18" si="14">AG26</f>
        <v>525</v>
      </c>
      <c r="BV18" s="68">
        <f t="shared" si="14"/>
        <v>527.5</v>
      </c>
      <c r="BW18" s="68">
        <f t="shared" si="14"/>
        <v>539.5</v>
      </c>
      <c r="BX18" s="68">
        <f t="shared" si="14"/>
        <v>545.5</v>
      </c>
      <c r="BY18" s="68">
        <f t="shared" si="14"/>
        <v>532.5</v>
      </c>
      <c r="BZ18" s="68">
        <f t="shared" si="14"/>
        <v>524.5</v>
      </c>
      <c r="CA18" s="68">
        <f t="shared" si="14"/>
        <v>511</v>
      </c>
      <c r="CB18" s="68">
        <f t="shared" si="14"/>
        <v>507</v>
      </c>
      <c r="CC18" s="68">
        <f t="shared" si="14"/>
        <v>502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103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2176</v>
      </c>
      <c r="AV20" s="59">
        <f t="shared" si="18"/>
        <v>2291.5</v>
      </c>
      <c r="AW20" s="59">
        <f t="shared" si="18"/>
        <v>2324</v>
      </c>
      <c r="AX20" s="59">
        <f t="shared" si="18"/>
        <v>2378.5</v>
      </c>
      <c r="AY20" s="59">
        <f t="shared" si="18"/>
        <v>2379.5</v>
      </c>
      <c r="AZ20" s="59">
        <f t="shared" si="18"/>
        <v>2343.5</v>
      </c>
      <c r="BA20" s="59">
        <f t="shared" si="18"/>
        <v>2376</v>
      </c>
      <c r="BB20" s="59"/>
      <c r="BC20" s="59"/>
      <c r="BD20" s="59"/>
      <c r="BE20" s="59">
        <f t="shared" ref="BE20:BQ20" si="19">P30</f>
        <v>2282</v>
      </c>
      <c r="BF20" s="59">
        <f t="shared" si="19"/>
        <v>2260</v>
      </c>
      <c r="BG20" s="59">
        <f t="shared" si="19"/>
        <v>2218.5</v>
      </c>
      <c r="BH20" s="59">
        <f t="shared" si="19"/>
        <v>2250</v>
      </c>
      <c r="BI20" s="59">
        <f t="shared" si="19"/>
        <v>2272</v>
      </c>
      <c r="BJ20" s="59">
        <f t="shared" si="19"/>
        <v>2248</v>
      </c>
      <c r="BK20" s="59">
        <f t="shared" si="19"/>
        <v>2261.5</v>
      </c>
      <c r="BL20" s="59">
        <f t="shared" si="19"/>
        <v>2204</v>
      </c>
      <c r="BM20" s="59">
        <f t="shared" si="19"/>
        <v>2165.5</v>
      </c>
      <c r="BN20" s="59">
        <f t="shared" si="19"/>
        <v>2168.5</v>
      </c>
      <c r="BO20" s="59">
        <f t="shared" si="19"/>
        <v>2158</v>
      </c>
      <c r="BP20" s="59">
        <f t="shared" si="19"/>
        <v>2126</v>
      </c>
      <c r="BQ20" s="59">
        <f t="shared" si="19"/>
        <v>2129</v>
      </c>
      <c r="BR20" s="59"/>
      <c r="BS20" s="59"/>
      <c r="BT20" s="59"/>
      <c r="BU20" s="59">
        <f t="shared" ref="BU20:CC20" si="20">AG30</f>
        <v>2142</v>
      </c>
      <c r="BV20" s="59">
        <f t="shared" si="20"/>
        <v>2207</v>
      </c>
      <c r="BW20" s="59">
        <f t="shared" si="20"/>
        <v>2266.5</v>
      </c>
      <c r="BX20" s="59">
        <f t="shared" si="20"/>
        <v>2323</v>
      </c>
      <c r="BY20" s="59">
        <f t="shared" si="20"/>
        <v>2358</v>
      </c>
      <c r="BZ20" s="59">
        <f t="shared" si="20"/>
        <v>2358.5</v>
      </c>
      <c r="CA20" s="59">
        <f t="shared" si="20"/>
        <v>2380</v>
      </c>
      <c r="CB20" s="59">
        <f t="shared" si="20"/>
        <v>2402.5</v>
      </c>
      <c r="CC20" s="59">
        <f t="shared" si="20"/>
        <v>2389.5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103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116.5</v>
      </c>
      <c r="C25" s="116">
        <f>'G-4'!F11</f>
        <v>128.5</v>
      </c>
      <c r="D25" s="116">
        <f>'G-4'!F12</f>
        <v>117.5</v>
      </c>
      <c r="E25" s="116">
        <f>'G-4'!F13</f>
        <v>122</v>
      </c>
      <c r="F25" s="116">
        <f>'G-4'!F14</f>
        <v>116.5</v>
      </c>
      <c r="G25" s="116">
        <f>'G-4'!F15</f>
        <v>127</v>
      </c>
      <c r="H25" s="116">
        <f>'G-4'!F16</f>
        <v>144</v>
      </c>
      <c r="I25" s="116">
        <f>'G-4'!F17</f>
        <v>157.5</v>
      </c>
      <c r="J25" s="116">
        <f>'G-4'!F18</f>
        <v>131</v>
      </c>
      <c r="K25" s="116">
        <f>'G-4'!F19</f>
        <v>112.5</v>
      </c>
      <c r="L25" s="117"/>
      <c r="M25" s="116">
        <f>'G-4'!F20</f>
        <v>106.5</v>
      </c>
      <c r="N25" s="116">
        <f>'G-4'!F21</f>
        <v>96.5</v>
      </c>
      <c r="O25" s="116">
        <f>'G-4'!F22</f>
        <v>126</v>
      </c>
      <c r="P25" s="116">
        <f>'G-4'!M10</f>
        <v>134</v>
      </c>
      <c r="Q25" s="116">
        <f>'G-4'!M11</f>
        <v>116.5</v>
      </c>
      <c r="R25" s="116">
        <f>'G-4'!M12</f>
        <v>120.5</v>
      </c>
      <c r="S25" s="116">
        <f>'G-4'!M13</f>
        <v>138</v>
      </c>
      <c r="T25" s="116">
        <f>'G-4'!M14</f>
        <v>123</v>
      </c>
      <c r="U25" s="116">
        <f>'G-4'!M15</f>
        <v>121.5</v>
      </c>
      <c r="V25" s="116">
        <f>'G-4'!M16</f>
        <v>120.5</v>
      </c>
      <c r="W25" s="116">
        <f>'G-4'!M17</f>
        <v>102</v>
      </c>
      <c r="X25" s="116">
        <f>'G-4'!M18</f>
        <v>102.5</v>
      </c>
      <c r="Y25" s="116">
        <f>'G-4'!M19</f>
        <v>134</v>
      </c>
      <c r="Z25" s="116">
        <f>'G-4'!M20</f>
        <v>132.5</v>
      </c>
      <c r="AA25" s="116">
        <f>'G-4'!M21</f>
        <v>136.5</v>
      </c>
      <c r="AB25" s="116">
        <f>'G-4'!M22</f>
        <v>135</v>
      </c>
      <c r="AC25" s="117"/>
      <c r="AD25" s="116">
        <f>'G-4'!T10</f>
        <v>131.5</v>
      </c>
      <c r="AE25" s="116">
        <f>'G-4'!T11</f>
        <v>124</v>
      </c>
      <c r="AF25" s="116">
        <f>'G-4'!T12</f>
        <v>129</v>
      </c>
      <c r="AG25" s="116">
        <f>'G-4'!T13</f>
        <v>140.5</v>
      </c>
      <c r="AH25" s="116">
        <f>'G-4'!T14</f>
        <v>134</v>
      </c>
      <c r="AI25" s="116">
        <f>'G-4'!T15</f>
        <v>136</v>
      </c>
      <c r="AJ25" s="116">
        <f>'G-4'!T16</f>
        <v>135</v>
      </c>
      <c r="AK25" s="116">
        <f>'G-4'!T17</f>
        <v>127.5</v>
      </c>
      <c r="AL25" s="116">
        <f>'G-4'!T18</f>
        <v>126</v>
      </c>
      <c r="AM25" s="116">
        <f>'G-4'!T19</f>
        <v>122.5</v>
      </c>
      <c r="AN25" s="116">
        <f>'G-4'!T20</f>
        <v>131</v>
      </c>
      <c r="AO25" s="116">
        <f>'G-4'!T21</f>
        <v>122.5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484.5</v>
      </c>
      <c r="F26" s="116">
        <f t="shared" ref="F26:K26" si="24">C25+D25+E25+F25</f>
        <v>484.5</v>
      </c>
      <c r="G26" s="116">
        <f t="shared" si="24"/>
        <v>483</v>
      </c>
      <c r="H26" s="116">
        <f t="shared" si="24"/>
        <v>509.5</v>
      </c>
      <c r="I26" s="116">
        <f t="shared" si="24"/>
        <v>545</v>
      </c>
      <c r="J26" s="116">
        <f t="shared" si="24"/>
        <v>559.5</v>
      </c>
      <c r="K26" s="116">
        <f t="shared" si="24"/>
        <v>545</v>
      </c>
      <c r="L26" s="117"/>
      <c r="M26" s="116"/>
      <c r="N26" s="116"/>
      <c r="O26" s="116"/>
      <c r="P26" s="116">
        <f>M25+N25+O25+P25</f>
        <v>463</v>
      </c>
      <c r="Q26" s="116">
        <f t="shared" ref="Q26:AB26" si="25">N25+O25+P25+Q25</f>
        <v>473</v>
      </c>
      <c r="R26" s="116">
        <f t="shared" si="25"/>
        <v>497</v>
      </c>
      <c r="S26" s="116">
        <f t="shared" si="25"/>
        <v>509</v>
      </c>
      <c r="T26" s="116">
        <f t="shared" si="25"/>
        <v>498</v>
      </c>
      <c r="U26" s="116">
        <f t="shared" si="25"/>
        <v>503</v>
      </c>
      <c r="V26" s="116">
        <f t="shared" si="25"/>
        <v>503</v>
      </c>
      <c r="W26" s="116">
        <f t="shared" si="25"/>
        <v>467</v>
      </c>
      <c r="X26" s="116">
        <f t="shared" si="25"/>
        <v>446.5</v>
      </c>
      <c r="Y26" s="116">
        <f t="shared" si="25"/>
        <v>459</v>
      </c>
      <c r="Z26" s="116">
        <f t="shared" si="25"/>
        <v>471</v>
      </c>
      <c r="AA26" s="116">
        <f t="shared" si="25"/>
        <v>505.5</v>
      </c>
      <c r="AB26" s="116">
        <f t="shared" si="25"/>
        <v>538</v>
      </c>
      <c r="AC26" s="117"/>
      <c r="AD26" s="116"/>
      <c r="AE26" s="116"/>
      <c r="AF26" s="116"/>
      <c r="AG26" s="116">
        <f>AD25+AE25+AF25+AG25</f>
        <v>525</v>
      </c>
      <c r="AH26" s="116">
        <f t="shared" ref="AH26:AO26" si="26">AE25+AF25+AG25+AH25</f>
        <v>527.5</v>
      </c>
      <c r="AI26" s="116">
        <f t="shared" si="26"/>
        <v>539.5</v>
      </c>
      <c r="AJ26" s="116">
        <f t="shared" si="26"/>
        <v>545.5</v>
      </c>
      <c r="AK26" s="116">
        <f t="shared" si="26"/>
        <v>532.5</v>
      </c>
      <c r="AL26" s="116">
        <f t="shared" si="26"/>
        <v>524.5</v>
      </c>
      <c r="AM26" s="116">
        <f t="shared" si="26"/>
        <v>511</v>
      </c>
      <c r="AN26" s="116">
        <f t="shared" si="26"/>
        <v>507</v>
      </c>
      <c r="AO26" s="116">
        <f t="shared" si="26"/>
        <v>502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0.1224755700325733</v>
      </c>
      <c r="E27" s="119"/>
      <c r="F27" s="119" t="s">
        <v>108</v>
      </c>
      <c r="G27" s="120">
        <f>DIRECCIONALIDAD!J38/100</f>
        <v>0.87752442996742674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0.1265993265993266</v>
      </c>
      <c r="Q27" s="119"/>
      <c r="R27" s="119"/>
      <c r="S27" s="119"/>
      <c r="T27" s="119" t="s">
        <v>108</v>
      </c>
      <c r="U27" s="120">
        <f>DIRECCIONALIDAD!J41/100</f>
        <v>0.8734006734006734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0.27168732125834127</v>
      </c>
      <c r="AG27" s="119"/>
      <c r="AH27" s="119"/>
      <c r="AI27" s="119"/>
      <c r="AJ27" s="119" t="s">
        <v>108</v>
      </c>
      <c r="AK27" s="120">
        <f>DIRECCIONALIDAD!J44/100</f>
        <v>0.72831267874165873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103</v>
      </c>
      <c r="U28" s="178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492.5</v>
      </c>
      <c r="C29" s="116">
        <f t="shared" ref="C29:K29" si="27">C13+C17+C21+C25</f>
        <v>543.5</v>
      </c>
      <c r="D29" s="116">
        <f t="shared" si="27"/>
        <v>541</v>
      </c>
      <c r="E29" s="116">
        <f t="shared" si="27"/>
        <v>599</v>
      </c>
      <c r="F29" s="116">
        <f t="shared" si="27"/>
        <v>608</v>
      </c>
      <c r="G29" s="116">
        <f t="shared" si="27"/>
        <v>576</v>
      </c>
      <c r="H29" s="116">
        <f t="shared" si="27"/>
        <v>595.5</v>
      </c>
      <c r="I29" s="116">
        <f t="shared" si="27"/>
        <v>600</v>
      </c>
      <c r="J29" s="116">
        <f t="shared" si="27"/>
        <v>572</v>
      </c>
      <c r="K29" s="116">
        <f t="shared" si="27"/>
        <v>608.5</v>
      </c>
      <c r="L29" s="117"/>
      <c r="M29" s="116">
        <f>M13+M17+M21+M25</f>
        <v>608</v>
      </c>
      <c r="N29" s="116">
        <f t="shared" ref="N29:AB29" si="28">N13+N17+N21+N25</f>
        <v>580</v>
      </c>
      <c r="O29" s="116">
        <f t="shared" si="28"/>
        <v>560.5</v>
      </c>
      <c r="P29" s="116">
        <f t="shared" si="28"/>
        <v>533.5</v>
      </c>
      <c r="Q29" s="116">
        <f t="shared" si="28"/>
        <v>586</v>
      </c>
      <c r="R29" s="116">
        <f t="shared" si="28"/>
        <v>538.5</v>
      </c>
      <c r="S29" s="116">
        <f t="shared" si="28"/>
        <v>592</v>
      </c>
      <c r="T29" s="116">
        <f t="shared" si="28"/>
        <v>555.5</v>
      </c>
      <c r="U29" s="116">
        <f t="shared" si="28"/>
        <v>562</v>
      </c>
      <c r="V29" s="116">
        <f t="shared" si="28"/>
        <v>552</v>
      </c>
      <c r="W29" s="116">
        <f t="shared" si="28"/>
        <v>534.5</v>
      </c>
      <c r="X29" s="116">
        <f t="shared" si="28"/>
        <v>517</v>
      </c>
      <c r="Y29" s="116">
        <f t="shared" si="28"/>
        <v>565</v>
      </c>
      <c r="Z29" s="116">
        <f t="shared" si="28"/>
        <v>541.5</v>
      </c>
      <c r="AA29" s="116">
        <f t="shared" si="28"/>
        <v>502.5</v>
      </c>
      <c r="AB29" s="116">
        <f t="shared" si="28"/>
        <v>520</v>
      </c>
      <c r="AC29" s="117"/>
      <c r="AD29" s="116">
        <f>AD13+AD17+AD21+AD25</f>
        <v>519.5</v>
      </c>
      <c r="AE29" s="116">
        <f t="shared" ref="AE29:AO29" si="29">AE13+AE17+AE21+AE25</f>
        <v>522</v>
      </c>
      <c r="AF29" s="116">
        <f t="shared" si="29"/>
        <v>528</v>
      </c>
      <c r="AG29" s="116">
        <f t="shared" si="29"/>
        <v>572.5</v>
      </c>
      <c r="AH29" s="116">
        <f t="shared" si="29"/>
        <v>584.5</v>
      </c>
      <c r="AI29" s="116">
        <f t="shared" si="29"/>
        <v>581.5</v>
      </c>
      <c r="AJ29" s="116">
        <f t="shared" si="29"/>
        <v>584.5</v>
      </c>
      <c r="AK29" s="116">
        <f t="shared" si="29"/>
        <v>607.5</v>
      </c>
      <c r="AL29" s="116">
        <f t="shared" si="29"/>
        <v>585</v>
      </c>
      <c r="AM29" s="116">
        <f t="shared" si="29"/>
        <v>603</v>
      </c>
      <c r="AN29" s="116">
        <f t="shared" si="29"/>
        <v>607</v>
      </c>
      <c r="AO29" s="116">
        <f t="shared" si="29"/>
        <v>594.5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2176</v>
      </c>
      <c r="F30" s="116">
        <f t="shared" ref="F30:K30" si="30">C29+D29+E29+F29</f>
        <v>2291.5</v>
      </c>
      <c r="G30" s="116">
        <f t="shared" si="30"/>
        <v>2324</v>
      </c>
      <c r="H30" s="116">
        <f t="shared" si="30"/>
        <v>2378.5</v>
      </c>
      <c r="I30" s="116">
        <f t="shared" si="30"/>
        <v>2379.5</v>
      </c>
      <c r="J30" s="116">
        <f t="shared" si="30"/>
        <v>2343.5</v>
      </c>
      <c r="K30" s="116">
        <f t="shared" si="30"/>
        <v>2376</v>
      </c>
      <c r="L30" s="117"/>
      <c r="M30" s="116"/>
      <c r="N30" s="116"/>
      <c r="O30" s="116"/>
      <c r="P30" s="116">
        <f>M29+N29+O29+P29</f>
        <v>2282</v>
      </c>
      <c r="Q30" s="116">
        <f t="shared" ref="Q30:AB30" si="31">N29+O29+P29+Q29</f>
        <v>2260</v>
      </c>
      <c r="R30" s="116">
        <f t="shared" si="31"/>
        <v>2218.5</v>
      </c>
      <c r="S30" s="116">
        <f t="shared" si="31"/>
        <v>2250</v>
      </c>
      <c r="T30" s="116">
        <f t="shared" si="31"/>
        <v>2272</v>
      </c>
      <c r="U30" s="116">
        <f t="shared" si="31"/>
        <v>2248</v>
      </c>
      <c r="V30" s="116">
        <f t="shared" si="31"/>
        <v>2261.5</v>
      </c>
      <c r="W30" s="116">
        <f t="shared" si="31"/>
        <v>2204</v>
      </c>
      <c r="X30" s="116">
        <f t="shared" si="31"/>
        <v>2165.5</v>
      </c>
      <c r="Y30" s="116">
        <f t="shared" si="31"/>
        <v>2168.5</v>
      </c>
      <c r="Z30" s="116">
        <f t="shared" si="31"/>
        <v>2158</v>
      </c>
      <c r="AA30" s="116">
        <f t="shared" si="31"/>
        <v>2126</v>
      </c>
      <c r="AB30" s="116">
        <f t="shared" si="31"/>
        <v>2129</v>
      </c>
      <c r="AC30" s="117"/>
      <c r="AD30" s="116"/>
      <c r="AE30" s="116"/>
      <c r="AF30" s="116"/>
      <c r="AG30" s="116">
        <f>AD29+AE29+AF29+AG29</f>
        <v>2142</v>
      </c>
      <c r="AH30" s="116">
        <f t="shared" ref="AH30:AO30" si="32">AE29+AF29+AG29+AH29</f>
        <v>2207</v>
      </c>
      <c r="AI30" s="116">
        <f t="shared" si="32"/>
        <v>2266.5</v>
      </c>
      <c r="AJ30" s="116">
        <f t="shared" si="32"/>
        <v>2323</v>
      </c>
      <c r="AK30" s="116">
        <f t="shared" si="32"/>
        <v>2358</v>
      </c>
      <c r="AL30" s="116">
        <f t="shared" si="32"/>
        <v>2358.5</v>
      </c>
      <c r="AM30" s="116">
        <f t="shared" si="32"/>
        <v>2380</v>
      </c>
      <c r="AN30" s="116">
        <f t="shared" si="32"/>
        <v>2402.5</v>
      </c>
      <c r="AO30" s="116">
        <f t="shared" si="32"/>
        <v>2389.5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2018-03-05T22:31:04Z</dcterms:modified>
</cp:coreProperties>
</file>