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41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AD31" i="4688" l="1"/>
  <c r="M31" i="4688"/>
  <c r="B31" i="4688"/>
  <c r="I11" i="4689" l="1"/>
  <c r="I20" i="4689"/>
  <c r="I36" i="4689"/>
  <c r="I35" i="4689"/>
  <c r="I34" i="4689"/>
  <c r="I33" i="4689"/>
  <c r="I32" i="4689"/>
  <c r="I31" i="4689"/>
  <c r="I30" i="4689"/>
  <c r="I29" i="4689"/>
  <c r="I28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27" i="4689"/>
  <c r="I26" i="4689"/>
  <c r="I25" i="4689"/>
  <c r="J25" i="4689" s="1"/>
  <c r="I24" i="4689"/>
  <c r="I23" i="4689"/>
  <c r="I22" i="4689"/>
  <c r="J22" i="4689" s="1"/>
  <c r="I21" i="4689"/>
  <c r="I19" i="4689"/>
  <c r="I18" i="4689"/>
  <c r="I16" i="4689"/>
  <c r="J16" i="4689" s="1"/>
  <c r="I15" i="4689"/>
  <c r="I13" i="4689"/>
  <c r="J13" i="4689" s="1"/>
  <c r="I12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D18" i="4688" l="1"/>
  <c r="E19" i="4688" s="1"/>
  <c r="G15" i="4684"/>
  <c r="J30" i="4689"/>
  <c r="J25" i="4688" s="1"/>
  <c r="J33" i="4689"/>
  <c r="Z25" i="4688" s="1"/>
  <c r="J36" i="4689"/>
  <c r="AO25" i="4688" s="1"/>
  <c r="J28" i="4689"/>
  <c r="D25" i="4688" s="1"/>
  <c r="J32" i="4689"/>
  <c r="U25" i="4688" s="1"/>
  <c r="J34" i="4689"/>
  <c r="AF25" i="4688" s="1"/>
  <c r="J31" i="4689"/>
  <c r="P25" i="4688" s="1"/>
  <c r="I14" i="4689"/>
  <c r="J14" i="4689" s="1"/>
  <c r="U15" i="4688" s="1"/>
  <c r="I17" i="4689"/>
  <c r="J24" i="4689"/>
  <c r="Z20" i="4688" s="1"/>
  <c r="J23" i="4689"/>
  <c r="U20" i="4688" s="1"/>
  <c r="J20" i="4689"/>
  <c r="G20" i="4688" s="1"/>
  <c r="J26" i="4689"/>
  <c r="AK20" i="4688" s="1"/>
  <c r="AO24" i="4688"/>
  <c r="CC20" i="4688" s="1"/>
  <c r="AM24" i="4688"/>
  <c r="CA20" i="4688" s="1"/>
  <c r="AN24" i="4688"/>
  <c r="CB20" i="4688" s="1"/>
  <c r="AH24" i="4688"/>
  <c r="BV20" i="4688" s="1"/>
  <c r="AJ24" i="4688"/>
  <c r="BX20" i="4688" s="1"/>
  <c r="AL24" i="4688"/>
  <c r="BZ20" i="4688" s="1"/>
  <c r="T19" i="4688"/>
  <c r="BI18" i="4688" s="1"/>
  <c r="V19" i="4688"/>
  <c r="BK18" i="4688" s="1"/>
  <c r="X19" i="4688"/>
  <c r="BM18" i="4688" s="1"/>
  <c r="T17" i="4681"/>
  <c r="J44" i="4689"/>
  <c r="AF30" i="4688"/>
  <c r="AF31" i="4688" s="1"/>
  <c r="J45" i="4689"/>
  <c r="J41" i="4689"/>
  <c r="P30" i="4688"/>
  <c r="P31" i="4688" s="1"/>
  <c r="J42" i="4689"/>
  <c r="J38" i="4689"/>
  <c r="D30" i="4688"/>
  <c r="D31" i="4688" s="1"/>
  <c r="J39" i="4689"/>
  <c r="J35" i="4689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D33" i="4688" l="1"/>
  <c r="E34" i="4688" s="1"/>
  <c r="AU22" i="4688" s="1"/>
  <c r="F19" i="4688"/>
  <c r="AV18" i="4688" s="1"/>
  <c r="AA34" i="4688"/>
  <c r="BP22" i="4688" s="1"/>
  <c r="AK34" i="4688"/>
  <c r="BY22" i="4688" s="1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AU18" i="4688"/>
  <c r="B21" i="4688"/>
  <c r="AO34" i="4688"/>
  <c r="CC22" i="4688" s="1"/>
  <c r="U23" i="4684"/>
  <c r="AL34" i="4688"/>
  <c r="BZ22" i="4688" s="1"/>
  <c r="AJ34" i="4688"/>
  <c r="BX22" i="4688" s="1"/>
  <c r="AI34" i="4688"/>
  <c r="BW22" i="4688" s="1"/>
  <c r="U23" i="4678"/>
  <c r="V34" i="4688"/>
  <c r="BK22" i="4688" s="1"/>
  <c r="W34" i="4688"/>
  <c r="BL22" i="4688" s="1"/>
  <c r="Z34" i="4688"/>
  <c r="BO22" i="4688" s="1"/>
  <c r="S34" i="4688"/>
  <c r="BH22" i="4688" s="1"/>
  <c r="R34" i="4688"/>
  <c r="BG22" i="4688" s="1"/>
  <c r="AH34" i="4688"/>
  <c r="BV22" i="4688" s="1"/>
  <c r="AM34" i="4688"/>
  <c r="CA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O31" i="4688" s="1"/>
  <c r="AK30" i="4688"/>
  <c r="AK31" i="4688" s="1"/>
  <c r="Z30" i="4688"/>
  <c r="Z31" i="4688" s="1"/>
  <c r="U30" i="4688"/>
  <c r="U31" i="4688" s="1"/>
  <c r="J30" i="4688"/>
  <c r="J31" i="4688" s="1"/>
  <c r="G30" i="4688"/>
  <c r="G31" i="4688" s="1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P34" i="4688"/>
  <c r="BE22" i="4688" s="1"/>
  <c r="AG34" i="4688"/>
  <c r="BU22" i="4688" s="1"/>
  <c r="J34" i="4688"/>
  <c r="AZ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G34" i="4688" l="1"/>
  <c r="AW22" i="4688" s="1"/>
  <c r="F34" i="4688"/>
  <c r="AV22" i="4688" s="1"/>
  <c r="J21" i="4688"/>
  <c r="G21" i="4688"/>
  <c r="D21" i="4688"/>
  <c r="Z21" i="4688"/>
  <c r="U21" i="4688"/>
  <c r="P21" i="4688"/>
  <c r="G26" i="4688"/>
  <c r="D26" i="4688"/>
  <c r="J26" i="4688"/>
  <c r="AK26" i="4688"/>
  <c r="AO26" i="4688"/>
  <c r="AF26" i="4688"/>
  <c r="Z26" i="4688"/>
  <c r="P26" i="4688"/>
  <c r="U26" i="4688"/>
  <c r="AK21" i="4688"/>
  <c r="AO21" i="4688"/>
  <c r="AF21" i="4688"/>
  <c r="Z16" i="4688"/>
  <c r="P16" i="4688"/>
  <c r="U16" i="4688"/>
  <c r="G16" i="4688"/>
  <c r="D16" i="4688"/>
  <c r="J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<sst xmlns="http://schemas.openxmlformats.org/spreadsheetml/2006/main" count="661" uniqueCount="154">
  <si>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</si>
  <si>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</si>
  <si>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</si>
  <si>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</si>
  <si>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</si>
  <si>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</si>
  <si>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</si>
  <si>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</si>
  <si>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</si>
  <si>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</si>
  <si>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</si>
  <si>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</si>
  <si>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</si>
  <si>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</si>
  <si>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</si>
  <si>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</si>
  <si>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</si>
  <si>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</si>
  <si>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</si>
  <si>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</si>
  <si>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</si>
  <si>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</si>
  <si>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</si>
  <si>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</si>
  <si>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</si>
  <si>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</si>
  <si>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</si>
  <si>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</si>
  <si>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</si>
  <si>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</si>
  <si>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</si>
  <si>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</si>
  <si>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</si>
  <si>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</si>
  <si>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</si>
  <si>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</si>
  <si>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</si>
  <si>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</si>
  <si>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</si>
  <si>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</si>
  <si>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</si>
  <si>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</si>
  <si>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</si>
  <si>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</si>
  <si>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</si>
  <si>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</si>
  <si>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</si>
  <si>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</si>
  <si>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</si>
  <si>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</si>
  <si>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</si>
  <si>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</si>
  <si>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</si>
  <si>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</si>
  <si>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</si>
  <si>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</si>
  <si>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</si>
  <si>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</si>
  <si>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</si>
  <si>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</si>
  <si>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</si>
  <si>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</si>
  <si>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</si>
  <si>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</si>
  <si>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</si>
  <si>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</si>
  <si>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</si>
  <si>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</si>
  <si>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</si>
  <si>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</si>
  <si>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</si>
  <si>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</si>
  <si>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</si>
  <si>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</si>
  <si>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</si>
  <si>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</si>
  <si>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</si>
  <si>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</si>
  <si>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</si>
  <si>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</si>
  <si>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</si>
  <si>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</si>
  <si>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</si>
  <si>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</si>
  <si>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</si>
  <si>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</si>
  <si>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</si>
  <si>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</si>
  <si>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</si>
  <si>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</si>
  <si>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</si>
  <si>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</si>
  <si>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</si>
  <si>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</si>
  <si>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</si>
  <si>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</si>
  <si>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</si>
  <si>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</si>
  <si>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</si>
  <si>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</si>
  <si>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</si>
  <si>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</si>
  <si>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</si>
  <si>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</si>
  <si>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</si>
  <si>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</si>
  <si>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</si>
  <si>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</si>
  <si>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</si>
  <si>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</si>
  <si>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</si>
  <si>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</si>
  <si>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</si>
  <si>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</si>
  <si>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</si>
  <si>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</si>
  <si>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</si>
  <si>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</si>
  <si>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</si>
  <si>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</si>
  <si>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</si>
  <si>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</si>
  <si>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</si>
  <si>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</si>
  <si>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</si>
  <si>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</si>
  <si>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</si>
  <si>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</si>
  <si>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</si>
  <si>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</si>
  <si>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</si>
  <si>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</si>
  <si>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</si>
  <si>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</si>
  <si>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</si>
  <si>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</si>
  <si>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</si>
  <si>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</si>
  <si>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</si>
  <si>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</si>
  <si>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</si>
  <si>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</si>
  <si>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</si>
  <si>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</si>
  <si>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</si>
  <si>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</si>
  <si>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</si>
  <si>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</si>
  <si>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41</t>
  </si>
  <si>
    <t xml:space="preserve">VOL MAX </t>
  </si>
  <si>
    <t>ADOLFREDO FLOREZ</t>
  </si>
  <si>
    <t>GEOVANNIS GONZALEZ</t>
  </si>
  <si>
    <t>16:45 - 18:45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</si>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</sst>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242</c:v>
                </c:pt>
                <c:pt idx="1">
                  <c:v>259.5</c:v>
                </c:pt>
                <c:pt idx="2">
                  <c:v>336.5</c:v>
                </c:pt>
                <c:pt idx="3">
                  <c:v>309</c:v>
                </c:pt>
                <c:pt idx="4">
                  <c:v>346</c:v>
                </c:pt>
                <c:pt idx="5">
                  <c:v>361.5</c:v>
                </c:pt>
                <c:pt idx="6">
                  <c:v>305.5</c:v>
                </c:pt>
                <c:pt idx="7">
                  <c:v>293</c:v>
                </c:pt>
                <c:pt idx="8">
                  <c:v>287</c:v>
                </c:pt>
                <c:pt idx="9">
                  <c:v>314.5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71040"/>
        <c:axId val="173310776"/>
      </c:barChart>
      <c:catAx>
        <c:axId val="17367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10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10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741.5</c:v>
                </c:pt>
                <c:pt idx="1">
                  <c:v>851</c:v>
                </c:pt>
                <c:pt idx="2">
                  <c:v>861</c:v>
                </c:pt>
                <c:pt idx="3">
                  <c:v>964.5</c:v>
                </c:pt>
                <c:pt idx="4">
                  <c:v>936.5</c:v>
                </c:pt>
                <c:pt idx="5">
                  <c:v>896</c:v>
                </c:pt>
                <c:pt idx="6">
                  <c:v>871.5</c:v>
                </c:pt>
                <c:pt idx="7">
                  <c:v>849</c:v>
                </c:pt>
                <c:pt idx="8">
                  <c:v>910.5</c:v>
                </c:pt>
                <c:pt idx="9">
                  <c:v>869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14088"/>
        <c:axId val="174314480"/>
      </c:barChart>
      <c:catAx>
        <c:axId val="174314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1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1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14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932</c:v>
                </c:pt>
                <c:pt idx="1">
                  <c:v>971</c:v>
                </c:pt>
                <c:pt idx="2">
                  <c:v>920</c:v>
                </c:pt>
                <c:pt idx="3">
                  <c:v>926</c:v>
                </c:pt>
                <c:pt idx="4">
                  <c:v>1005</c:v>
                </c:pt>
                <c:pt idx="5">
                  <c:v>962.5</c:v>
                </c:pt>
                <c:pt idx="6">
                  <c:v>869.5</c:v>
                </c:pt>
                <c:pt idx="7">
                  <c:v>813</c:v>
                </c:pt>
                <c:pt idx="8">
                  <c:v>857.5</c:v>
                </c:pt>
                <c:pt idx="9">
                  <c:v>793</c:v>
                </c:pt>
                <c:pt idx="10">
                  <c:v>834</c:v>
                </c:pt>
                <c:pt idx="11">
                  <c:v>852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15264"/>
        <c:axId val="176078840"/>
      </c:barChart>
      <c:catAx>
        <c:axId val="17431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7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7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838.5</c:v>
                </c:pt>
                <c:pt idx="1">
                  <c:v>873.5</c:v>
                </c:pt>
                <c:pt idx="2">
                  <c:v>913</c:v>
                </c:pt>
                <c:pt idx="3">
                  <c:v>844.5</c:v>
                </c:pt>
                <c:pt idx="4">
                  <c:v>931</c:v>
                </c:pt>
                <c:pt idx="5">
                  <c:v>902.5</c:v>
                </c:pt>
                <c:pt idx="6">
                  <c:v>809</c:v>
                </c:pt>
                <c:pt idx="7">
                  <c:v>930</c:v>
                </c:pt>
                <c:pt idx="8">
                  <c:v>840</c:v>
                </c:pt>
                <c:pt idx="9">
                  <c:v>809</c:v>
                </c:pt>
                <c:pt idx="10">
                  <c:v>802</c:v>
                </c:pt>
                <c:pt idx="11">
                  <c:v>848.5</c:v>
                </c:pt>
                <c:pt idx="12">
                  <c:v>940.5</c:v>
                </c:pt>
                <c:pt idx="13">
                  <c:v>955</c:v>
                </c:pt>
                <c:pt idx="14">
                  <c:v>926.5</c:v>
                </c:pt>
                <c:pt idx="15">
                  <c:v>951.5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79624"/>
        <c:axId val="176080016"/>
      </c:barChart>
      <c:catAx>
        <c:axId val="176079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8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8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79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1147</c:v>
                </c:pt>
                <c:pt idx="4">
                  <c:v>1251</c:v>
                </c:pt>
                <c:pt idx="5">
                  <c:v>1353</c:v>
                </c:pt>
                <c:pt idx="6">
                  <c:v>1322</c:v>
                </c:pt>
                <c:pt idx="7">
                  <c:v>1306</c:v>
                </c:pt>
                <c:pt idx="8">
                  <c:v>1247</c:v>
                </c:pt>
                <c:pt idx="9">
                  <c:v>1200</c:v>
                </c:pt>
                <c:pt idx="13">
                  <c:v>1426</c:v>
                </c:pt>
                <c:pt idx="14">
                  <c:v>1456.5</c:v>
                </c:pt>
                <c:pt idx="15">
                  <c:v>1495.5</c:v>
                </c:pt>
                <c:pt idx="16">
                  <c:v>1481.5</c:v>
                </c:pt>
                <c:pt idx="17">
                  <c:v>1524</c:v>
                </c:pt>
                <c:pt idx="18">
                  <c:v>1545</c:v>
                </c:pt>
                <c:pt idx="19">
                  <c:v>1511</c:v>
                </c:pt>
                <c:pt idx="20">
                  <c:v>1438.5</c:v>
                </c:pt>
                <c:pt idx="21">
                  <c:v>1368</c:v>
                </c:pt>
                <c:pt idx="22">
                  <c:v>1389.5</c:v>
                </c:pt>
                <c:pt idx="23">
                  <c:v>1448</c:v>
                </c:pt>
                <c:pt idx="24">
                  <c:v>1515</c:v>
                </c:pt>
                <c:pt idx="25">
                  <c:v>1556.5</c:v>
                </c:pt>
                <c:pt idx="29">
                  <c:v>1530.5</c:v>
                </c:pt>
                <c:pt idx="30">
                  <c:v>1576</c:v>
                </c:pt>
                <c:pt idx="31">
                  <c:v>1571</c:v>
                </c:pt>
                <c:pt idx="32">
                  <c:v>1632.5</c:v>
                </c:pt>
                <c:pt idx="33">
                  <c:v>1606</c:v>
                </c:pt>
                <c:pt idx="34">
                  <c:v>1553</c:v>
                </c:pt>
                <c:pt idx="35">
                  <c:v>1524.5</c:v>
                </c:pt>
                <c:pt idx="36">
                  <c:v>1470.5</c:v>
                </c:pt>
                <c:pt idx="37">
                  <c:v>1498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1151</c:v>
                </c:pt>
                <c:pt idx="4">
                  <c:v>1169</c:v>
                </c:pt>
                <c:pt idx="5">
                  <c:v>1125</c:v>
                </c:pt>
                <c:pt idx="6">
                  <c:v>1156.5</c:v>
                </c:pt>
                <c:pt idx="7">
                  <c:v>1128.5</c:v>
                </c:pt>
                <c:pt idx="8">
                  <c:v>1127.5</c:v>
                </c:pt>
                <c:pt idx="9">
                  <c:v>1113</c:v>
                </c:pt>
                <c:pt idx="13">
                  <c:v>980</c:v>
                </c:pt>
                <c:pt idx="14">
                  <c:v>958.5</c:v>
                </c:pt>
                <c:pt idx="15">
                  <c:v>960.5</c:v>
                </c:pt>
                <c:pt idx="16">
                  <c:v>935</c:v>
                </c:pt>
                <c:pt idx="17">
                  <c:v>982</c:v>
                </c:pt>
                <c:pt idx="18">
                  <c:v>985.5</c:v>
                </c:pt>
                <c:pt idx="19">
                  <c:v>965</c:v>
                </c:pt>
                <c:pt idx="20">
                  <c:v>1020</c:v>
                </c:pt>
                <c:pt idx="21">
                  <c:v>1017.5</c:v>
                </c:pt>
                <c:pt idx="22">
                  <c:v>1088</c:v>
                </c:pt>
                <c:pt idx="23">
                  <c:v>1087</c:v>
                </c:pt>
                <c:pt idx="24">
                  <c:v>1118.5</c:v>
                </c:pt>
                <c:pt idx="25">
                  <c:v>1119.5</c:v>
                </c:pt>
                <c:pt idx="29">
                  <c:v>1084</c:v>
                </c:pt>
                <c:pt idx="30">
                  <c:v>1102.5</c:v>
                </c:pt>
                <c:pt idx="31">
                  <c:v>1120.5</c:v>
                </c:pt>
                <c:pt idx="32">
                  <c:v>1091</c:v>
                </c:pt>
                <c:pt idx="33">
                  <c:v>993.5</c:v>
                </c:pt>
                <c:pt idx="34">
                  <c:v>992.5</c:v>
                </c:pt>
                <c:pt idx="35">
                  <c:v>919</c:v>
                </c:pt>
                <c:pt idx="36">
                  <c:v>991.5</c:v>
                </c:pt>
                <c:pt idx="37">
                  <c:v>1060.5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1120</c:v>
                </c:pt>
                <c:pt idx="4">
                  <c:v>1193</c:v>
                </c:pt>
                <c:pt idx="5">
                  <c:v>1180</c:v>
                </c:pt>
                <c:pt idx="6">
                  <c:v>1190</c:v>
                </c:pt>
                <c:pt idx="7">
                  <c:v>1118.5</c:v>
                </c:pt>
                <c:pt idx="8">
                  <c:v>1152.5</c:v>
                </c:pt>
                <c:pt idx="9">
                  <c:v>1187</c:v>
                </c:pt>
                <c:pt idx="13">
                  <c:v>1063.5</c:v>
                </c:pt>
                <c:pt idx="14">
                  <c:v>1147</c:v>
                </c:pt>
                <c:pt idx="15">
                  <c:v>1135</c:v>
                </c:pt>
                <c:pt idx="16">
                  <c:v>1070.5</c:v>
                </c:pt>
                <c:pt idx="17">
                  <c:v>1066.5</c:v>
                </c:pt>
                <c:pt idx="18">
                  <c:v>951</c:v>
                </c:pt>
                <c:pt idx="19">
                  <c:v>912</c:v>
                </c:pt>
                <c:pt idx="20">
                  <c:v>922.5</c:v>
                </c:pt>
                <c:pt idx="21">
                  <c:v>914</c:v>
                </c:pt>
                <c:pt idx="22">
                  <c:v>922.5</c:v>
                </c:pt>
                <c:pt idx="23">
                  <c:v>1011</c:v>
                </c:pt>
                <c:pt idx="24">
                  <c:v>1037</c:v>
                </c:pt>
                <c:pt idx="25">
                  <c:v>1097.5</c:v>
                </c:pt>
                <c:pt idx="29">
                  <c:v>1134.5</c:v>
                </c:pt>
                <c:pt idx="30">
                  <c:v>1143.5</c:v>
                </c:pt>
                <c:pt idx="31">
                  <c:v>1122</c:v>
                </c:pt>
                <c:pt idx="32">
                  <c:v>1039.5</c:v>
                </c:pt>
                <c:pt idx="33">
                  <c:v>1050.5</c:v>
                </c:pt>
                <c:pt idx="34">
                  <c:v>957</c:v>
                </c:pt>
                <c:pt idx="35">
                  <c:v>889.5</c:v>
                </c:pt>
                <c:pt idx="36">
                  <c:v>835.5</c:v>
                </c:pt>
                <c:pt idx="37">
                  <c:v>778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3418</c:v>
                </c:pt>
                <c:pt idx="4">
                  <c:v>3613</c:v>
                </c:pt>
                <c:pt idx="5">
                  <c:v>3658</c:v>
                </c:pt>
                <c:pt idx="6">
                  <c:v>3668.5</c:v>
                </c:pt>
                <c:pt idx="7">
                  <c:v>3553</c:v>
                </c:pt>
                <c:pt idx="8">
                  <c:v>3527</c:v>
                </c:pt>
                <c:pt idx="9">
                  <c:v>3500</c:v>
                </c:pt>
                <c:pt idx="13">
                  <c:v>3469.5</c:v>
                </c:pt>
                <c:pt idx="14">
                  <c:v>3562</c:v>
                </c:pt>
                <c:pt idx="15">
                  <c:v>3591</c:v>
                </c:pt>
                <c:pt idx="16">
                  <c:v>3487</c:v>
                </c:pt>
                <c:pt idx="17">
                  <c:v>3572.5</c:v>
                </c:pt>
                <c:pt idx="18">
                  <c:v>3481.5</c:v>
                </c:pt>
                <c:pt idx="19">
                  <c:v>3388</c:v>
                </c:pt>
                <c:pt idx="20">
                  <c:v>3381</c:v>
                </c:pt>
                <c:pt idx="21">
                  <c:v>3299.5</c:v>
                </c:pt>
                <c:pt idx="22">
                  <c:v>3400</c:v>
                </c:pt>
                <c:pt idx="23">
                  <c:v>3546</c:v>
                </c:pt>
                <c:pt idx="24">
                  <c:v>3670.5</c:v>
                </c:pt>
                <c:pt idx="25">
                  <c:v>3773.5</c:v>
                </c:pt>
                <c:pt idx="29">
                  <c:v>3749</c:v>
                </c:pt>
                <c:pt idx="30">
                  <c:v>3822</c:v>
                </c:pt>
                <c:pt idx="31">
                  <c:v>3813.5</c:v>
                </c:pt>
                <c:pt idx="32">
                  <c:v>3763</c:v>
                </c:pt>
                <c:pt idx="33">
                  <c:v>3650</c:v>
                </c:pt>
                <c:pt idx="34">
                  <c:v>3502.5</c:v>
                </c:pt>
                <c:pt idx="35">
                  <c:v>3333</c:v>
                </c:pt>
                <c:pt idx="36">
                  <c:v>3297.5</c:v>
                </c:pt>
                <c:pt idx="37">
                  <c:v>3336.5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081584"/>
        <c:axId val="176081976"/>
      </c:lineChart>
      <c:catAx>
        <c:axId val="1760815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081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819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0815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318</c:v>
                </c:pt>
                <c:pt idx="1">
                  <c:v>327.5</c:v>
                </c:pt>
                <c:pt idx="2">
                  <c:v>404</c:v>
                </c:pt>
                <c:pt idx="3">
                  <c:v>376.5</c:v>
                </c:pt>
                <c:pt idx="4">
                  <c:v>348.5</c:v>
                </c:pt>
                <c:pt idx="5">
                  <c:v>366.5</c:v>
                </c:pt>
                <c:pt idx="6">
                  <c:v>390</c:v>
                </c:pt>
                <c:pt idx="7">
                  <c:v>419</c:v>
                </c:pt>
                <c:pt idx="8">
                  <c:v>369.5</c:v>
                </c:pt>
                <c:pt idx="9">
                  <c:v>332.5</c:v>
                </c:pt>
                <c:pt idx="10">
                  <c:v>317.5</c:v>
                </c:pt>
                <c:pt idx="11">
                  <c:v>348.5</c:v>
                </c:pt>
                <c:pt idx="12">
                  <c:v>391</c:v>
                </c:pt>
                <c:pt idx="13">
                  <c:v>391</c:v>
                </c:pt>
                <c:pt idx="14">
                  <c:v>384.5</c:v>
                </c:pt>
                <c:pt idx="15">
                  <c:v>390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79216"/>
        <c:axId val="174679472"/>
      </c:barChart>
      <c:catAx>
        <c:axId val="17407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7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7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79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373</c:v>
                </c:pt>
                <c:pt idx="1">
                  <c:v>390</c:v>
                </c:pt>
                <c:pt idx="2">
                  <c:v>371.5</c:v>
                </c:pt>
                <c:pt idx="3">
                  <c:v>396</c:v>
                </c:pt>
                <c:pt idx="4">
                  <c:v>418.5</c:v>
                </c:pt>
                <c:pt idx="5">
                  <c:v>385</c:v>
                </c:pt>
                <c:pt idx="6">
                  <c:v>433</c:v>
                </c:pt>
                <c:pt idx="7">
                  <c:v>369.5</c:v>
                </c:pt>
                <c:pt idx="8">
                  <c:v>365.5</c:v>
                </c:pt>
                <c:pt idx="9">
                  <c:v>356.5</c:v>
                </c:pt>
                <c:pt idx="10">
                  <c:v>379</c:v>
                </c:pt>
                <c:pt idx="11">
                  <c:v>397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27488"/>
        <c:axId val="174727872"/>
      </c:barChart>
      <c:catAx>
        <c:axId val="17472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2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2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27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260</c:v>
                </c:pt>
                <c:pt idx="1">
                  <c:v>327</c:v>
                </c:pt>
                <c:pt idx="2">
                  <c:v>241.5</c:v>
                </c:pt>
                <c:pt idx="3">
                  <c:v>322.5</c:v>
                </c:pt>
                <c:pt idx="4">
                  <c:v>278</c:v>
                </c:pt>
                <c:pt idx="5">
                  <c:v>283</c:v>
                </c:pt>
                <c:pt idx="6">
                  <c:v>273</c:v>
                </c:pt>
                <c:pt idx="7">
                  <c:v>294.5</c:v>
                </c:pt>
                <c:pt idx="8">
                  <c:v>277</c:v>
                </c:pt>
                <c:pt idx="9">
                  <c:v>268.5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63120"/>
        <c:axId val="174136968"/>
      </c:barChart>
      <c:catAx>
        <c:axId val="17476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36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36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6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258.5</c:v>
                </c:pt>
                <c:pt idx="1">
                  <c:v>293.5</c:v>
                </c:pt>
                <c:pt idx="2">
                  <c:v>238.5</c:v>
                </c:pt>
                <c:pt idx="3">
                  <c:v>293.5</c:v>
                </c:pt>
                <c:pt idx="4">
                  <c:v>277</c:v>
                </c:pt>
                <c:pt idx="5">
                  <c:v>311.5</c:v>
                </c:pt>
                <c:pt idx="6">
                  <c:v>209</c:v>
                </c:pt>
                <c:pt idx="7">
                  <c:v>196</c:v>
                </c:pt>
                <c:pt idx="8">
                  <c:v>276</c:v>
                </c:pt>
                <c:pt idx="9">
                  <c:v>238</c:v>
                </c:pt>
                <c:pt idx="10">
                  <c:v>281.5</c:v>
                </c:pt>
                <c:pt idx="11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37968"/>
        <c:axId val="175473616"/>
      </c:barChart>
      <c:catAx>
        <c:axId val="17543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3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3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263.5</c:v>
                </c:pt>
                <c:pt idx="1">
                  <c:v>268.5</c:v>
                </c:pt>
                <c:pt idx="2">
                  <c:v>214.5</c:v>
                </c:pt>
                <c:pt idx="3">
                  <c:v>233.5</c:v>
                </c:pt>
                <c:pt idx="4">
                  <c:v>242</c:v>
                </c:pt>
                <c:pt idx="5">
                  <c:v>270.5</c:v>
                </c:pt>
                <c:pt idx="6">
                  <c:v>189</c:v>
                </c:pt>
                <c:pt idx="7">
                  <c:v>280.5</c:v>
                </c:pt>
                <c:pt idx="8">
                  <c:v>245.5</c:v>
                </c:pt>
                <c:pt idx="9">
                  <c:v>250</c:v>
                </c:pt>
                <c:pt idx="10">
                  <c:v>244</c:v>
                </c:pt>
                <c:pt idx="11">
                  <c:v>278</c:v>
                </c:pt>
                <c:pt idx="12">
                  <c:v>316</c:v>
                </c:pt>
                <c:pt idx="13">
                  <c:v>249</c:v>
                </c:pt>
                <c:pt idx="14">
                  <c:v>275.5</c:v>
                </c:pt>
                <c:pt idx="15">
                  <c:v>279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883928"/>
        <c:axId val="69884320"/>
      </c:barChart>
      <c:catAx>
        <c:axId val="69883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988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88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9883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239.5</c:v>
                </c:pt>
                <c:pt idx="1">
                  <c:v>264.5</c:v>
                </c:pt>
                <c:pt idx="2">
                  <c:v>283</c:v>
                </c:pt>
                <c:pt idx="3">
                  <c:v>333</c:v>
                </c:pt>
                <c:pt idx="4">
                  <c:v>312.5</c:v>
                </c:pt>
                <c:pt idx="5">
                  <c:v>251.5</c:v>
                </c:pt>
                <c:pt idx="6">
                  <c:v>293</c:v>
                </c:pt>
                <c:pt idx="7">
                  <c:v>261.5</c:v>
                </c:pt>
                <c:pt idx="8">
                  <c:v>346.5</c:v>
                </c:pt>
                <c:pt idx="9">
                  <c:v>286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885104"/>
        <c:axId val="69885496"/>
      </c:barChart>
      <c:catAx>
        <c:axId val="6988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9885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885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988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300.5</c:v>
                </c:pt>
                <c:pt idx="1">
                  <c:v>287.5</c:v>
                </c:pt>
                <c:pt idx="2">
                  <c:v>310</c:v>
                </c:pt>
                <c:pt idx="3">
                  <c:v>236.5</c:v>
                </c:pt>
                <c:pt idx="4">
                  <c:v>309.5</c:v>
                </c:pt>
                <c:pt idx="5">
                  <c:v>266</c:v>
                </c:pt>
                <c:pt idx="6">
                  <c:v>227.5</c:v>
                </c:pt>
                <c:pt idx="7">
                  <c:v>247.5</c:v>
                </c:pt>
                <c:pt idx="8">
                  <c:v>216</c:v>
                </c:pt>
                <c:pt idx="9">
                  <c:v>198.5</c:v>
                </c:pt>
                <c:pt idx="10">
                  <c:v>173.5</c:v>
                </c:pt>
                <c:pt idx="11">
                  <c:v>190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12128"/>
        <c:axId val="174312520"/>
      </c:barChart>
      <c:catAx>
        <c:axId val="17431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12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12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12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257</c:v>
                </c:pt>
                <c:pt idx="1">
                  <c:v>277.5</c:v>
                </c:pt>
                <c:pt idx="2">
                  <c:v>294.5</c:v>
                </c:pt>
                <c:pt idx="3">
                  <c:v>234.5</c:v>
                </c:pt>
                <c:pt idx="4">
                  <c:v>340.5</c:v>
                </c:pt>
                <c:pt idx="5">
                  <c:v>265.5</c:v>
                </c:pt>
                <c:pt idx="6">
                  <c:v>230</c:v>
                </c:pt>
                <c:pt idx="7">
                  <c:v>230.5</c:v>
                </c:pt>
                <c:pt idx="8">
                  <c:v>225</c:v>
                </c:pt>
                <c:pt idx="9">
                  <c:v>226.5</c:v>
                </c:pt>
                <c:pt idx="10">
                  <c:v>240.5</c:v>
                </c:pt>
                <c:pt idx="11">
                  <c:v>222</c:v>
                </c:pt>
                <c:pt idx="12">
                  <c:v>233.5</c:v>
                </c:pt>
                <c:pt idx="13">
                  <c:v>315</c:v>
                </c:pt>
                <c:pt idx="14">
                  <c:v>266.5</c:v>
                </c:pt>
                <c:pt idx="15">
                  <c:v>282.5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12912"/>
        <c:axId val="174313304"/>
      </c:barChart>
      <c:catAx>
        <c:axId val="17431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13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13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1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66127" y="95250"/>
          <a:ext cx="225020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workbookViewId="0">
      <selection activeCell="Z30" sqref="Z3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148</v>
      </c>
      <c r="E5" s="184"/>
      <c r="F5" s="184"/>
      <c r="G5" s="184"/>
      <c r="H5" s="184"/>
      <c r="I5" s="180" t="s">
        <v>53</v>
      </c>
      <c r="J5" s="180"/>
      <c r="K5" s="180"/>
      <c r="L5" s="185">
        <v>4541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150</v>
      </c>
      <c r="E6" s="181"/>
      <c r="F6" s="181"/>
      <c r="G6" s="181"/>
      <c r="H6" s="181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3">
        <v>43305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2</v>
      </c>
      <c r="C10" s="46">
        <v>194</v>
      </c>
      <c r="D10" s="46">
        <v>16</v>
      </c>
      <c r="E10" s="46">
        <v>6</v>
      </c>
      <c r="F10" s="6">
        <f t="shared" ref="F10:F22" si="0">B10*0.5+C10*1+D10*2+E10*2.5</f>
        <v>242</v>
      </c>
      <c r="G10" s="2"/>
      <c r="H10" s="19" t="s">
        <v>4</v>
      </c>
      <c r="I10" s="46">
        <v>11</v>
      </c>
      <c r="J10" s="46">
        <v>328</v>
      </c>
      <c r="K10" s="46">
        <v>9</v>
      </c>
      <c r="L10" s="46">
        <v>10</v>
      </c>
      <c r="M10" s="6">
        <f t="shared" ref="M10:M22" si="1">I10*0.5+J10*1+K10*2+L10*2.5</f>
        <v>376.5</v>
      </c>
      <c r="N10" s="9">
        <f>F20+F21+F22+M10</f>
        <v>1426</v>
      </c>
      <c r="O10" s="19" t="s">
        <v>43</v>
      </c>
      <c r="P10" s="46">
        <v>8</v>
      </c>
      <c r="Q10" s="46">
        <v>325</v>
      </c>
      <c r="R10" s="46">
        <v>12</v>
      </c>
      <c r="S10" s="46">
        <v>8</v>
      </c>
      <c r="T10" s="6">
        <f t="shared" ref="T10:T21" si="2">P10*0.5+Q10*1+R10*2+S10*2.5</f>
        <v>373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206</v>
      </c>
      <c r="D11" s="46">
        <v>17</v>
      </c>
      <c r="E11" s="46">
        <v>7</v>
      </c>
      <c r="F11" s="6">
        <f t="shared" si="0"/>
        <v>259.5</v>
      </c>
      <c r="G11" s="2"/>
      <c r="H11" s="19" t="s">
        <v>5</v>
      </c>
      <c r="I11" s="46">
        <v>19</v>
      </c>
      <c r="J11" s="46">
        <v>310</v>
      </c>
      <c r="K11" s="46">
        <v>7</v>
      </c>
      <c r="L11" s="46">
        <v>6</v>
      </c>
      <c r="M11" s="6">
        <f t="shared" si="1"/>
        <v>348.5</v>
      </c>
      <c r="N11" s="9">
        <f>F21+F22+M10+M11</f>
        <v>1456.5</v>
      </c>
      <c r="O11" s="19" t="s">
        <v>44</v>
      </c>
      <c r="P11" s="46">
        <v>10</v>
      </c>
      <c r="Q11" s="46">
        <v>350</v>
      </c>
      <c r="R11" s="46">
        <v>10</v>
      </c>
      <c r="S11" s="46">
        <v>6</v>
      </c>
      <c r="T11" s="6">
        <f t="shared" si="2"/>
        <v>390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278</v>
      </c>
      <c r="D12" s="46">
        <v>24</v>
      </c>
      <c r="E12" s="46">
        <v>3</v>
      </c>
      <c r="F12" s="6">
        <f t="shared" si="0"/>
        <v>336.5</v>
      </c>
      <c r="G12" s="2"/>
      <c r="H12" s="19" t="s">
        <v>6</v>
      </c>
      <c r="I12" s="46">
        <v>12</v>
      </c>
      <c r="J12" s="46">
        <v>328</v>
      </c>
      <c r="K12" s="46">
        <v>10</v>
      </c>
      <c r="L12" s="46">
        <v>5</v>
      </c>
      <c r="M12" s="6">
        <f t="shared" si="1"/>
        <v>366.5</v>
      </c>
      <c r="N12" s="2">
        <f>F22+M10+M11+M12</f>
        <v>1495.5</v>
      </c>
      <c r="O12" s="19" t="s">
        <v>32</v>
      </c>
      <c r="P12" s="46">
        <v>8</v>
      </c>
      <c r="Q12" s="46">
        <v>321</v>
      </c>
      <c r="R12" s="46">
        <v>17</v>
      </c>
      <c r="S12" s="46">
        <v>5</v>
      </c>
      <c r="T12" s="6">
        <f t="shared" si="2"/>
        <v>371.5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264</v>
      </c>
      <c r="D13" s="46">
        <v>18</v>
      </c>
      <c r="E13" s="46">
        <v>3</v>
      </c>
      <c r="F13" s="6">
        <f t="shared" si="0"/>
        <v>309</v>
      </c>
      <c r="G13" s="2">
        <f t="shared" ref="G13:G19" si="3">F10+F11+F12+F13</f>
        <v>1147</v>
      </c>
      <c r="H13" s="19" t="s">
        <v>7</v>
      </c>
      <c r="I13" s="46">
        <v>7</v>
      </c>
      <c r="J13" s="46">
        <v>357</v>
      </c>
      <c r="K13" s="46">
        <v>6</v>
      </c>
      <c r="L13" s="46">
        <v>7</v>
      </c>
      <c r="M13" s="6">
        <f t="shared" si="1"/>
        <v>390</v>
      </c>
      <c r="N13" s="2">
        <f t="shared" ref="N13:N18" si="4">M10+M11+M12+M13</f>
        <v>1481.5</v>
      </c>
      <c r="O13" s="19" t="s">
        <v>33</v>
      </c>
      <c r="P13" s="46">
        <v>10</v>
      </c>
      <c r="Q13" s="46">
        <v>336</v>
      </c>
      <c r="R13" s="46">
        <v>15</v>
      </c>
      <c r="S13" s="46">
        <v>10</v>
      </c>
      <c r="T13" s="6">
        <f t="shared" si="2"/>
        <v>396</v>
      </c>
      <c r="U13" s="2">
        <f t="shared" ref="U13:U21" si="5">T10+T11+T12+T13</f>
        <v>1530.5</v>
      </c>
      <c r="AB13" s="81">
        <v>241</v>
      </c>
    </row>
    <row r="14" spans="1:28" ht="24" customHeight="1" x14ac:dyDescent="0.2">
      <c r="A14" s="18" t="s">
        <v>21</v>
      </c>
      <c r="B14" s="46">
        <v>4</v>
      </c>
      <c r="C14" s="46">
        <v>291</v>
      </c>
      <c r="D14" s="46">
        <v>19</v>
      </c>
      <c r="E14" s="46">
        <v>6</v>
      </c>
      <c r="F14" s="6">
        <f t="shared" si="0"/>
        <v>346</v>
      </c>
      <c r="G14" s="2">
        <f t="shared" si="3"/>
        <v>1251</v>
      </c>
      <c r="H14" s="19" t="s">
        <v>9</v>
      </c>
      <c r="I14" s="46">
        <v>12</v>
      </c>
      <c r="J14" s="46">
        <v>380</v>
      </c>
      <c r="K14" s="46">
        <v>9</v>
      </c>
      <c r="L14" s="46">
        <v>6</v>
      </c>
      <c r="M14" s="6">
        <f t="shared" si="1"/>
        <v>419</v>
      </c>
      <c r="N14" s="2">
        <f t="shared" si="4"/>
        <v>1524</v>
      </c>
      <c r="O14" s="19" t="s">
        <v>29</v>
      </c>
      <c r="P14" s="45">
        <v>15</v>
      </c>
      <c r="Q14" s="45">
        <v>355</v>
      </c>
      <c r="R14" s="45">
        <v>18</v>
      </c>
      <c r="S14" s="45">
        <v>8</v>
      </c>
      <c r="T14" s="6">
        <f t="shared" si="2"/>
        <v>418.5</v>
      </c>
      <c r="U14" s="2">
        <f t="shared" si="5"/>
        <v>1576</v>
      </c>
      <c r="AB14" s="81">
        <v>250</v>
      </c>
    </row>
    <row r="15" spans="1:28" ht="24" customHeight="1" x14ac:dyDescent="0.2">
      <c r="A15" s="18" t="s">
        <v>23</v>
      </c>
      <c r="B15" s="46">
        <v>6</v>
      </c>
      <c r="C15" s="46">
        <v>296</v>
      </c>
      <c r="D15" s="46">
        <v>20</v>
      </c>
      <c r="E15" s="46">
        <v>9</v>
      </c>
      <c r="F15" s="6">
        <f t="shared" si="0"/>
        <v>361.5</v>
      </c>
      <c r="G15" s="2">
        <f t="shared" si="3"/>
        <v>1353</v>
      </c>
      <c r="H15" s="19" t="s">
        <v>12</v>
      </c>
      <c r="I15" s="46">
        <v>10</v>
      </c>
      <c r="J15" s="46">
        <v>342</v>
      </c>
      <c r="K15" s="46">
        <v>5</v>
      </c>
      <c r="L15" s="46">
        <v>5</v>
      </c>
      <c r="M15" s="6">
        <f t="shared" si="1"/>
        <v>369.5</v>
      </c>
      <c r="N15" s="2">
        <f t="shared" si="4"/>
        <v>1545</v>
      </c>
      <c r="O15" s="18" t="s">
        <v>30</v>
      </c>
      <c r="P15" s="46">
        <v>9</v>
      </c>
      <c r="Q15" s="46">
        <v>347</v>
      </c>
      <c r="R15" s="45">
        <v>13</v>
      </c>
      <c r="S15" s="46">
        <v>3</v>
      </c>
      <c r="T15" s="6">
        <f t="shared" si="2"/>
        <v>385</v>
      </c>
      <c r="U15" s="2">
        <f t="shared" si="5"/>
        <v>1571</v>
      </c>
      <c r="AB15" s="81">
        <v>262</v>
      </c>
    </row>
    <row r="16" spans="1:28" ht="24" customHeight="1" x14ac:dyDescent="0.2">
      <c r="A16" s="18" t="s">
        <v>39</v>
      </c>
      <c r="B16" s="46">
        <v>2</v>
      </c>
      <c r="C16" s="46">
        <v>253</v>
      </c>
      <c r="D16" s="46">
        <v>17</v>
      </c>
      <c r="E16" s="46">
        <v>7</v>
      </c>
      <c r="F16" s="6">
        <f t="shared" si="0"/>
        <v>305.5</v>
      </c>
      <c r="G16" s="2">
        <f t="shared" si="3"/>
        <v>1322</v>
      </c>
      <c r="H16" s="19" t="s">
        <v>15</v>
      </c>
      <c r="I16" s="46">
        <v>9</v>
      </c>
      <c r="J16" s="46">
        <v>301</v>
      </c>
      <c r="K16" s="46">
        <v>6</v>
      </c>
      <c r="L16" s="46">
        <v>6</v>
      </c>
      <c r="M16" s="6">
        <f t="shared" si="1"/>
        <v>332.5</v>
      </c>
      <c r="N16" s="2">
        <f t="shared" si="4"/>
        <v>1511</v>
      </c>
      <c r="O16" s="19" t="s">
        <v>8</v>
      </c>
      <c r="P16" s="46">
        <v>7</v>
      </c>
      <c r="Q16" s="46">
        <v>361</v>
      </c>
      <c r="R16" s="46">
        <v>23</v>
      </c>
      <c r="S16" s="46">
        <v>9</v>
      </c>
      <c r="T16" s="6">
        <f t="shared" si="2"/>
        <v>433</v>
      </c>
      <c r="U16" s="2">
        <f t="shared" si="5"/>
        <v>1632.5</v>
      </c>
      <c r="AB16" s="81">
        <v>270.5</v>
      </c>
    </row>
    <row r="17" spans="1:28" ht="24" customHeight="1" x14ac:dyDescent="0.2">
      <c r="A17" s="18" t="s">
        <v>40</v>
      </c>
      <c r="B17" s="46">
        <v>10</v>
      </c>
      <c r="C17" s="46">
        <v>247</v>
      </c>
      <c r="D17" s="46">
        <v>13</v>
      </c>
      <c r="E17" s="46">
        <v>6</v>
      </c>
      <c r="F17" s="6">
        <f t="shared" si="0"/>
        <v>293</v>
      </c>
      <c r="G17" s="2">
        <f t="shared" si="3"/>
        <v>1306</v>
      </c>
      <c r="H17" s="19" t="s">
        <v>18</v>
      </c>
      <c r="I17" s="46">
        <v>7</v>
      </c>
      <c r="J17" s="46">
        <v>291</v>
      </c>
      <c r="K17" s="46">
        <v>4</v>
      </c>
      <c r="L17" s="46">
        <v>6</v>
      </c>
      <c r="M17" s="6">
        <f t="shared" si="1"/>
        <v>317.5</v>
      </c>
      <c r="N17" s="2">
        <f t="shared" si="4"/>
        <v>1438.5</v>
      </c>
      <c r="O17" s="19" t="s">
        <v>10</v>
      </c>
      <c r="P17" s="46">
        <v>8</v>
      </c>
      <c r="Q17" s="46">
        <v>322</v>
      </c>
      <c r="R17" s="46">
        <v>18</v>
      </c>
      <c r="S17" s="46">
        <v>3</v>
      </c>
      <c r="T17" s="6">
        <f t="shared" si="2"/>
        <v>369.5</v>
      </c>
      <c r="U17" s="2">
        <f t="shared" si="5"/>
        <v>1606</v>
      </c>
      <c r="AB17" s="81">
        <v>289.5</v>
      </c>
    </row>
    <row r="18" spans="1:28" ht="24" customHeight="1" x14ac:dyDescent="0.2">
      <c r="A18" s="18" t="s">
        <v>41</v>
      </c>
      <c r="B18" s="46">
        <v>7</v>
      </c>
      <c r="C18" s="46">
        <v>238</v>
      </c>
      <c r="D18" s="46">
        <v>9</v>
      </c>
      <c r="E18" s="46">
        <v>11</v>
      </c>
      <c r="F18" s="6">
        <f t="shared" si="0"/>
        <v>287</v>
      </c>
      <c r="G18" s="2">
        <f t="shared" si="3"/>
        <v>1247</v>
      </c>
      <c r="H18" s="19" t="s">
        <v>20</v>
      </c>
      <c r="I18" s="46">
        <v>5</v>
      </c>
      <c r="J18" s="46">
        <v>310</v>
      </c>
      <c r="K18" s="46">
        <v>8</v>
      </c>
      <c r="L18" s="46">
        <v>8</v>
      </c>
      <c r="M18" s="6">
        <f t="shared" si="1"/>
        <v>348.5</v>
      </c>
      <c r="N18" s="2">
        <f t="shared" si="4"/>
        <v>1368</v>
      </c>
      <c r="O18" s="19" t="s">
        <v>13</v>
      </c>
      <c r="P18" s="46">
        <v>8</v>
      </c>
      <c r="Q18" s="46">
        <v>320</v>
      </c>
      <c r="R18" s="46">
        <v>17</v>
      </c>
      <c r="S18" s="46">
        <v>3</v>
      </c>
      <c r="T18" s="6">
        <f t="shared" si="2"/>
        <v>365.5</v>
      </c>
      <c r="U18" s="2">
        <f t="shared" si="5"/>
        <v>1553</v>
      </c>
      <c r="AB18" s="81">
        <v>291</v>
      </c>
    </row>
    <row r="19" spans="1:28" ht="24" customHeight="1" thickBot="1" x14ac:dyDescent="0.25">
      <c r="A19" s="21" t="s">
        <v>42</v>
      </c>
      <c r="B19" s="47">
        <v>4</v>
      </c>
      <c r="C19" s="47">
        <v>276</v>
      </c>
      <c r="D19" s="47">
        <v>12</v>
      </c>
      <c r="E19" s="47">
        <v>5</v>
      </c>
      <c r="F19" s="7">
        <f t="shared" si="0"/>
        <v>314.5</v>
      </c>
      <c r="G19" s="3">
        <f t="shared" si="3"/>
        <v>1200</v>
      </c>
      <c r="H19" s="20" t="s">
        <v>22</v>
      </c>
      <c r="I19" s="45">
        <v>3</v>
      </c>
      <c r="J19" s="45">
        <v>361</v>
      </c>
      <c r="K19" s="45">
        <v>8</v>
      </c>
      <c r="L19" s="45">
        <v>5</v>
      </c>
      <c r="M19" s="6">
        <f t="shared" si="1"/>
        <v>391</v>
      </c>
      <c r="N19" s="2">
        <f>M16+M17+M18+M19</f>
        <v>1389.5</v>
      </c>
      <c r="O19" s="19" t="s">
        <v>16</v>
      </c>
      <c r="P19" s="46">
        <v>7</v>
      </c>
      <c r="Q19" s="46">
        <v>310</v>
      </c>
      <c r="R19" s="46">
        <v>14</v>
      </c>
      <c r="S19" s="46">
        <v>6</v>
      </c>
      <c r="T19" s="6">
        <f t="shared" si="2"/>
        <v>356.5</v>
      </c>
      <c r="U19" s="2">
        <f t="shared" si="5"/>
        <v>1524.5</v>
      </c>
      <c r="AB19" s="81">
        <v>294</v>
      </c>
    </row>
    <row r="20" spans="1:28" ht="24" customHeight="1" x14ac:dyDescent="0.2">
      <c r="A20" s="19" t="s">
        <v>27</v>
      </c>
      <c r="B20" s="45">
        <v>6</v>
      </c>
      <c r="C20" s="45">
        <v>280</v>
      </c>
      <c r="D20" s="45">
        <v>10</v>
      </c>
      <c r="E20" s="45">
        <v>6</v>
      </c>
      <c r="F20" s="8">
        <f t="shared" si="0"/>
        <v>318</v>
      </c>
      <c r="G20" s="35"/>
      <c r="H20" s="19" t="s">
        <v>24</v>
      </c>
      <c r="I20" s="46">
        <v>6</v>
      </c>
      <c r="J20" s="46">
        <v>350</v>
      </c>
      <c r="K20" s="46">
        <v>9</v>
      </c>
      <c r="L20" s="46">
        <v>8</v>
      </c>
      <c r="M20" s="8">
        <f t="shared" si="1"/>
        <v>391</v>
      </c>
      <c r="N20" s="2">
        <f>M17+M18+M19+M20</f>
        <v>1448</v>
      </c>
      <c r="O20" s="19" t="s">
        <v>45</v>
      </c>
      <c r="P20" s="45">
        <v>5</v>
      </c>
      <c r="Q20" s="45">
        <v>331</v>
      </c>
      <c r="R20" s="46">
        <v>19</v>
      </c>
      <c r="S20" s="45">
        <v>3</v>
      </c>
      <c r="T20" s="8">
        <f t="shared" si="2"/>
        <v>379</v>
      </c>
      <c r="U20" s="2">
        <f t="shared" si="5"/>
        <v>1470.5</v>
      </c>
      <c r="AB20" s="81">
        <v>299</v>
      </c>
    </row>
    <row r="21" spans="1:28" ht="24" customHeight="1" thickBot="1" x14ac:dyDescent="0.25">
      <c r="A21" s="19" t="s">
        <v>28</v>
      </c>
      <c r="B21" s="46">
        <v>4</v>
      </c>
      <c r="C21" s="46">
        <v>292</v>
      </c>
      <c r="D21" s="46">
        <v>8</v>
      </c>
      <c r="E21" s="46">
        <v>7</v>
      </c>
      <c r="F21" s="6">
        <f t="shared" si="0"/>
        <v>327.5</v>
      </c>
      <c r="G21" s="36"/>
      <c r="H21" s="20" t="s">
        <v>25</v>
      </c>
      <c r="I21" s="46">
        <v>3</v>
      </c>
      <c r="J21" s="46">
        <v>326</v>
      </c>
      <c r="K21" s="46">
        <v>11</v>
      </c>
      <c r="L21" s="46">
        <v>14</v>
      </c>
      <c r="M21" s="6">
        <f t="shared" si="1"/>
        <v>384.5</v>
      </c>
      <c r="N21" s="2">
        <f>M18+M19+M20+M21</f>
        <v>1515</v>
      </c>
      <c r="O21" s="21" t="s">
        <v>46</v>
      </c>
      <c r="P21" s="47">
        <v>3</v>
      </c>
      <c r="Q21" s="47">
        <v>357</v>
      </c>
      <c r="R21" s="47">
        <v>18</v>
      </c>
      <c r="S21" s="47">
        <v>1</v>
      </c>
      <c r="T21" s="7">
        <f t="shared" si="2"/>
        <v>397</v>
      </c>
      <c r="U21" s="3">
        <f t="shared" si="5"/>
        <v>1498</v>
      </c>
      <c r="AB21" s="81">
        <v>299.5</v>
      </c>
    </row>
    <row r="22" spans="1:28" ht="24" customHeight="1" thickBot="1" x14ac:dyDescent="0.25">
      <c r="A22" s="19" t="s">
        <v>1</v>
      </c>
      <c r="B22" s="46">
        <v>12</v>
      </c>
      <c r="C22" s="46">
        <v>350</v>
      </c>
      <c r="D22" s="46">
        <v>9</v>
      </c>
      <c r="E22" s="46">
        <v>12</v>
      </c>
      <c r="F22" s="6">
        <f t="shared" si="0"/>
        <v>404</v>
      </c>
      <c r="G22" s="2"/>
      <c r="H22" s="21" t="s">
        <v>26</v>
      </c>
      <c r="I22" s="47">
        <v>4</v>
      </c>
      <c r="J22" s="47">
        <v>340</v>
      </c>
      <c r="K22" s="47">
        <v>9</v>
      </c>
      <c r="L22" s="47">
        <v>12</v>
      </c>
      <c r="M22" s="6">
        <f t="shared" si="1"/>
        <v>390</v>
      </c>
      <c r="N22" s="3">
        <f>M19+M20+M21+M22</f>
        <v>1556.5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1353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1556.5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1632.5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79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152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workbookViewId="0">
      <selection activeCell="N22" sqref="N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45 X CARRERA 41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4541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4" t="s">
        <v>151</v>
      </c>
      <c r="E6" s="194"/>
      <c r="F6" s="194"/>
      <c r="G6" s="194"/>
      <c r="H6" s="194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3">
        <f>'G-1'!S6:U6</f>
        <v>43305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11</v>
      </c>
      <c r="C10" s="46">
        <v>194</v>
      </c>
      <c r="D10" s="46">
        <v>19</v>
      </c>
      <c r="E10" s="46">
        <v>9</v>
      </c>
      <c r="F10" s="6">
        <f t="shared" ref="F10:F22" si="0">B10*0.5+C10*1+D10*2+E10*2.5</f>
        <v>260</v>
      </c>
      <c r="G10" s="2"/>
      <c r="H10" s="19" t="s">
        <v>4</v>
      </c>
      <c r="I10" s="46">
        <v>3</v>
      </c>
      <c r="J10" s="46">
        <v>190</v>
      </c>
      <c r="K10" s="46">
        <v>11</v>
      </c>
      <c r="L10" s="46">
        <v>8</v>
      </c>
      <c r="M10" s="6">
        <f t="shared" ref="M10:M22" si="1">I10*0.5+J10*1+K10*2+L10*2.5</f>
        <v>233.5</v>
      </c>
      <c r="N10" s="9">
        <f>F20+F21+F22+M10</f>
        <v>980</v>
      </c>
      <c r="O10" s="19" t="s">
        <v>43</v>
      </c>
      <c r="P10" s="46">
        <v>5</v>
      </c>
      <c r="Q10" s="46">
        <v>209</v>
      </c>
      <c r="R10" s="46">
        <v>11</v>
      </c>
      <c r="S10" s="46">
        <v>10</v>
      </c>
      <c r="T10" s="6">
        <f t="shared" ref="T10:T21" si="2">P10*0.5+Q10*1+R10*2+S10*2.5</f>
        <v>258.5</v>
      </c>
      <c r="U10" s="10"/>
      <c r="AB10" s="1"/>
    </row>
    <row r="11" spans="1:28" ht="24" customHeight="1" x14ac:dyDescent="0.2">
      <c r="A11" s="18" t="s">
        <v>14</v>
      </c>
      <c r="B11" s="46">
        <v>19</v>
      </c>
      <c r="C11" s="46">
        <v>273</v>
      </c>
      <c r="D11" s="46">
        <v>16</v>
      </c>
      <c r="E11" s="46">
        <v>5</v>
      </c>
      <c r="F11" s="6">
        <f t="shared" si="0"/>
        <v>327</v>
      </c>
      <c r="G11" s="2"/>
      <c r="H11" s="19" t="s">
        <v>5</v>
      </c>
      <c r="I11" s="46">
        <v>5</v>
      </c>
      <c r="J11" s="46">
        <v>209</v>
      </c>
      <c r="K11" s="46">
        <v>9</v>
      </c>
      <c r="L11" s="46">
        <v>5</v>
      </c>
      <c r="M11" s="6">
        <f t="shared" si="1"/>
        <v>242</v>
      </c>
      <c r="N11" s="9">
        <f>F21+F22+M10+M11</f>
        <v>958.5</v>
      </c>
      <c r="O11" s="19" t="s">
        <v>44</v>
      </c>
      <c r="P11" s="46">
        <v>7</v>
      </c>
      <c r="Q11" s="46">
        <v>235</v>
      </c>
      <c r="R11" s="46">
        <v>10</v>
      </c>
      <c r="S11" s="46">
        <v>14</v>
      </c>
      <c r="T11" s="6">
        <f t="shared" si="2"/>
        <v>293.5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183</v>
      </c>
      <c r="D12" s="46">
        <v>20</v>
      </c>
      <c r="E12" s="46">
        <v>6</v>
      </c>
      <c r="F12" s="6">
        <f t="shared" si="0"/>
        <v>241.5</v>
      </c>
      <c r="G12" s="2"/>
      <c r="H12" s="19" t="s">
        <v>6</v>
      </c>
      <c r="I12" s="46">
        <v>5</v>
      </c>
      <c r="J12" s="46">
        <v>232</v>
      </c>
      <c r="K12" s="46">
        <v>8</v>
      </c>
      <c r="L12" s="46">
        <v>8</v>
      </c>
      <c r="M12" s="6">
        <f t="shared" si="1"/>
        <v>270.5</v>
      </c>
      <c r="N12" s="2">
        <f>F22+M10+M11+M12</f>
        <v>960.5</v>
      </c>
      <c r="O12" s="19" t="s">
        <v>32</v>
      </c>
      <c r="P12" s="46">
        <v>7</v>
      </c>
      <c r="Q12" s="46">
        <v>192</v>
      </c>
      <c r="R12" s="46">
        <v>9</v>
      </c>
      <c r="S12" s="46">
        <v>10</v>
      </c>
      <c r="T12" s="6">
        <f t="shared" si="2"/>
        <v>238.5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249</v>
      </c>
      <c r="D13" s="46">
        <v>15</v>
      </c>
      <c r="E13" s="46">
        <v>16</v>
      </c>
      <c r="F13" s="6">
        <f t="shared" si="0"/>
        <v>322.5</v>
      </c>
      <c r="G13" s="2">
        <f t="shared" ref="G13:G19" si="3">F10+F11+F12+F13</f>
        <v>1151</v>
      </c>
      <c r="H13" s="19" t="s">
        <v>7</v>
      </c>
      <c r="I13" s="46">
        <v>5</v>
      </c>
      <c r="J13" s="46">
        <v>167</v>
      </c>
      <c r="K13" s="46">
        <v>6</v>
      </c>
      <c r="L13" s="46">
        <v>3</v>
      </c>
      <c r="M13" s="6">
        <f t="shared" si="1"/>
        <v>189</v>
      </c>
      <c r="N13" s="2">
        <f t="shared" ref="N13:N18" si="4">M10+M11+M12+M13</f>
        <v>935</v>
      </c>
      <c r="O13" s="19" t="s">
        <v>33</v>
      </c>
      <c r="P13" s="46">
        <v>6</v>
      </c>
      <c r="Q13" s="46">
        <v>226</v>
      </c>
      <c r="R13" s="46">
        <v>11</v>
      </c>
      <c r="S13" s="46">
        <v>17</v>
      </c>
      <c r="T13" s="6">
        <f t="shared" si="2"/>
        <v>293.5</v>
      </c>
      <c r="U13" s="2">
        <f t="shared" ref="U13:U21" si="5">T10+T11+T12+T13</f>
        <v>1084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216</v>
      </c>
      <c r="D14" s="46">
        <v>16</v>
      </c>
      <c r="E14" s="46">
        <v>11</v>
      </c>
      <c r="F14" s="6">
        <f t="shared" si="0"/>
        <v>278</v>
      </c>
      <c r="G14" s="2">
        <f t="shared" si="3"/>
        <v>1169</v>
      </c>
      <c r="H14" s="19" t="s">
        <v>9</v>
      </c>
      <c r="I14" s="46">
        <v>7</v>
      </c>
      <c r="J14" s="46">
        <v>221</v>
      </c>
      <c r="K14" s="46">
        <v>8</v>
      </c>
      <c r="L14" s="46">
        <v>16</v>
      </c>
      <c r="M14" s="6">
        <f t="shared" si="1"/>
        <v>280.5</v>
      </c>
      <c r="N14" s="2">
        <f t="shared" si="4"/>
        <v>982</v>
      </c>
      <c r="O14" s="19" t="s">
        <v>29</v>
      </c>
      <c r="P14" s="45">
        <v>4</v>
      </c>
      <c r="Q14" s="45">
        <v>232</v>
      </c>
      <c r="R14" s="45">
        <v>14</v>
      </c>
      <c r="S14" s="45">
        <v>6</v>
      </c>
      <c r="T14" s="6">
        <f t="shared" si="2"/>
        <v>277</v>
      </c>
      <c r="U14" s="2">
        <f t="shared" si="5"/>
        <v>1102.5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246</v>
      </c>
      <c r="D15" s="46">
        <v>10</v>
      </c>
      <c r="E15" s="46">
        <v>6</v>
      </c>
      <c r="F15" s="6">
        <f t="shared" si="0"/>
        <v>283</v>
      </c>
      <c r="G15" s="2">
        <f>F12+F13+F14+F15</f>
        <v>1125</v>
      </c>
      <c r="H15" s="19" t="s">
        <v>12</v>
      </c>
      <c r="I15" s="46">
        <v>6</v>
      </c>
      <c r="J15" s="46">
        <v>220</v>
      </c>
      <c r="K15" s="46">
        <v>5</v>
      </c>
      <c r="L15" s="46">
        <v>5</v>
      </c>
      <c r="M15" s="6">
        <f t="shared" si="1"/>
        <v>245.5</v>
      </c>
      <c r="N15" s="2">
        <f t="shared" si="4"/>
        <v>985.5</v>
      </c>
      <c r="O15" s="18" t="s">
        <v>30</v>
      </c>
      <c r="P15" s="46">
        <v>7</v>
      </c>
      <c r="Q15" s="46">
        <v>236</v>
      </c>
      <c r="R15" s="46">
        <v>21</v>
      </c>
      <c r="S15" s="46">
        <v>12</v>
      </c>
      <c r="T15" s="6">
        <f t="shared" si="2"/>
        <v>311.5</v>
      </c>
      <c r="U15" s="2">
        <f t="shared" si="5"/>
        <v>1120.5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214</v>
      </c>
      <c r="D16" s="46">
        <v>11</v>
      </c>
      <c r="E16" s="46">
        <v>14</v>
      </c>
      <c r="F16" s="6">
        <f t="shared" si="0"/>
        <v>273</v>
      </c>
      <c r="G16" s="2">
        <f t="shared" si="3"/>
        <v>1156.5</v>
      </c>
      <c r="H16" s="19" t="s">
        <v>15</v>
      </c>
      <c r="I16" s="46">
        <v>8</v>
      </c>
      <c r="J16" s="46">
        <v>219</v>
      </c>
      <c r="K16" s="46">
        <v>6</v>
      </c>
      <c r="L16" s="46">
        <v>6</v>
      </c>
      <c r="M16" s="6">
        <f t="shared" si="1"/>
        <v>250</v>
      </c>
      <c r="N16" s="2">
        <f t="shared" si="4"/>
        <v>965</v>
      </c>
      <c r="O16" s="19" t="s">
        <v>8</v>
      </c>
      <c r="P16" s="46">
        <v>7</v>
      </c>
      <c r="Q16" s="46">
        <v>159</v>
      </c>
      <c r="R16" s="46">
        <v>17</v>
      </c>
      <c r="S16" s="46">
        <v>5</v>
      </c>
      <c r="T16" s="6">
        <f t="shared" si="2"/>
        <v>209</v>
      </c>
      <c r="U16" s="2">
        <f t="shared" si="5"/>
        <v>1091</v>
      </c>
      <c r="AB16" s="81">
        <v>234</v>
      </c>
    </row>
    <row r="17" spans="1:28" ht="24" customHeight="1" x14ac:dyDescent="0.2">
      <c r="A17" s="18" t="s">
        <v>40</v>
      </c>
      <c r="B17" s="46">
        <v>6</v>
      </c>
      <c r="C17" s="46">
        <v>230</v>
      </c>
      <c r="D17" s="46">
        <v>12</v>
      </c>
      <c r="E17" s="46">
        <v>15</v>
      </c>
      <c r="F17" s="6">
        <f t="shared" si="0"/>
        <v>294.5</v>
      </c>
      <c r="G17" s="2">
        <f t="shared" si="3"/>
        <v>1128.5</v>
      </c>
      <c r="H17" s="19" t="s">
        <v>18</v>
      </c>
      <c r="I17" s="46">
        <v>6</v>
      </c>
      <c r="J17" s="46">
        <v>205</v>
      </c>
      <c r="K17" s="46">
        <v>8</v>
      </c>
      <c r="L17" s="46">
        <v>8</v>
      </c>
      <c r="M17" s="6">
        <f t="shared" si="1"/>
        <v>244</v>
      </c>
      <c r="N17" s="2">
        <f t="shared" si="4"/>
        <v>1020</v>
      </c>
      <c r="O17" s="19" t="s">
        <v>10</v>
      </c>
      <c r="P17" s="46">
        <v>7</v>
      </c>
      <c r="Q17" s="46">
        <v>146</v>
      </c>
      <c r="R17" s="46">
        <v>12</v>
      </c>
      <c r="S17" s="46">
        <v>9</v>
      </c>
      <c r="T17" s="6">
        <f t="shared" si="2"/>
        <v>196</v>
      </c>
      <c r="U17" s="2">
        <f t="shared" si="5"/>
        <v>993.5</v>
      </c>
      <c r="AB17" s="81">
        <v>248</v>
      </c>
    </row>
    <row r="18" spans="1:28" ht="24" customHeight="1" x14ac:dyDescent="0.2">
      <c r="A18" s="18" t="s">
        <v>41</v>
      </c>
      <c r="B18" s="46">
        <v>7</v>
      </c>
      <c r="C18" s="46">
        <v>222</v>
      </c>
      <c r="D18" s="46">
        <v>12</v>
      </c>
      <c r="E18" s="46">
        <v>11</v>
      </c>
      <c r="F18" s="6">
        <f t="shared" si="0"/>
        <v>277</v>
      </c>
      <c r="G18" s="2">
        <f t="shared" si="3"/>
        <v>1127.5</v>
      </c>
      <c r="H18" s="19" t="s">
        <v>20</v>
      </c>
      <c r="I18" s="46">
        <v>9</v>
      </c>
      <c r="J18" s="46">
        <v>223</v>
      </c>
      <c r="K18" s="46">
        <v>9</v>
      </c>
      <c r="L18" s="46">
        <v>13</v>
      </c>
      <c r="M18" s="6">
        <f t="shared" si="1"/>
        <v>278</v>
      </c>
      <c r="N18" s="2">
        <f t="shared" si="4"/>
        <v>1017.5</v>
      </c>
      <c r="O18" s="19" t="s">
        <v>13</v>
      </c>
      <c r="P18" s="46">
        <v>6</v>
      </c>
      <c r="Q18" s="46">
        <v>234</v>
      </c>
      <c r="R18" s="46">
        <v>12</v>
      </c>
      <c r="S18" s="46">
        <v>6</v>
      </c>
      <c r="T18" s="6">
        <f t="shared" si="2"/>
        <v>276</v>
      </c>
      <c r="U18" s="2">
        <f t="shared" si="5"/>
        <v>992.5</v>
      </c>
      <c r="AB18" s="8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234</v>
      </c>
      <c r="D19" s="47">
        <v>6</v>
      </c>
      <c r="E19" s="47">
        <v>8</v>
      </c>
      <c r="F19" s="7">
        <f t="shared" si="0"/>
        <v>268.5</v>
      </c>
      <c r="G19" s="3">
        <f t="shared" si="3"/>
        <v>1113</v>
      </c>
      <c r="H19" s="20" t="s">
        <v>22</v>
      </c>
      <c r="I19" s="45">
        <v>11</v>
      </c>
      <c r="J19" s="45">
        <v>266</v>
      </c>
      <c r="K19" s="45">
        <v>6</v>
      </c>
      <c r="L19" s="45">
        <v>13</v>
      </c>
      <c r="M19" s="6">
        <f t="shared" si="1"/>
        <v>316</v>
      </c>
      <c r="N19" s="2">
        <f>M16+M17+M18+M19</f>
        <v>1088</v>
      </c>
      <c r="O19" s="19" t="s">
        <v>16</v>
      </c>
      <c r="P19" s="46">
        <v>1</v>
      </c>
      <c r="Q19" s="46">
        <v>185</v>
      </c>
      <c r="R19" s="46">
        <v>20</v>
      </c>
      <c r="S19" s="46">
        <v>5</v>
      </c>
      <c r="T19" s="6">
        <f t="shared" si="2"/>
        <v>238</v>
      </c>
      <c r="U19" s="2">
        <f t="shared" si="5"/>
        <v>919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218</v>
      </c>
      <c r="D20" s="45">
        <v>11</v>
      </c>
      <c r="E20" s="45">
        <v>8</v>
      </c>
      <c r="F20" s="8">
        <f t="shared" si="0"/>
        <v>263.5</v>
      </c>
      <c r="G20" s="35"/>
      <c r="H20" s="19" t="s">
        <v>24</v>
      </c>
      <c r="I20" s="46">
        <v>6</v>
      </c>
      <c r="J20" s="46">
        <v>207</v>
      </c>
      <c r="K20" s="46">
        <v>7</v>
      </c>
      <c r="L20" s="46">
        <v>10</v>
      </c>
      <c r="M20" s="8">
        <f t="shared" si="1"/>
        <v>249</v>
      </c>
      <c r="N20" s="2">
        <f>M17+M18+M19+M20</f>
        <v>1087</v>
      </c>
      <c r="O20" s="19" t="s">
        <v>45</v>
      </c>
      <c r="P20" s="45">
        <v>3</v>
      </c>
      <c r="Q20" s="45">
        <v>228</v>
      </c>
      <c r="R20" s="45">
        <v>16</v>
      </c>
      <c r="S20" s="45">
        <v>8</v>
      </c>
      <c r="T20" s="8">
        <f t="shared" si="2"/>
        <v>281.5</v>
      </c>
      <c r="U20" s="2">
        <f t="shared" si="5"/>
        <v>991.5</v>
      </c>
      <c r="AB20" s="8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208</v>
      </c>
      <c r="D21" s="46">
        <v>9</v>
      </c>
      <c r="E21" s="46">
        <v>16</v>
      </c>
      <c r="F21" s="6">
        <f t="shared" si="0"/>
        <v>268.5</v>
      </c>
      <c r="G21" s="36"/>
      <c r="H21" s="20" t="s">
        <v>25</v>
      </c>
      <c r="I21" s="46">
        <v>7</v>
      </c>
      <c r="J21" s="46">
        <v>235</v>
      </c>
      <c r="K21" s="46">
        <v>6</v>
      </c>
      <c r="L21" s="46">
        <v>10</v>
      </c>
      <c r="M21" s="6">
        <f t="shared" si="1"/>
        <v>275.5</v>
      </c>
      <c r="N21" s="2">
        <f>M18+M19+M20+M21</f>
        <v>1118.5</v>
      </c>
      <c r="O21" s="21" t="s">
        <v>46</v>
      </c>
      <c r="P21" s="47">
        <v>4</v>
      </c>
      <c r="Q21" s="47">
        <v>219</v>
      </c>
      <c r="R21" s="47">
        <v>17</v>
      </c>
      <c r="S21" s="47">
        <v>4</v>
      </c>
      <c r="T21" s="7">
        <f t="shared" si="2"/>
        <v>265</v>
      </c>
      <c r="U21" s="3">
        <f t="shared" si="5"/>
        <v>1060.5</v>
      </c>
      <c r="AB21" s="8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188</v>
      </c>
      <c r="D22" s="46">
        <v>7</v>
      </c>
      <c r="E22" s="46">
        <v>4</v>
      </c>
      <c r="F22" s="6">
        <f t="shared" si="0"/>
        <v>214.5</v>
      </c>
      <c r="G22" s="2"/>
      <c r="H22" s="21" t="s">
        <v>26</v>
      </c>
      <c r="I22" s="47">
        <v>10</v>
      </c>
      <c r="J22" s="47">
        <v>230</v>
      </c>
      <c r="K22" s="47">
        <v>7</v>
      </c>
      <c r="L22" s="47">
        <v>12</v>
      </c>
      <c r="M22" s="6">
        <f t="shared" si="1"/>
        <v>279</v>
      </c>
      <c r="N22" s="3">
        <f>M19+M20+M21+M22</f>
        <v>1119.5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1169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1119.5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1120.5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66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workbookViewId="0">
      <selection activeCell="U14" sqref="U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45 X CARRERA 41</v>
      </c>
      <c r="E5" s="210"/>
      <c r="F5" s="210"/>
      <c r="G5" s="210"/>
      <c r="H5" s="210"/>
      <c r="I5" s="208" t="s">
        <v>53</v>
      </c>
      <c r="J5" s="208"/>
      <c r="K5" s="208"/>
      <c r="L5" s="185">
        <f>'G-1'!L5:N5</f>
        <v>4541</v>
      </c>
      <c r="M5" s="185"/>
      <c r="N5" s="185"/>
      <c r="O5" s="50"/>
      <c r="P5" s="208" t="s">
        <v>57</v>
      </c>
      <c r="Q5" s="208"/>
      <c r="R5" s="208"/>
      <c r="S5" s="185" t="s">
        <v>134</v>
      </c>
      <c r="T5" s="185"/>
      <c r="U5" s="185"/>
    </row>
    <row r="6" spans="1:28" ht="12.75" customHeight="1" x14ac:dyDescent="0.2">
      <c r="A6" s="208" t="s">
        <v>55</v>
      </c>
      <c r="B6" s="208"/>
      <c r="C6" s="208"/>
      <c r="D6" s="194" t="s">
        <v>153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43305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52</v>
      </c>
      <c r="C10" s="61">
        <v>118</v>
      </c>
      <c r="D10" s="61">
        <v>44</v>
      </c>
      <c r="E10" s="61">
        <v>3</v>
      </c>
      <c r="F10" s="62">
        <f t="shared" ref="F10:F22" si="0">B10*0.5+C10*1+D10*2+E10*2.5</f>
        <v>239.5</v>
      </c>
      <c r="G10" s="63"/>
      <c r="H10" s="64" t="s">
        <v>4</v>
      </c>
      <c r="I10" s="46">
        <v>41</v>
      </c>
      <c r="J10" s="46">
        <v>133</v>
      </c>
      <c r="K10" s="46">
        <v>38</v>
      </c>
      <c r="L10" s="46">
        <v>2</v>
      </c>
      <c r="M10" s="62">
        <f t="shared" ref="M10:M22" si="1">I10*0.5+J10*1+K10*2+L10*2.5</f>
        <v>234.5</v>
      </c>
      <c r="N10" s="65">
        <f>F20+F21+F22+M10</f>
        <v>1063.5</v>
      </c>
      <c r="O10" s="64" t="s">
        <v>43</v>
      </c>
      <c r="P10" s="46">
        <v>72</v>
      </c>
      <c r="Q10" s="46">
        <v>159</v>
      </c>
      <c r="R10" s="46">
        <v>44</v>
      </c>
      <c r="S10" s="46">
        <v>7</v>
      </c>
      <c r="T10" s="62">
        <f t="shared" ref="T10:T21" si="2">P10*0.5+Q10*1+R10*2+S10*2.5</f>
        <v>300.5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69</v>
      </c>
      <c r="C11" s="61">
        <v>154</v>
      </c>
      <c r="D11" s="61">
        <v>38</v>
      </c>
      <c r="E11" s="61">
        <v>0</v>
      </c>
      <c r="F11" s="62">
        <f t="shared" si="0"/>
        <v>264.5</v>
      </c>
      <c r="G11" s="63"/>
      <c r="H11" s="64" t="s">
        <v>5</v>
      </c>
      <c r="I11" s="46">
        <v>70</v>
      </c>
      <c r="J11" s="46">
        <v>143</v>
      </c>
      <c r="K11" s="46">
        <v>40</v>
      </c>
      <c r="L11" s="46">
        <v>33</v>
      </c>
      <c r="M11" s="62">
        <f t="shared" si="1"/>
        <v>340.5</v>
      </c>
      <c r="N11" s="65">
        <f>F21+F22+M10+M11</f>
        <v>1147</v>
      </c>
      <c r="O11" s="64" t="s">
        <v>44</v>
      </c>
      <c r="P11" s="46">
        <v>64</v>
      </c>
      <c r="Q11" s="46">
        <v>153</v>
      </c>
      <c r="R11" s="46">
        <v>45</v>
      </c>
      <c r="S11" s="46">
        <v>5</v>
      </c>
      <c r="T11" s="62">
        <f t="shared" si="2"/>
        <v>287.5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48</v>
      </c>
      <c r="C12" s="61">
        <v>164</v>
      </c>
      <c r="D12" s="61">
        <v>45</v>
      </c>
      <c r="E12" s="61">
        <v>2</v>
      </c>
      <c r="F12" s="62">
        <f t="shared" si="0"/>
        <v>283</v>
      </c>
      <c r="G12" s="63"/>
      <c r="H12" s="64" t="s">
        <v>6</v>
      </c>
      <c r="I12" s="46">
        <v>47</v>
      </c>
      <c r="J12" s="46">
        <v>161</v>
      </c>
      <c r="K12" s="46">
        <v>38</v>
      </c>
      <c r="L12" s="46">
        <v>2</v>
      </c>
      <c r="M12" s="62">
        <f t="shared" si="1"/>
        <v>265.5</v>
      </c>
      <c r="N12" s="63">
        <f>F22+M10+M11+M12</f>
        <v>1135</v>
      </c>
      <c r="O12" s="64" t="s">
        <v>32</v>
      </c>
      <c r="P12" s="46">
        <v>72</v>
      </c>
      <c r="Q12" s="46">
        <v>168</v>
      </c>
      <c r="R12" s="46">
        <v>43</v>
      </c>
      <c r="S12" s="46">
        <v>8</v>
      </c>
      <c r="T12" s="62">
        <f t="shared" si="2"/>
        <v>310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59</v>
      </c>
      <c r="C13" s="61">
        <v>180</v>
      </c>
      <c r="D13" s="61">
        <v>58</v>
      </c>
      <c r="E13" s="61">
        <v>3</v>
      </c>
      <c r="F13" s="62">
        <f t="shared" si="0"/>
        <v>333</v>
      </c>
      <c r="G13" s="63">
        <f t="shared" ref="G13:G19" si="3">F10+F11+F12+F13</f>
        <v>1120</v>
      </c>
      <c r="H13" s="64" t="s">
        <v>7</v>
      </c>
      <c r="I13" s="46">
        <v>38</v>
      </c>
      <c r="J13" s="46">
        <v>124</v>
      </c>
      <c r="K13" s="46">
        <v>41</v>
      </c>
      <c r="L13" s="46">
        <v>2</v>
      </c>
      <c r="M13" s="62">
        <f t="shared" si="1"/>
        <v>230</v>
      </c>
      <c r="N13" s="63">
        <f t="shared" ref="N13:N18" si="4">M10+M11+M12+M13</f>
        <v>1070.5</v>
      </c>
      <c r="O13" s="64" t="s">
        <v>33</v>
      </c>
      <c r="P13" s="46">
        <v>42</v>
      </c>
      <c r="Q13" s="46">
        <v>133</v>
      </c>
      <c r="R13" s="46">
        <v>40</v>
      </c>
      <c r="S13" s="46">
        <v>1</v>
      </c>
      <c r="T13" s="62">
        <f t="shared" si="2"/>
        <v>236.5</v>
      </c>
      <c r="U13" s="63">
        <f t="shared" ref="U13:U21" si="5">T10+T11+T12+T13</f>
        <v>1134.5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43</v>
      </c>
      <c r="C14" s="61">
        <v>155</v>
      </c>
      <c r="D14" s="61">
        <v>63</v>
      </c>
      <c r="E14" s="61">
        <v>4</v>
      </c>
      <c r="F14" s="62">
        <f t="shared" si="0"/>
        <v>312.5</v>
      </c>
      <c r="G14" s="63">
        <f t="shared" si="3"/>
        <v>1193</v>
      </c>
      <c r="H14" s="64" t="s">
        <v>9</v>
      </c>
      <c r="I14" s="46">
        <v>31</v>
      </c>
      <c r="J14" s="46">
        <v>138</v>
      </c>
      <c r="K14" s="46">
        <v>36</v>
      </c>
      <c r="L14" s="46">
        <v>2</v>
      </c>
      <c r="M14" s="62">
        <f t="shared" si="1"/>
        <v>230.5</v>
      </c>
      <c r="N14" s="63">
        <f t="shared" si="4"/>
        <v>1066.5</v>
      </c>
      <c r="O14" s="64" t="s">
        <v>29</v>
      </c>
      <c r="P14" s="45">
        <v>49</v>
      </c>
      <c r="Q14" s="45">
        <v>180</v>
      </c>
      <c r="R14" s="45">
        <v>45</v>
      </c>
      <c r="S14" s="45">
        <v>6</v>
      </c>
      <c r="T14" s="62">
        <f t="shared" si="2"/>
        <v>309.5</v>
      </c>
      <c r="U14" s="63">
        <f t="shared" si="5"/>
        <v>1143.5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34</v>
      </c>
      <c r="C15" s="61">
        <v>134</v>
      </c>
      <c r="D15" s="61">
        <v>44</v>
      </c>
      <c r="E15" s="61">
        <v>5</v>
      </c>
      <c r="F15" s="62">
        <f t="shared" si="0"/>
        <v>251.5</v>
      </c>
      <c r="G15" s="63">
        <f t="shared" si="3"/>
        <v>1180</v>
      </c>
      <c r="H15" s="64" t="s">
        <v>12</v>
      </c>
      <c r="I15" s="46">
        <v>30</v>
      </c>
      <c r="J15" s="46">
        <v>130</v>
      </c>
      <c r="K15" s="46">
        <v>35</v>
      </c>
      <c r="L15" s="46">
        <v>4</v>
      </c>
      <c r="M15" s="62">
        <f t="shared" si="1"/>
        <v>225</v>
      </c>
      <c r="N15" s="63">
        <f t="shared" si="4"/>
        <v>951</v>
      </c>
      <c r="O15" s="60" t="s">
        <v>30</v>
      </c>
      <c r="P15" s="46">
        <v>47</v>
      </c>
      <c r="Q15" s="46">
        <v>145</v>
      </c>
      <c r="R15" s="46">
        <v>45</v>
      </c>
      <c r="S15" s="46">
        <v>3</v>
      </c>
      <c r="T15" s="62">
        <f t="shared" si="2"/>
        <v>266</v>
      </c>
      <c r="U15" s="63">
        <f t="shared" si="5"/>
        <v>1122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41</v>
      </c>
      <c r="C16" s="61">
        <v>154</v>
      </c>
      <c r="D16" s="61">
        <v>53</v>
      </c>
      <c r="E16" s="61">
        <v>5</v>
      </c>
      <c r="F16" s="62">
        <f t="shared" si="0"/>
        <v>293</v>
      </c>
      <c r="G16" s="63">
        <f t="shared" si="3"/>
        <v>1190</v>
      </c>
      <c r="H16" s="64" t="s">
        <v>15</v>
      </c>
      <c r="I16" s="46">
        <v>35</v>
      </c>
      <c r="J16" s="46">
        <v>140</v>
      </c>
      <c r="K16" s="46">
        <v>32</v>
      </c>
      <c r="L16" s="46">
        <v>2</v>
      </c>
      <c r="M16" s="62">
        <f t="shared" si="1"/>
        <v>226.5</v>
      </c>
      <c r="N16" s="63">
        <f t="shared" si="4"/>
        <v>912</v>
      </c>
      <c r="O16" s="64" t="s">
        <v>8</v>
      </c>
      <c r="P16" s="46">
        <v>40</v>
      </c>
      <c r="Q16" s="46">
        <v>133</v>
      </c>
      <c r="R16" s="46">
        <v>36</v>
      </c>
      <c r="S16" s="46">
        <v>1</v>
      </c>
      <c r="T16" s="62">
        <f t="shared" si="2"/>
        <v>227.5</v>
      </c>
      <c r="U16" s="63">
        <f t="shared" si="5"/>
        <v>1039.5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56</v>
      </c>
      <c r="C17" s="61">
        <v>140</v>
      </c>
      <c r="D17" s="61">
        <v>43</v>
      </c>
      <c r="E17" s="61">
        <v>3</v>
      </c>
      <c r="F17" s="62">
        <f t="shared" si="0"/>
        <v>261.5</v>
      </c>
      <c r="G17" s="63">
        <f t="shared" si="3"/>
        <v>1118.5</v>
      </c>
      <c r="H17" s="64" t="s">
        <v>18</v>
      </c>
      <c r="I17" s="46">
        <v>34</v>
      </c>
      <c r="J17" s="46">
        <v>143</v>
      </c>
      <c r="K17" s="46">
        <v>39</v>
      </c>
      <c r="L17" s="46">
        <v>1</v>
      </c>
      <c r="M17" s="62">
        <f t="shared" si="1"/>
        <v>240.5</v>
      </c>
      <c r="N17" s="63">
        <f t="shared" si="4"/>
        <v>922.5</v>
      </c>
      <c r="O17" s="64" t="s">
        <v>10</v>
      </c>
      <c r="P17" s="46">
        <v>63</v>
      </c>
      <c r="Q17" s="46">
        <v>130</v>
      </c>
      <c r="R17" s="46">
        <v>38</v>
      </c>
      <c r="S17" s="46">
        <v>4</v>
      </c>
      <c r="T17" s="62">
        <f t="shared" si="2"/>
        <v>247.5</v>
      </c>
      <c r="U17" s="63">
        <f t="shared" si="5"/>
        <v>1050.5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81</v>
      </c>
      <c r="C18" s="61">
        <v>174</v>
      </c>
      <c r="D18" s="61">
        <v>56</v>
      </c>
      <c r="E18" s="61">
        <v>8</v>
      </c>
      <c r="F18" s="62">
        <f t="shared" si="0"/>
        <v>346.5</v>
      </c>
      <c r="G18" s="63">
        <f t="shared" si="3"/>
        <v>1152.5</v>
      </c>
      <c r="H18" s="64" t="s">
        <v>20</v>
      </c>
      <c r="I18" s="46">
        <v>42</v>
      </c>
      <c r="J18" s="46">
        <v>126</v>
      </c>
      <c r="K18" s="46">
        <v>35</v>
      </c>
      <c r="L18" s="46">
        <v>2</v>
      </c>
      <c r="M18" s="62">
        <f t="shared" si="1"/>
        <v>222</v>
      </c>
      <c r="N18" s="63">
        <f t="shared" si="4"/>
        <v>914</v>
      </c>
      <c r="O18" s="64" t="s">
        <v>13</v>
      </c>
      <c r="P18" s="46">
        <v>59</v>
      </c>
      <c r="Q18" s="46">
        <v>109</v>
      </c>
      <c r="R18" s="46">
        <v>35</v>
      </c>
      <c r="S18" s="46">
        <v>3</v>
      </c>
      <c r="T18" s="62">
        <f t="shared" si="2"/>
        <v>216</v>
      </c>
      <c r="U18" s="63">
        <f t="shared" si="5"/>
        <v>957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59</v>
      </c>
      <c r="C19" s="69">
        <v>170</v>
      </c>
      <c r="D19" s="69">
        <v>42</v>
      </c>
      <c r="E19" s="69">
        <v>1</v>
      </c>
      <c r="F19" s="70">
        <f t="shared" si="0"/>
        <v>286</v>
      </c>
      <c r="G19" s="71">
        <f t="shared" si="3"/>
        <v>1187</v>
      </c>
      <c r="H19" s="72" t="s">
        <v>22</v>
      </c>
      <c r="I19" s="45">
        <v>39</v>
      </c>
      <c r="J19" s="45">
        <v>149</v>
      </c>
      <c r="K19" s="45">
        <v>30</v>
      </c>
      <c r="L19" s="45">
        <v>2</v>
      </c>
      <c r="M19" s="62">
        <f t="shared" si="1"/>
        <v>233.5</v>
      </c>
      <c r="N19" s="63">
        <f>M16+M17+M18+M19</f>
        <v>922.5</v>
      </c>
      <c r="O19" s="64" t="s">
        <v>16</v>
      </c>
      <c r="P19" s="46">
        <v>44</v>
      </c>
      <c r="Q19" s="46">
        <v>108</v>
      </c>
      <c r="R19" s="46">
        <v>33</v>
      </c>
      <c r="S19" s="46">
        <v>1</v>
      </c>
      <c r="T19" s="62">
        <f t="shared" si="2"/>
        <v>198.5</v>
      </c>
      <c r="U19" s="63">
        <f t="shared" si="5"/>
        <v>889.5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48</v>
      </c>
      <c r="C20" s="67">
        <v>161</v>
      </c>
      <c r="D20" s="67">
        <v>31</v>
      </c>
      <c r="E20" s="67">
        <v>4</v>
      </c>
      <c r="F20" s="73">
        <f t="shared" si="0"/>
        <v>257</v>
      </c>
      <c r="G20" s="74"/>
      <c r="H20" s="64" t="s">
        <v>24</v>
      </c>
      <c r="I20" s="46">
        <v>67</v>
      </c>
      <c r="J20" s="46">
        <v>198</v>
      </c>
      <c r="K20" s="46">
        <v>33</v>
      </c>
      <c r="L20" s="46">
        <v>7</v>
      </c>
      <c r="M20" s="73">
        <f t="shared" si="1"/>
        <v>315</v>
      </c>
      <c r="N20" s="63">
        <f>M17+M18+M19+M20</f>
        <v>1011</v>
      </c>
      <c r="O20" s="64" t="s">
        <v>45</v>
      </c>
      <c r="P20" s="45">
        <v>40</v>
      </c>
      <c r="Q20" s="45">
        <v>86</v>
      </c>
      <c r="R20" s="45">
        <v>30</v>
      </c>
      <c r="S20" s="45">
        <v>3</v>
      </c>
      <c r="T20" s="73">
        <f t="shared" si="2"/>
        <v>173.5</v>
      </c>
      <c r="U20" s="63">
        <f t="shared" si="5"/>
        <v>835.5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44</v>
      </c>
      <c r="C21" s="61">
        <v>159</v>
      </c>
      <c r="D21" s="61">
        <v>47</v>
      </c>
      <c r="E21" s="61">
        <v>1</v>
      </c>
      <c r="F21" s="62">
        <f t="shared" si="0"/>
        <v>277.5</v>
      </c>
      <c r="G21" s="75"/>
      <c r="H21" s="72" t="s">
        <v>25</v>
      </c>
      <c r="I21" s="46">
        <v>50</v>
      </c>
      <c r="J21" s="46">
        <v>158</v>
      </c>
      <c r="K21" s="46">
        <v>38</v>
      </c>
      <c r="L21" s="46">
        <v>3</v>
      </c>
      <c r="M21" s="62">
        <f t="shared" si="1"/>
        <v>266.5</v>
      </c>
      <c r="N21" s="63">
        <f>M18+M19+M20+M21</f>
        <v>1037</v>
      </c>
      <c r="O21" s="68" t="s">
        <v>46</v>
      </c>
      <c r="P21" s="47">
        <v>39</v>
      </c>
      <c r="Q21" s="47">
        <v>100</v>
      </c>
      <c r="R21" s="47">
        <v>34</v>
      </c>
      <c r="S21" s="47">
        <v>1</v>
      </c>
      <c r="T21" s="70">
        <f t="shared" si="2"/>
        <v>190</v>
      </c>
      <c r="U21" s="71">
        <f t="shared" si="5"/>
        <v>778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50</v>
      </c>
      <c r="C22" s="61">
        <v>180</v>
      </c>
      <c r="D22" s="61">
        <v>41</v>
      </c>
      <c r="E22" s="61">
        <v>3</v>
      </c>
      <c r="F22" s="62">
        <f t="shared" si="0"/>
        <v>294.5</v>
      </c>
      <c r="G22" s="63"/>
      <c r="H22" s="68" t="s">
        <v>26</v>
      </c>
      <c r="I22" s="47">
        <v>69</v>
      </c>
      <c r="J22" s="47">
        <v>155</v>
      </c>
      <c r="K22" s="47">
        <v>39</v>
      </c>
      <c r="L22" s="47">
        <v>6</v>
      </c>
      <c r="M22" s="62">
        <f t="shared" si="1"/>
        <v>282.5</v>
      </c>
      <c r="N22" s="71">
        <f>M19+M20+M21+M22</f>
        <v>1097.5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1193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1147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1143.5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66</v>
      </c>
      <c r="G24" s="88"/>
      <c r="H24" s="200"/>
      <c r="I24" s="201"/>
      <c r="J24" s="83" t="s">
        <v>73</v>
      </c>
      <c r="K24" s="86"/>
      <c r="L24" s="86"/>
      <c r="M24" s="87" t="s">
        <v>76</v>
      </c>
      <c r="N24" s="88"/>
      <c r="O24" s="200"/>
      <c r="P24" s="201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45 X CARRERA 41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4541</v>
      </c>
      <c r="M6" s="185"/>
      <c r="N6" s="185"/>
      <c r="O6" s="12"/>
      <c r="P6" s="180" t="s">
        <v>58</v>
      </c>
      <c r="Q6" s="180"/>
      <c r="R6" s="180"/>
      <c r="S6" s="219">
        <f>'G-1'!S6:U6</f>
        <v>43305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</f>
        <v>65</v>
      </c>
      <c r="C10" s="46">
        <f>'G-1'!C10+'G-2'!C10+'G-3'!C10</f>
        <v>506</v>
      </c>
      <c r="D10" s="46">
        <f>'G-1'!D10+'G-2'!D10+'G-3'!D10</f>
        <v>79</v>
      </c>
      <c r="E10" s="46">
        <f>'G-1'!E10+'G-2'!E10+'G-3'!E10</f>
        <v>18</v>
      </c>
      <c r="F10" s="6">
        <f t="shared" ref="F10:F22" si="0">B10*0.5+C10*1+D10*2+E10*2.5</f>
        <v>741.5</v>
      </c>
      <c r="G10" s="2"/>
      <c r="H10" s="19" t="s">
        <v>4</v>
      </c>
      <c r="I10" s="46">
        <f>'G-1'!I10+'G-2'!I10+'G-3'!I10</f>
        <v>55</v>
      </c>
      <c r="J10" s="46">
        <f>'G-1'!J10+'G-2'!J10+'G-3'!J10</f>
        <v>651</v>
      </c>
      <c r="K10" s="46">
        <f>'G-1'!K10+'G-2'!K10+'G-3'!K10</f>
        <v>58</v>
      </c>
      <c r="L10" s="46">
        <f>'G-1'!L10+'G-2'!L10+'G-3'!L10</f>
        <v>20</v>
      </c>
      <c r="M10" s="6">
        <f t="shared" ref="M10:M22" si="1">I10*0.5+J10*1+K10*2+L10*2.5</f>
        <v>844.5</v>
      </c>
      <c r="N10" s="9">
        <f>F20+F21+F22+M10</f>
        <v>3469.5</v>
      </c>
      <c r="O10" s="19" t="s">
        <v>43</v>
      </c>
      <c r="P10" s="46">
        <f>'G-1'!P10+'G-2'!P10+'G-3'!P10</f>
        <v>85</v>
      </c>
      <c r="Q10" s="46">
        <f>'G-1'!Q10+'G-2'!Q10+'G-3'!Q10</f>
        <v>693</v>
      </c>
      <c r="R10" s="46">
        <f>'G-1'!R10+'G-2'!R10+'G-3'!R10</f>
        <v>67</v>
      </c>
      <c r="S10" s="46">
        <f>'G-1'!S10+'G-2'!S10+'G-3'!S10</f>
        <v>25</v>
      </c>
      <c r="T10" s="6">
        <f t="shared" ref="T10:T21" si="2">P10*0.5+Q10*1+R10*2+S10*2.5</f>
        <v>932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92</v>
      </c>
      <c r="C11" s="46">
        <f>'G-1'!C11+'G-2'!C11+'G-3'!C11</f>
        <v>633</v>
      </c>
      <c r="D11" s="46">
        <f>'G-1'!D11+'G-2'!D11+'G-3'!D11</f>
        <v>71</v>
      </c>
      <c r="E11" s="46">
        <f>'G-1'!E11+'G-2'!E11+'G-3'!E11</f>
        <v>12</v>
      </c>
      <c r="F11" s="6">
        <f t="shared" si="0"/>
        <v>851</v>
      </c>
      <c r="G11" s="2"/>
      <c r="H11" s="19" t="s">
        <v>5</v>
      </c>
      <c r="I11" s="46">
        <f>'G-1'!I11+'G-2'!I11+'G-3'!I11</f>
        <v>94</v>
      </c>
      <c r="J11" s="46">
        <f>'G-1'!J11+'G-2'!J11+'G-3'!J11</f>
        <v>662</v>
      </c>
      <c r="K11" s="46">
        <f>'G-1'!K11+'G-2'!K11+'G-3'!K11</f>
        <v>56</v>
      </c>
      <c r="L11" s="46">
        <f>'G-1'!L11+'G-2'!L11+'G-3'!L11</f>
        <v>44</v>
      </c>
      <c r="M11" s="6">
        <f t="shared" si="1"/>
        <v>931</v>
      </c>
      <c r="N11" s="9">
        <f>F21+F22+M10+M11</f>
        <v>3562</v>
      </c>
      <c r="O11" s="19" t="s">
        <v>44</v>
      </c>
      <c r="P11" s="46">
        <f>'G-1'!P11+'G-2'!P11+'G-3'!P11</f>
        <v>81</v>
      </c>
      <c r="Q11" s="46">
        <f>'G-1'!Q11+'G-2'!Q11+'G-3'!Q11</f>
        <v>738</v>
      </c>
      <c r="R11" s="46">
        <f>'G-1'!R11+'G-2'!R11+'G-3'!R11</f>
        <v>65</v>
      </c>
      <c r="S11" s="46">
        <f>'G-1'!S11+'G-2'!S11+'G-3'!S11</f>
        <v>25</v>
      </c>
      <c r="T11" s="6">
        <f t="shared" si="2"/>
        <v>971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61</v>
      </c>
      <c r="C12" s="46">
        <f>'G-1'!C12+'G-2'!C12+'G-3'!C12</f>
        <v>625</v>
      </c>
      <c r="D12" s="46">
        <f>'G-1'!D12+'G-2'!D12+'G-3'!D12</f>
        <v>89</v>
      </c>
      <c r="E12" s="46">
        <f>'G-1'!E12+'G-2'!E12+'G-3'!E12</f>
        <v>11</v>
      </c>
      <c r="F12" s="6">
        <f t="shared" si="0"/>
        <v>861</v>
      </c>
      <c r="G12" s="2"/>
      <c r="H12" s="19" t="s">
        <v>6</v>
      </c>
      <c r="I12" s="46">
        <f>'G-1'!I12+'G-2'!I12+'G-3'!I12</f>
        <v>64</v>
      </c>
      <c r="J12" s="46">
        <f>'G-1'!J12+'G-2'!J12+'G-3'!J12</f>
        <v>721</v>
      </c>
      <c r="K12" s="46">
        <f>'G-1'!K12+'G-2'!K12+'G-3'!K12</f>
        <v>56</v>
      </c>
      <c r="L12" s="46">
        <f>'G-1'!L12+'G-2'!L12+'G-3'!L12</f>
        <v>15</v>
      </c>
      <c r="M12" s="6">
        <f t="shared" si="1"/>
        <v>902.5</v>
      </c>
      <c r="N12" s="2">
        <f>F22+M10+M11+M12</f>
        <v>3591</v>
      </c>
      <c r="O12" s="19" t="s">
        <v>32</v>
      </c>
      <c r="P12" s="46">
        <f>'G-1'!P12+'G-2'!P12+'G-3'!P12</f>
        <v>87</v>
      </c>
      <c r="Q12" s="46">
        <f>'G-1'!Q12+'G-2'!Q12+'G-3'!Q12</f>
        <v>681</v>
      </c>
      <c r="R12" s="46">
        <f>'G-1'!R12+'G-2'!R12+'G-3'!R12</f>
        <v>69</v>
      </c>
      <c r="S12" s="46">
        <f>'G-1'!S12+'G-2'!S12+'G-3'!S12</f>
        <v>23</v>
      </c>
      <c r="T12" s="6">
        <f t="shared" si="2"/>
        <v>920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69</v>
      </c>
      <c r="C13" s="46">
        <f>'G-1'!C13+'G-2'!C13+'G-3'!C13</f>
        <v>693</v>
      </c>
      <c r="D13" s="46">
        <f>'G-1'!D13+'G-2'!D13+'G-3'!D13</f>
        <v>91</v>
      </c>
      <c r="E13" s="46">
        <f>'G-1'!E13+'G-2'!E13+'G-3'!E13</f>
        <v>22</v>
      </c>
      <c r="F13" s="6">
        <f t="shared" si="0"/>
        <v>964.5</v>
      </c>
      <c r="G13" s="2">
        <f t="shared" ref="G13:G19" si="3">F10+F11+F12+F13</f>
        <v>3418</v>
      </c>
      <c r="H13" s="19" t="s">
        <v>7</v>
      </c>
      <c r="I13" s="46">
        <f>'G-1'!I13+'G-2'!I13+'G-3'!I13</f>
        <v>50</v>
      </c>
      <c r="J13" s="46">
        <f>'G-1'!J13+'G-2'!J13+'G-3'!J13</f>
        <v>648</v>
      </c>
      <c r="K13" s="46">
        <f>'G-1'!K13+'G-2'!K13+'G-3'!K13</f>
        <v>53</v>
      </c>
      <c r="L13" s="46">
        <f>'G-1'!L13+'G-2'!L13+'G-3'!L13</f>
        <v>12</v>
      </c>
      <c r="M13" s="6">
        <f t="shared" si="1"/>
        <v>809</v>
      </c>
      <c r="N13" s="2">
        <f t="shared" ref="N13:N18" si="4">M10+M11+M12+M13</f>
        <v>3487</v>
      </c>
      <c r="O13" s="19" t="s">
        <v>33</v>
      </c>
      <c r="P13" s="46">
        <f>'G-1'!P13+'G-2'!P13+'G-3'!P13</f>
        <v>58</v>
      </c>
      <c r="Q13" s="46">
        <f>'G-1'!Q13+'G-2'!Q13+'G-3'!Q13</f>
        <v>695</v>
      </c>
      <c r="R13" s="46">
        <f>'G-1'!R13+'G-2'!R13+'G-3'!R13</f>
        <v>66</v>
      </c>
      <c r="S13" s="46">
        <f>'G-1'!S13+'G-2'!S13+'G-3'!S13</f>
        <v>28</v>
      </c>
      <c r="T13" s="6">
        <f t="shared" si="2"/>
        <v>926</v>
      </c>
      <c r="U13" s="2">
        <f t="shared" ref="U13:U21" si="5">T10+T11+T12+T13</f>
        <v>3749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52</v>
      </c>
      <c r="C14" s="46">
        <f>'G-1'!C14+'G-2'!C14+'G-3'!C14</f>
        <v>662</v>
      </c>
      <c r="D14" s="46">
        <f>'G-1'!D14+'G-2'!D14+'G-3'!D14</f>
        <v>98</v>
      </c>
      <c r="E14" s="46">
        <f>'G-1'!E14+'G-2'!E14+'G-3'!E14</f>
        <v>21</v>
      </c>
      <c r="F14" s="6">
        <f t="shared" si="0"/>
        <v>936.5</v>
      </c>
      <c r="G14" s="2">
        <f t="shared" si="3"/>
        <v>3613</v>
      </c>
      <c r="H14" s="19" t="s">
        <v>9</v>
      </c>
      <c r="I14" s="46">
        <f>'G-1'!I14+'G-2'!I14+'G-3'!I14</f>
        <v>50</v>
      </c>
      <c r="J14" s="46">
        <f>'G-1'!J14+'G-2'!J14+'G-3'!J14</f>
        <v>739</v>
      </c>
      <c r="K14" s="46">
        <f>'G-1'!K14+'G-2'!K14+'G-3'!K14</f>
        <v>53</v>
      </c>
      <c r="L14" s="46">
        <f>'G-1'!L14+'G-2'!L14+'G-3'!L14</f>
        <v>24</v>
      </c>
      <c r="M14" s="6">
        <f t="shared" si="1"/>
        <v>930</v>
      </c>
      <c r="N14" s="2">
        <f t="shared" si="4"/>
        <v>3572.5</v>
      </c>
      <c r="O14" s="19" t="s">
        <v>29</v>
      </c>
      <c r="P14" s="46">
        <f>'G-1'!P14+'G-2'!P14+'G-3'!P14</f>
        <v>68</v>
      </c>
      <c r="Q14" s="46">
        <f>'G-1'!Q14+'G-2'!Q14+'G-3'!Q14</f>
        <v>767</v>
      </c>
      <c r="R14" s="46">
        <f>'G-1'!R14+'G-2'!R14+'G-3'!R14</f>
        <v>77</v>
      </c>
      <c r="S14" s="46">
        <f>'G-1'!S14+'G-2'!S14+'G-3'!S14</f>
        <v>20</v>
      </c>
      <c r="T14" s="6">
        <f t="shared" si="2"/>
        <v>1005</v>
      </c>
      <c r="U14" s="2">
        <f t="shared" si="5"/>
        <v>3822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44</v>
      </c>
      <c r="C15" s="46">
        <f>'G-1'!C15+'G-2'!C15+'G-3'!C15</f>
        <v>676</v>
      </c>
      <c r="D15" s="46">
        <f>'G-1'!D15+'G-2'!D15+'G-3'!D15</f>
        <v>74</v>
      </c>
      <c r="E15" s="46">
        <f>'G-1'!E15+'G-2'!E15+'G-3'!E15</f>
        <v>20</v>
      </c>
      <c r="F15" s="6">
        <f t="shared" si="0"/>
        <v>896</v>
      </c>
      <c r="G15" s="2">
        <f t="shared" si="3"/>
        <v>3658</v>
      </c>
      <c r="H15" s="19" t="s">
        <v>12</v>
      </c>
      <c r="I15" s="46">
        <f>'G-1'!I15+'G-2'!I15+'G-3'!I15</f>
        <v>46</v>
      </c>
      <c r="J15" s="46">
        <f>'G-1'!J15+'G-2'!J15+'G-3'!J15</f>
        <v>692</v>
      </c>
      <c r="K15" s="46">
        <f>'G-1'!K15+'G-2'!K15+'G-3'!K15</f>
        <v>45</v>
      </c>
      <c r="L15" s="46">
        <f>'G-1'!L15+'G-2'!L15+'G-3'!L15</f>
        <v>14</v>
      </c>
      <c r="M15" s="6">
        <f t="shared" si="1"/>
        <v>840</v>
      </c>
      <c r="N15" s="2">
        <f t="shared" si="4"/>
        <v>3481.5</v>
      </c>
      <c r="O15" s="18" t="s">
        <v>30</v>
      </c>
      <c r="P15" s="46">
        <f>'G-1'!P15+'G-2'!P15+'G-3'!P15</f>
        <v>63</v>
      </c>
      <c r="Q15" s="46">
        <f>'G-1'!Q15+'G-2'!Q15+'G-3'!Q15</f>
        <v>728</v>
      </c>
      <c r="R15" s="46">
        <f>'G-1'!R15+'G-2'!R15+'G-3'!R15</f>
        <v>79</v>
      </c>
      <c r="S15" s="46">
        <f>'G-1'!S15+'G-2'!S15+'G-3'!S15</f>
        <v>18</v>
      </c>
      <c r="T15" s="6">
        <f t="shared" si="2"/>
        <v>962.5</v>
      </c>
      <c r="U15" s="2">
        <f t="shared" si="5"/>
        <v>3813.5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47</v>
      </c>
      <c r="C16" s="46">
        <f>'G-1'!C16+'G-2'!C16+'G-3'!C16</f>
        <v>621</v>
      </c>
      <c r="D16" s="46">
        <f>'G-1'!D16+'G-2'!D16+'G-3'!D16</f>
        <v>81</v>
      </c>
      <c r="E16" s="46">
        <f>'G-1'!E16+'G-2'!E16+'G-3'!E16</f>
        <v>26</v>
      </c>
      <c r="F16" s="6">
        <f t="shared" si="0"/>
        <v>871.5</v>
      </c>
      <c r="G16" s="2">
        <f t="shared" si="3"/>
        <v>3668.5</v>
      </c>
      <c r="H16" s="19" t="s">
        <v>15</v>
      </c>
      <c r="I16" s="46">
        <f>'G-1'!I16+'G-2'!I16+'G-3'!I16</f>
        <v>52</v>
      </c>
      <c r="J16" s="46">
        <f>'G-1'!J16+'G-2'!J16+'G-3'!J16</f>
        <v>660</v>
      </c>
      <c r="K16" s="46">
        <f>'G-1'!K16+'G-2'!K16+'G-3'!K16</f>
        <v>44</v>
      </c>
      <c r="L16" s="46">
        <f>'G-1'!L16+'G-2'!L16+'G-3'!L16</f>
        <v>14</v>
      </c>
      <c r="M16" s="6">
        <f t="shared" si="1"/>
        <v>809</v>
      </c>
      <c r="N16" s="2">
        <f t="shared" si="4"/>
        <v>3388</v>
      </c>
      <c r="O16" s="19" t="s">
        <v>8</v>
      </c>
      <c r="P16" s="46">
        <f>'G-1'!P16+'G-2'!P16+'G-3'!P16</f>
        <v>54</v>
      </c>
      <c r="Q16" s="46">
        <f>'G-1'!Q16+'G-2'!Q16+'G-3'!Q16</f>
        <v>653</v>
      </c>
      <c r="R16" s="46">
        <f>'G-1'!R16+'G-2'!R16+'G-3'!R16</f>
        <v>76</v>
      </c>
      <c r="S16" s="46">
        <f>'G-1'!S16+'G-2'!S16+'G-3'!S16</f>
        <v>15</v>
      </c>
      <c r="T16" s="6">
        <f t="shared" si="2"/>
        <v>869.5</v>
      </c>
      <c r="U16" s="2">
        <f t="shared" si="5"/>
        <v>3763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72</v>
      </c>
      <c r="C17" s="46">
        <f>'G-1'!C17+'G-2'!C17+'G-3'!C17</f>
        <v>617</v>
      </c>
      <c r="D17" s="46">
        <f>'G-1'!D17+'G-2'!D17+'G-3'!D17</f>
        <v>68</v>
      </c>
      <c r="E17" s="46">
        <f>'G-1'!E17+'G-2'!E17+'G-3'!E17</f>
        <v>24</v>
      </c>
      <c r="F17" s="6">
        <f t="shared" si="0"/>
        <v>849</v>
      </c>
      <c r="G17" s="2">
        <f t="shared" si="3"/>
        <v>3553</v>
      </c>
      <c r="H17" s="19" t="s">
        <v>18</v>
      </c>
      <c r="I17" s="46">
        <f>'G-1'!I17+'G-2'!I17+'G-3'!I17</f>
        <v>47</v>
      </c>
      <c r="J17" s="46">
        <f>'G-1'!J17+'G-2'!J17+'G-3'!J17</f>
        <v>639</v>
      </c>
      <c r="K17" s="46">
        <f>'G-1'!K17+'G-2'!K17+'G-3'!K17</f>
        <v>51</v>
      </c>
      <c r="L17" s="46">
        <f>'G-1'!L17+'G-2'!L17+'G-3'!L17</f>
        <v>15</v>
      </c>
      <c r="M17" s="6">
        <f t="shared" si="1"/>
        <v>802</v>
      </c>
      <c r="N17" s="2">
        <f t="shared" si="4"/>
        <v>3381</v>
      </c>
      <c r="O17" s="19" t="s">
        <v>10</v>
      </c>
      <c r="P17" s="46">
        <f>'G-1'!P17+'G-2'!P17+'G-3'!P17</f>
        <v>78</v>
      </c>
      <c r="Q17" s="46">
        <f>'G-1'!Q17+'G-2'!Q17+'G-3'!Q17</f>
        <v>598</v>
      </c>
      <c r="R17" s="46">
        <f>'G-1'!R17+'G-2'!R17+'G-3'!R17</f>
        <v>68</v>
      </c>
      <c r="S17" s="46">
        <f>'G-1'!S17+'G-2'!S17+'G-3'!S17</f>
        <v>16</v>
      </c>
      <c r="T17" s="6">
        <f t="shared" si="2"/>
        <v>813</v>
      </c>
      <c r="U17" s="2">
        <f t="shared" si="5"/>
        <v>3650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95</v>
      </c>
      <c r="C18" s="46">
        <f>'G-1'!C18+'G-2'!C18+'G-3'!C18</f>
        <v>634</v>
      </c>
      <c r="D18" s="46">
        <f>'G-1'!D18+'G-2'!D18+'G-3'!D18</f>
        <v>77</v>
      </c>
      <c r="E18" s="46">
        <f>'G-1'!E18+'G-2'!E18+'G-3'!E18</f>
        <v>30</v>
      </c>
      <c r="F18" s="6">
        <f t="shared" si="0"/>
        <v>910.5</v>
      </c>
      <c r="G18" s="2">
        <f t="shared" si="3"/>
        <v>3527</v>
      </c>
      <c r="H18" s="19" t="s">
        <v>20</v>
      </c>
      <c r="I18" s="46">
        <f>'G-1'!I18+'G-2'!I18+'G-3'!I18</f>
        <v>56</v>
      </c>
      <c r="J18" s="46">
        <f>'G-1'!J18+'G-2'!J18+'G-3'!J18</f>
        <v>659</v>
      </c>
      <c r="K18" s="46">
        <f>'G-1'!K18+'G-2'!K18+'G-3'!K18</f>
        <v>52</v>
      </c>
      <c r="L18" s="46">
        <f>'G-1'!L18+'G-2'!L18+'G-3'!L18</f>
        <v>23</v>
      </c>
      <c r="M18" s="6">
        <f t="shared" si="1"/>
        <v>848.5</v>
      </c>
      <c r="N18" s="2">
        <f t="shared" si="4"/>
        <v>3299.5</v>
      </c>
      <c r="O18" s="19" t="s">
        <v>13</v>
      </c>
      <c r="P18" s="46">
        <f>'G-1'!P18+'G-2'!P18+'G-3'!P18</f>
        <v>73</v>
      </c>
      <c r="Q18" s="46">
        <f>'G-1'!Q18+'G-2'!Q18+'G-3'!Q18</f>
        <v>663</v>
      </c>
      <c r="R18" s="46">
        <f>'G-1'!R18+'G-2'!R18+'G-3'!R18</f>
        <v>64</v>
      </c>
      <c r="S18" s="46">
        <f>'G-1'!S18+'G-2'!S18+'G-3'!S18</f>
        <v>12</v>
      </c>
      <c r="T18" s="6">
        <f t="shared" si="2"/>
        <v>857.5</v>
      </c>
      <c r="U18" s="2">
        <f t="shared" si="5"/>
        <v>3502.5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68</v>
      </c>
      <c r="C19" s="47">
        <f>'G-1'!C19+'G-2'!C19+'G-3'!C19</f>
        <v>680</v>
      </c>
      <c r="D19" s="47">
        <f>'G-1'!D19+'G-2'!D19+'G-3'!D19</f>
        <v>60</v>
      </c>
      <c r="E19" s="47">
        <f>'G-1'!E19+'G-2'!E19+'G-3'!E19</f>
        <v>14</v>
      </c>
      <c r="F19" s="7">
        <f t="shared" si="0"/>
        <v>869</v>
      </c>
      <c r="G19" s="3">
        <f t="shared" si="3"/>
        <v>3500</v>
      </c>
      <c r="H19" s="20" t="s">
        <v>22</v>
      </c>
      <c r="I19" s="46">
        <f>'G-1'!I19+'G-2'!I19+'G-3'!I19</f>
        <v>53</v>
      </c>
      <c r="J19" s="46">
        <f>'G-1'!J19+'G-2'!J19+'G-3'!J19</f>
        <v>776</v>
      </c>
      <c r="K19" s="46">
        <f>'G-1'!K19+'G-2'!K19+'G-3'!K19</f>
        <v>44</v>
      </c>
      <c r="L19" s="46">
        <f>'G-1'!L19+'G-2'!L19+'G-3'!L19</f>
        <v>20</v>
      </c>
      <c r="M19" s="6">
        <f t="shared" si="1"/>
        <v>940.5</v>
      </c>
      <c r="N19" s="2">
        <f>M16+M17+M18+M19</f>
        <v>3400</v>
      </c>
      <c r="O19" s="19" t="s">
        <v>16</v>
      </c>
      <c r="P19" s="46">
        <f>'G-1'!P19+'G-2'!P19+'G-3'!P19</f>
        <v>52</v>
      </c>
      <c r="Q19" s="46">
        <f>'G-1'!Q19+'G-2'!Q19+'G-3'!Q19</f>
        <v>603</v>
      </c>
      <c r="R19" s="46">
        <f>'G-1'!R19+'G-2'!R19+'G-3'!R19</f>
        <v>67</v>
      </c>
      <c r="S19" s="46">
        <f>'G-1'!S19+'G-2'!S19+'G-3'!S19</f>
        <v>12</v>
      </c>
      <c r="T19" s="6">
        <f t="shared" si="2"/>
        <v>793</v>
      </c>
      <c r="U19" s="2">
        <f t="shared" si="5"/>
        <v>3333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61</v>
      </c>
      <c r="C20" s="45">
        <f>'G-1'!C20+'G-2'!C20+'G-3'!C20</f>
        <v>659</v>
      </c>
      <c r="D20" s="45">
        <f>'G-1'!D20+'G-2'!D20+'G-3'!D20</f>
        <v>52</v>
      </c>
      <c r="E20" s="45">
        <f>'G-1'!E20+'G-2'!E20+'G-3'!E20</f>
        <v>18</v>
      </c>
      <c r="F20" s="8">
        <f t="shared" si="0"/>
        <v>838.5</v>
      </c>
      <c r="G20" s="35"/>
      <c r="H20" s="19" t="s">
        <v>24</v>
      </c>
      <c r="I20" s="46">
        <f>'G-1'!I20+'G-2'!I20+'G-3'!I20</f>
        <v>79</v>
      </c>
      <c r="J20" s="46">
        <f>'G-1'!J20+'G-2'!J20+'G-3'!J20</f>
        <v>755</v>
      </c>
      <c r="K20" s="46">
        <f>'G-1'!K20+'G-2'!K20+'G-3'!K20</f>
        <v>49</v>
      </c>
      <c r="L20" s="46">
        <f>'G-1'!L20+'G-2'!L20+'G-3'!L20</f>
        <v>25</v>
      </c>
      <c r="M20" s="8">
        <f t="shared" si="1"/>
        <v>955</v>
      </c>
      <c r="N20" s="2">
        <f>M17+M18+M19+M20</f>
        <v>3546</v>
      </c>
      <c r="O20" s="19" t="s">
        <v>45</v>
      </c>
      <c r="P20" s="46">
        <f>'G-1'!P20+'G-2'!P20+'G-3'!P20</f>
        <v>48</v>
      </c>
      <c r="Q20" s="46">
        <f>'G-1'!Q20+'G-2'!Q20+'G-3'!Q20</f>
        <v>645</v>
      </c>
      <c r="R20" s="46">
        <f>'G-1'!R20+'G-2'!R20+'G-3'!R20</f>
        <v>65</v>
      </c>
      <c r="S20" s="46">
        <f>'G-1'!S20+'G-2'!S20+'G-3'!S20</f>
        <v>14</v>
      </c>
      <c r="T20" s="8">
        <f t="shared" si="2"/>
        <v>834</v>
      </c>
      <c r="U20" s="2">
        <f t="shared" si="5"/>
        <v>3297.5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53</v>
      </c>
      <c r="C21" s="45">
        <f>'G-1'!C21+'G-2'!C21+'G-3'!C21</f>
        <v>659</v>
      </c>
      <c r="D21" s="45">
        <f>'G-1'!D21+'G-2'!D21+'G-3'!D21</f>
        <v>64</v>
      </c>
      <c r="E21" s="45">
        <f>'G-1'!E21+'G-2'!E21+'G-3'!E21</f>
        <v>24</v>
      </c>
      <c r="F21" s="6">
        <f t="shared" si="0"/>
        <v>873.5</v>
      </c>
      <c r="G21" s="36"/>
      <c r="H21" s="20" t="s">
        <v>25</v>
      </c>
      <c r="I21" s="46">
        <f>'G-1'!I21+'G-2'!I21+'G-3'!I21</f>
        <v>60</v>
      </c>
      <c r="J21" s="46">
        <f>'G-1'!J21+'G-2'!J21+'G-3'!J21</f>
        <v>719</v>
      </c>
      <c r="K21" s="46">
        <f>'G-1'!K21+'G-2'!K21+'G-3'!K21</f>
        <v>55</v>
      </c>
      <c r="L21" s="46">
        <f>'G-1'!L21+'G-2'!L21+'G-3'!L21</f>
        <v>27</v>
      </c>
      <c r="M21" s="6">
        <f t="shared" si="1"/>
        <v>926.5</v>
      </c>
      <c r="N21" s="2">
        <f>M18+M19+M20+M21</f>
        <v>3670.5</v>
      </c>
      <c r="O21" s="21" t="s">
        <v>46</v>
      </c>
      <c r="P21" s="47">
        <f>'G-1'!P21+'G-2'!P21+'G-3'!P21</f>
        <v>46</v>
      </c>
      <c r="Q21" s="47">
        <f>'G-1'!Q21+'G-2'!Q21+'G-3'!Q21</f>
        <v>676</v>
      </c>
      <c r="R21" s="47">
        <f>'G-1'!R21+'G-2'!R21+'G-3'!R21</f>
        <v>69</v>
      </c>
      <c r="S21" s="47">
        <f>'G-1'!S21+'G-2'!S21+'G-3'!S21</f>
        <v>6</v>
      </c>
      <c r="T21" s="7">
        <f t="shared" si="2"/>
        <v>852</v>
      </c>
      <c r="U21" s="3">
        <f t="shared" si="5"/>
        <v>3336.5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67</v>
      </c>
      <c r="C22" s="45">
        <f>'G-1'!C22+'G-2'!C22+'G-3'!C22</f>
        <v>718</v>
      </c>
      <c r="D22" s="45">
        <f>'G-1'!D22+'G-2'!D22+'G-3'!D22</f>
        <v>57</v>
      </c>
      <c r="E22" s="45">
        <f>'G-1'!E22+'G-2'!E22+'G-3'!E22</f>
        <v>19</v>
      </c>
      <c r="F22" s="6">
        <f t="shared" si="0"/>
        <v>913</v>
      </c>
      <c r="G22" s="2"/>
      <c r="H22" s="21" t="s">
        <v>26</v>
      </c>
      <c r="I22" s="46">
        <f>'G-1'!I22+'G-2'!I22+'G-3'!I22</f>
        <v>83</v>
      </c>
      <c r="J22" s="46">
        <f>'G-1'!J22+'G-2'!J22+'G-3'!J22</f>
        <v>725</v>
      </c>
      <c r="K22" s="46">
        <f>'G-1'!K22+'G-2'!K22+'G-3'!K22</f>
        <v>55</v>
      </c>
      <c r="L22" s="46">
        <f>'G-1'!L22+'G-2'!L22+'G-3'!L22</f>
        <v>30</v>
      </c>
      <c r="M22" s="6">
        <f t="shared" si="1"/>
        <v>951.5</v>
      </c>
      <c r="N22" s="3">
        <f>M19+M20+M21+M22</f>
        <v>3773.5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3668.5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3773.5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3822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82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45 X CARRERA 41</v>
      </c>
      <c r="D5" s="223"/>
      <c r="E5" s="223"/>
      <c r="F5" s="111"/>
      <c r="G5" s="112"/>
      <c r="H5" s="103" t="s">
        <v>53</v>
      </c>
      <c r="I5" s="224">
        <f>'G-1'!L5</f>
        <v>4541</v>
      </c>
      <c r="J5" s="224"/>
    </row>
    <row r="6" spans="1:10" x14ac:dyDescent="0.2">
      <c r="A6" s="180" t="s">
        <v>113</v>
      </c>
      <c r="B6" s="180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43305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4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f>'G-1'!B10+'G-1'!B11</f>
        <v>6</v>
      </c>
      <c r="F11" s="126">
        <f>'G-1'!C10+'G-1'!C11</f>
        <v>400</v>
      </c>
      <c r="G11" s="126">
        <f>'G-1'!D10+'G-1'!D11</f>
        <v>33</v>
      </c>
      <c r="H11" s="126">
        <f>'G-1'!E10+'G-1'!E11</f>
        <v>13</v>
      </c>
      <c r="I11" s="126">
        <f t="shared" ref="I11:I45" si="0">E11*0.5+F11+G11*2+H11*2.5</f>
        <v>501.5</v>
      </c>
      <c r="J11" s="127">
        <f>IF(I11=0,"0,00",I11/SUM(I10:I12)*100)</f>
        <v>100</v>
      </c>
    </row>
    <row r="12" spans="1:10" x14ac:dyDescent="0.2">
      <c r="A12" s="237"/>
      <c r="B12" s="240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f>'G-1'!B20+'G-1'!B21</f>
        <v>10</v>
      </c>
      <c r="F14" s="126">
        <f>'G-1'!C20+'G-1'!C21</f>
        <v>572</v>
      </c>
      <c r="G14" s="126">
        <f>'G-1'!D20+'G-1'!D21</f>
        <v>18</v>
      </c>
      <c r="H14" s="126">
        <f>'G-1'!E20+'G-1'!E21</f>
        <v>13</v>
      </c>
      <c r="I14" s="126">
        <f t="shared" si="0"/>
        <v>645.5</v>
      </c>
      <c r="J14" s="127">
        <f>IF(I14=0,"0,00",I14/SUM(I13:I15)*100)</f>
        <v>100</v>
      </c>
    </row>
    <row r="15" spans="1:10" x14ac:dyDescent="0.2">
      <c r="A15" s="237"/>
      <c r="B15" s="240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f>'G-1'!P14+'G-1'!P15</f>
        <v>24</v>
      </c>
      <c r="F17" s="126">
        <f>'G-1'!Q14+'G-1'!Q15</f>
        <v>702</v>
      </c>
      <c r="G17" s="126">
        <f>'G-1'!R14+'G-1'!R15</f>
        <v>31</v>
      </c>
      <c r="H17" s="126">
        <f>'G-1'!S14+'G-1'!S15</f>
        <v>11</v>
      </c>
      <c r="I17" s="126">
        <f t="shared" si="0"/>
        <v>803.5</v>
      </c>
      <c r="J17" s="127">
        <f>IF(I17=0,"0,00",I17/SUM(I16:I18)*100)</f>
        <v>100</v>
      </c>
    </row>
    <row r="18" spans="1:10" x14ac:dyDescent="0.2">
      <c r="A18" s="238"/>
      <c r="B18" s="241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131</v>
      </c>
      <c r="B19" s="239">
        <v>3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26">
        <v>11</v>
      </c>
      <c r="F20" s="126">
        <v>382</v>
      </c>
      <c r="G20" s="126">
        <v>13</v>
      </c>
      <c r="H20" s="126">
        <v>21</v>
      </c>
      <c r="I20" s="126">
        <f t="shared" si="0"/>
        <v>466</v>
      </c>
      <c r="J20" s="127">
        <f>IF(I20=0,"0,00",I20/SUM(I19:I21)*100)</f>
        <v>81.970096745822346</v>
      </c>
    </row>
    <row r="21" spans="1:10" x14ac:dyDescent="0.2">
      <c r="A21" s="237"/>
      <c r="B21" s="240"/>
      <c r="C21" s="128" t="s">
        <v>139</v>
      </c>
      <c r="D21" s="129" t="s">
        <v>128</v>
      </c>
      <c r="E21" s="74">
        <v>5</v>
      </c>
      <c r="F21" s="74">
        <v>95</v>
      </c>
      <c r="G21" s="74">
        <v>0</v>
      </c>
      <c r="H21" s="74">
        <v>2</v>
      </c>
      <c r="I21" s="130">
        <f t="shared" si="0"/>
        <v>102.5</v>
      </c>
      <c r="J21" s="131">
        <f>IF(I21=0,"0,00",I21/SUM(I19:I21)*100)</f>
        <v>18.029903254177661</v>
      </c>
    </row>
    <row r="22" spans="1:10" x14ac:dyDescent="0.2">
      <c r="A22" s="237"/>
      <c r="B22" s="240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26">
        <v>10</v>
      </c>
      <c r="F23" s="126">
        <v>375</v>
      </c>
      <c r="G23" s="126">
        <v>13</v>
      </c>
      <c r="H23" s="126">
        <v>21</v>
      </c>
      <c r="I23" s="126">
        <f t="shared" si="0"/>
        <v>458.5</v>
      </c>
      <c r="J23" s="127">
        <f>IF(I23=0,"0,00",I23/SUM(I22:I24)*100)</f>
        <v>82.687105500450855</v>
      </c>
    </row>
    <row r="24" spans="1:10" x14ac:dyDescent="0.2">
      <c r="A24" s="237"/>
      <c r="B24" s="240"/>
      <c r="C24" s="128" t="s">
        <v>140</v>
      </c>
      <c r="D24" s="129" t="s">
        <v>128</v>
      </c>
      <c r="E24" s="74">
        <v>7</v>
      </c>
      <c r="F24" s="74">
        <v>90</v>
      </c>
      <c r="G24" s="74">
        <v>0</v>
      </c>
      <c r="H24" s="74">
        <v>1</v>
      </c>
      <c r="I24" s="130">
        <f t="shared" si="0"/>
        <v>96</v>
      </c>
      <c r="J24" s="131">
        <f>IF(I24=0,"0,00",I24/SUM(I22:I24)*100)</f>
        <v>17.312894499549145</v>
      </c>
    </row>
    <row r="25" spans="1:10" x14ac:dyDescent="0.2">
      <c r="A25" s="237"/>
      <c r="B25" s="240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26">
        <v>6</v>
      </c>
      <c r="F26" s="126">
        <v>353</v>
      </c>
      <c r="G26" s="126">
        <v>33</v>
      </c>
      <c r="H26" s="126">
        <v>11</v>
      </c>
      <c r="I26" s="126">
        <f t="shared" si="0"/>
        <v>449.5</v>
      </c>
      <c r="J26" s="127">
        <f>IF(I26=0,"0,00",I26/SUM(I25:I27)*100)</f>
        <v>82.250686184812437</v>
      </c>
    </row>
    <row r="27" spans="1:10" x14ac:dyDescent="0.2">
      <c r="A27" s="238"/>
      <c r="B27" s="241"/>
      <c r="C27" s="133" t="s">
        <v>141</v>
      </c>
      <c r="D27" s="129" t="s">
        <v>128</v>
      </c>
      <c r="E27" s="74">
        <v>1</v>
      </c>
      <c r="F27" s="74">
        <v>94</v>
      </c>
      <c r="G27" s="74">
        <v>0</v>
      </c>
      <c r="H27" s="74">
        <v>1</v>
      </c>
      <c r="I27" s="130">
        <f t="shared" si="0"/>
        <v>97</v>
      </c>
      <c r="J27" s="131">
        <f>IF(I27=0,"0,00",I27/SUM(I25:I27)*100)</f>
        <v>17.749313815187556</v>
      </c>
    </row>
    <row r="28" spans="1:10" x14ac:dyDescent="0.2">
      <c r="A28" s="236" t="s">
        <v>132</v>
      </c>
      <c r="B28" s="239">
        <v>2</v>
      </c>
      <c r="C28" s="134"/>
      <c r="D28" s="123" t="s">
        <v>125</v>
      </c>
      <c r="E28" s="75">
        <v>1</v>
      </c>
      <c r="F28" s="75">
        <v>30</v>
      </c>
      <c r="G28" s="75">
        <v>1</v>
      </c>
      <c r="H28" s="75">
        <v>3</v>
      </c>
      <c r="I28" s="75">
        <f t="shared" si="0"/>
        <v>40</v>
      </c>
      <c r="J28" s="124">
        <f>IF(I28=0,"0,00",I28/SUM(I28:I30)*100)</f>
        <v>7.5542965061378657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74</v>
      </c>
      <c r="F29" s="126">
        <v>245</v>
      </c>
      <c r="G29" s="126">
        <v>80</v>
      </c>
      <c r="H29" s="126">
        <v>6</v>
      </c>
      <c r="I29" s="126">
        <f t="shared" si="0"/>
        <v>457</v>
      </c>
      <c r="J29" s="127">
        <f>IF(I29=0,"0,00",I29/SUM(I28:I30)*100)</f>
        <v>86.307837582625112</v>
      </c>
    </row>
    <row r="30" spans="1:10" x14ac:dyDescent="0.2">
      <c r="A30" s="237"/>
      <c r="B30" s="240"/>
      <c r="C30" s="128" t="s">
        <v>142</v>
      </c>
      <c r="D30" s="129" t="s">
        <v>128</v>
      </c>
      <c r="E30" s="74">
        <v>4</v>
      </c>
      <c r="F30" s="74">
        <v>28</v>
      </c>
      <c r="G30" s="74">
        <v>0</v>
      </c>
      <c r="H30" s="74">
        <v>1</v>
      </c>
      <c r="I30" s="130">
        <f t="shared" si="0"/>
        <v>32.5</v>
      </c>
      <c r="J30" s="131">
        <f>IF(I30=0,"0,00",I30/SUM(I28:I30)*100)</f>
        <v>6.1378659112370162</v>
      </c>
    </row>
    <row r="31" spans="1:10" x14ac:dyDescent="0.2">
      <c r="A31" s="237"/>
      <c r="B31" s="240"/>
      <c r="C31" s="132"/>
      <c r="D31" s="123" t="s">
        <v>125</v>
      </c>
      <c r="E31" s="75">
        <v>9</v>
      </c>
      <c r="F31" s="75">
        <v>29</v>
      </c>
      <c r="G31" s="75">
        <v>0</v>
      </c>
      <c r="H31" s="75">
        <v>3</v>
      </c>
      <c r="I31" s="75">
        <f t="shared" si="0"/>
        <v>41</v>
      </c>
      <c r="J31" s="124">
        <f>IF(I31=0,"0,00",I31/SUM(I31:I33)*100)</f>
        <v>7.5367647058823524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106</v>
      </c>
      <c r="F32" s="126">
        <v>250</v>
      </c>
      <c r="G32" s="126">
        <v>77</v>
      </c>
      <c r="H32" s="126">
        <v>4</v>
      </c>
      <c r="I32" s="126">
        <f t="shared" si="0"/>
        <v>467</v>
      </c>
      <c r="J32" s="127">
        <f>IF(I32=0,"0,00",I32/SUM(I31:I33)*100)</f>
        <v>85.845588235294116</v>
      </c>
    </row>
    <row r="33" spans="1:10" x14ac:dyDescent="0.2">
      <c r="A33" s="237"/>
      <c r="B33" s="240"/>
      <c r="C33" s="128" t="s">
        <v>143</v>
      </c>
      <c r="D33" s="129" t="s">
        <v>128</v>
      </c>
      <c r="E33" s="74">
        <v>4</v>
      </c>
      <c r="F33" s="74">
        <v>34</v>
      </c>
      <c r="G33" s="74">
        <v>0</v>
      </c>
      <c r="H33" s="74">
        <v>0</v>
      </c>
      <c r="I33" s="130">
        <f t="shared" si="0"/>
        <v>36</v>
      </c>
      <c r="J33" s="131">
        <f>IF(I33=0,"0,00",I33/SUM(I31:I33)*100)</f>
        <v>6.6176470588235299</v>
      </c>
    </row>
    <row r="34" spans="1:10" x14ac:dyDescent="0.2">
      <c r="A34" s="237"/>
      <c r="B34" s="240"/>
      <c r="C34" s="132"/>
      <c r="D34" s="123" t="s">
        <v>125</v>
      </c>
      <c r="E34" s="75">
        <v>1</v>
      </c>
      <c r="F34" s="75">
        <v>11</v>
      </c>
      <c r="G34" s="75">
        <v>0</v>
      </c>
      <c r="H34" s="75">
        <v>0</v>
      </c>
      <c r="I34" s="75">
        <f t="shared" si="0"/>
        <v>11.5</v>
      </c>
      <c r="J34" s="124">
        <f>IF(I34=0,"0,00",I34/SUM(I34:I36)*100)</f>
        <v>4.3643263757115749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74</v>
      </c>
      <c r="F35" s="126">
        <v>31</v>
      </c>
      <c r="G35" s="126">
        <v>64</v>
      </c>
      <c r="H35" s="126">
        <v>3</v>
      </c>
      <c r="I35" s="126">
        <f t="shared" si="0"/>
        <v>203.5</v>
      </c>
      <c r="J35" s="127">
        <f>IF(I35=0,"0,00",I35/SUM(I34:I36)*100)</f>
        <v>77.22960151802657</v>
      </c>
    </row>
    <row r="36" spans="1:10" x14ac:dyDescent="0.2">
      <c r="A36" s="238"/>
      <c r="B36" s="241"/>
      <c r="C36" s="133" t="s">
        <v>144</v>
      </c>
      <c r="D36" s="129" t="s">
        <v>128</v>
      </c>
      <c r="E36" s="74">
        <v>4</v>
      </c>
      <c r="F36" s="74">
        <v>44</v>
      </c>
      <c r="G36" s="74">
        <v>0</v>
      </c>
      <c r="H36" s="74">
        <v>1</v>
      </c>
      <c r="I36" s="130">
        <f t="shared" si="0"/>
        <v>48.5</v>
      </c>
      <c r="J36" s="131">
        <f>IF(I36=0,"0,00",I36/SUM(I34:I36)*100)</f>
        <v>18.40607210626186</v>
      </c>
    </row>
    <row r="37" spans="1:10" x14ac:dyDescent="0.2">
      <c r="A37" s="236" t="s">
        <v>133</v>
      </c>
      <c r="B37" s="239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C6" zoomScale="91" zoomScaleNormal="91" workbookViewId="0">
      <selection activeCell="D10" sqref="D10:G10"/>
    </sheetView>
  </sheetViews>
  <sheetFormatPr baseColWidth="10" defaultRowHeight="12.75" x14ac:dyDescent="0.2"/>
  <cols>
    <col min="1" max="1" width="10.28515625" customWidth="1"/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7.1406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45 X CARRERA 41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4541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43305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1147</v>
      </c>
      <c r="AV12" s="97">
        <f t="shared" si="0"/>
        <v>1251</v>
      </c>
      <c r="AW12" s="97">
        <f t="shared" si="0"/>
        <v>1353</v>
      </c>
      <c r="AX12" s="97">
        <f t="shared" si="0"/>
        <v>1322</v>
      </c>
      <c r="AY12" s="97">
        <f t="shared" si="0"/>
        <v>1306</v>
      </c>
      <c r="AZ12" s="97">
        <f t="shared" si="0"/>
        <v>1247</v>
      </c>
      <c r="BA12" s="97">
        <f t="shared" si="0"/>
        <v>1200</v>
      </c>
      <c r="BB12" s="97"/>
      <c r="BC12" s="97"/>
      <c r="BD12" s="97"/>
      <c r="BE12" s="97">
        <f t="shared" ref="BE12:BQ12" si="1">P14</f>
        <v>1426</v>
      </c>
      <c r="BF12" s="97">
        <f t="shared" si="1"/>
        <v>1456.5</v>
      </c>
      <c r="BG12" s="97">
        <f t="shared" si="1"/>
        <v>1495.5</v>
      </c>
      <c r="BH12" s="97">
        <f t="shared" si="1"/>
        <v>1481.5</v>
      </c>
      <c r="BI12" s="97">
        <f t="shared" si="1"/>
        <v>1524</v>
      </c>
      <c r="BJ12" s="97">
        <f t="shared" si="1"/>
        <v>1545</v>
      </c>
      <c r="BK12" s="97">
        <f t="shared" si="1"/>
        <v>1511</v>
      </c>
      <c r="BL12" s="97">
        <f t="shared" si="1"/>
        <v>1438.5</v>
      </c>
      <c r="BM12" s="97">
        <f t="shared" si="1"/>
        <v>1368</v>
      </c>
      <c r="BN12" s="97">
        <f t="shared" si="1"/>
        <v>1389.5</v>
      </c>
      <c r="BO12" s="97">
        <f t="shared" si="1"/>
        <v>1448</v>
      </c>
      <c r="BP12" s="97">
        <f t="shared" si="1"/>
        <v>1515</v>
      </c>
      <c r="BQ12" s="97">
        <f t="shared" si="1"/>
        <v>1556.5</v>
      </c>
      <c r="BR12" s="97"/>
      <c r="BS12" s="97"/>
      <c r="BT12" s="97"/>
      <c r="BU12" s="97">
        <f t="shared" ref="BU12:CC12" si="2">AG14</f>
        <v>1530.5</v>
      </c>
      <c r="BV12" s="97">
        <f t="shared" si="2"/>
        <v>1576</v>
      </c>
      <c r="BW12" s="97">
        <f t="shared" si="2"/>
        <v>1571</v>
      </c>
      <c r="BX12" s="97">
        <f t="shared" si="2"/>
        <v>1632.5</v>
      </c>
      <c r="BY12" s="97">
        <f t="shared" si="2"/>
        <v>1606</v>
      </c>
      <c r="BZ12" s="97">
        <f t="shared" si="2"/>
        <v>1553</v>
      </c>
      <c r="CA12" s="97">
        <f t="shared" si="2"/>
        <v>1524.5</v>
      </c>
      <c r="CB12" s="97">
        <f t="shared" si="2"/>
        <v>1470.5</v>
      </c>
      <c r="CC12" s="97">
        <f t="shared" si="2"/>
        <v>1498</v>
      </c>
    </row>
    <row r="13" spans="1:81" ht="16.5" customHeight="1" x14ac:dyDescent="0.2">
      <c r="A13" s="100" t="s">
        <v>104</v>
      </c>
      <c r="B13" s="149">
        <f>'G-1'!F10</f>
        <v>242</v>
      </c>
      <c r="C13" s="149">
        <f>'G-1'!F11</f>
        <v>259.5</v>
      </c>
      <c r="D13" s="149">
        <f>'G-1'!F12</f>
        <v>336.5</v>
      </c>
      <c r="E13" s="149">
        <f>'G-1'!F13</f>
        <v>309</v>
      </c>
      <c r="F13" s="149">
        <f>'G-1'!F14</f>
        <v>346</v>
      </c>
      <c r="G13" s="149">
        <f>'G-1'!F15</f>
        <v>361.5</v>
      </c>
      <c r="H13" s="149">
        <f>'G-1'!F16</f>
        <v>305.5</v>
      </c>
      <c r="I13" s="149">
        <f>'G-1'!F17</f>
        <v>293</v>
      </c>
      <c r="J13" s="149">
        <f>'G-1'!F18</f>
        <v>287</v>
      </c>
      <c r="K13" s="149">
        <f>'G-1'!F19</f>
        <v>314.5</v>
      </c>
      <c r="L13" s="150"/>
      <c r="M13" s="149">
        <f>'G-1'!F20</f>
        <v>318</v>
      </c>
      <c r="N13" s="149">
        <f>'G-1'!F21</f>
        <v>327.5</v>
      </c>
      <c r="O13" s="149">
        <f>'G-1'!F22</f>
        <v>404</v>
      </c>
      <c r="P13" s="149">
        <f>'G-1'!M10</f>
        <v>376.5</v>
      </c>
      <c r="Q13" s="149">
        <f>'G-1'!M11</f>
        <v>348.5</v>
      </c>
      <c r="R13" s="149">
        <f>'G-1'!M12</f>
        <v>366.5</v>
      </c>
      <c r="S13" s="149">
        <f>'G-1'!M13</f>
        <v>390</v>
      </c>
      <c r="T13" s="149">
        <f>'G-1'!M14</f>
        <v>419</v>
      </c>
      <c r="U13" s="149">
        <f>'G-1'!M15</f>
        <v>369.5</v>
      </c>
      <c r="V13" s="149">
        <f>'G-1'!M16</f>
        <v>332.5</v>
      </c>
      <c r="W13" s="149">
        <f>'G-1'!M17</f>
        <v>317.5</v>
      </c>
      <c r="X13" s="149">
        <f>'G-1'!M18</f>
        <v>348.5</v>
      </c>
      <c r="Y13" s="149">
        <f>'G-1'!M19</f>
        <v>391</v>
      </c>
      <c r="Z13" s="149">
        <f>'G-1'!M20</f>
        <v>391</v>
      </c>
      <c r="AA13" s="149">
        <f>'G-1'!M21</f>
        <v>384.5</v>
      </c>
      <c r="AB13" s="149">
        <f>'G-1'!M22</f>
        <v>390</v>
      </c>
      <c r="AC13" s="150"/>
      <c r="AD13" s="149">
        <f>'G-1'!T10</f>
        <v>373</v>
      </c>
      <c r="AE13" s="149">
        <f>'G-1'!T11</f>
        <v>390</v>
      </c>
      <c r="AF13" s="149">
        <f>'G-1'!T12</f>
        <v>371.5</v>
      </c>
      <c r="AG13" s="149">
        <f>'G-1'!T13</f>
        <v>396</v>
      </c>
      <c r="AH13" s="149">
        <f>'G-1'!T14</f>
        <v>418.5</v>
      </c>
      <c r="AI13" s="149">
        <f>'G-1'!T15</f>
        <v>385</v>
      </c>
      <c r="AJ13" s="149">
        <f>'G-1'!T16</f>
        <v>433</v>
      </c>
      <c r="AK13" s="149">
        <f>'G-1'!T17</f>
        <v>369.5</v>
      </c>
      <c r="AL13" s="149">
        <f>'G-1'!T18</f>
        <v>365.5</v>
      </c>
      <c r="AM13" s="149">
        <f>'G-1'!T19</f>
        <v>356.5</v>
      </c>
      <c r="AN13" s="149">
        <f>'G-1'!T20</f>
        <v>379</v>
      </c>
      <c r="AO13" s="149">
        <f>'G-1'!T21</f>
        <v>397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1147</v>
      </c>
      <c r="F14" s="149">
        <f t="shared" ref="F14:K14" si="3">C13+D13+E13+F13</f>
        <v>1251</v>
      </c>
      <c r="G14" s="149">
        <f t="shared" si="3"/>
        <v>1353</v>
      </c>
      <c r="H14" s="149">
        <f t="shared" si="3"/>
        <v>1322</v>
      </c>
      <c r="I14" s="149">
        <f t="shared" si="3"/>
        <v>1306</v>
      </c>
      <c r="J14" s="149">
        <f t="shared" si="3"/>
        <v>1247</v>
      </c>
      <c r="K14" s="149">
        <f t="shared" si="3"/>
        <v>1200</v>
      </c>
      <c r="L14" s="150"/>
      <c r="M14" s="149"/>
      <c r="N14" s="149"/>
      <c r="O14" s="149"/>
      <c r="P14" s="149">
        <f>M13+N13+O13+P13</f>
        <v>1426</v>
      </c>
      <c r="Q14" s="149">
        <f t="shared" ref="Q14:AB14" si="4">N13+O13+P13+Q13</f>
        <v>1456.5</v>
      </c>
      <c r="R14" s="149">
        <f t="shared" si="4"/>
        <v>1495.5</v>
      </c>
      <c r="S14" s="149">
        <f t="shared" si="4"/>
        <v>1481.5</v>
      </c>
      <c r="T14" s="149">
        <f t="shared" si="4"/>
        <v>1524</v>
      </c>
      <c r="U14" s="149">
        <f t="shared" si="4"/>
        <v>1545</v>
      </c>
      <c r="V14" s="149">
        <f t="shared" si="4"/>
        <v>1511</v>
      </c>
      <c r="W14" s="149">
        <f t="shared" si="4"/>
        <v>1438.5</v>
      </c>
      <c r="X14" s="149">
        <f t="shared" si="4"/>
        <v>1368</v>
      </c>
      <c r="Y14" s="149">
        <f t="shared" si="4"/>
        <v>1389.5</v>
      </c>
      <c r="Z14" s="149">
        <f t="shared" si="4"/>
        <v>1448</v>
      </c>
      <c r="AA14" s="149">
        <f t="shared" si="4"/>
        <v>1515</v>
      </c>
      <c r="AB14" s="149">
        <f t="shared" si="4"/>
        <v>1556.5</v>
      </c>
      <c r="AC14" s="150"/>
      <c r="AD14" s="149"/>
      <c r="AE14" s="149"/>
      <c r="AF14" s="149"/>
      <c r="AG14" s="149">
        <f>AD13+AE13+AF13+AG13</f>
        <v>1530.5</v>
      </c>
      <c r="AH14" s="149">
        <f t="shared" ref="AH14:AO14" si="5">AE13+AF13+AG13+AH13</f>
        <v>1576</v>
      </c>
      <c r="AI14" s="149">
        <f t="shared" si="5"/>
        <v>1571</v>
      </c>
      <c r="AJ14" s="149">
        <f t="shared" si="5"/>
        <v>1632.5</v>
      </c>
      <c r="AK14" s="149">
        <f t="shared" si="5"/>
        <v>1606</v>
      </c>
      <c r="AL14" s="149">
        <f t="shared" si="5"/>
        <v>1553</v>
      </c>
      <c r="AM14" s="149">
        <f t="shared" si="5"/>
        <v>1524.5</v>
      </c>
      <c r="AN14" s="149">
        <f t="shared" si="5"/>
        <v>1470.5</v>
      </c>
      <c r="AO14" s="149">
        <f t="shared" si="5"/>
        <v>1498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149</v>
      </c>
      <c r="B16" s="162">
        <f>MAX(B14:K14)</f>
        <v>1353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1353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1556.5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1556.5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1632.5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1632.5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260</v>
      </c>
      <c r="C18" s="149">
        <f>'G-2'!F11</f>
        <v>327</v>
      </c>
      <c r="D18" s="149">
        <f>'G-2'!F12</f>
        <v>241.5</v>
      </c>
      <c r="E18" s="149">
        <f>'G-2'!F13</f>
        <v>322.5</v>
      </c>
      <c r="F18" s="149">
        <f>'G-2'!F14</f>
        <v>278</v>
      </c>
      <c r="G18" s="149">
        <f>'G-2'!F15</f>
        <v>283</v>
      </c>
      <c r="H18" s="149">
        <f>'G-2'!F16</f>
        <v>273</v>
      </c>
      <c r="I18" s="149">
        <f>'G-2'!F17</f>
        <v>294.5</v>
      </c>
      <c r="J18" s="149">
        <f>'G-2'!F18</f>
        <v>277</v>
      </c>
      <c r="K18" s="149">
        <f>'G-2'!F19</f>
        <v>268.5</v>
      </c>
      <c r="L18" s="150"/>
      <c r="M18" s="149">
        <f>'G-2'!F20</f>
        <v>263.5</v>
      </c>
      <c r="N18" s="149">
        <f>'G-2'!F21</f>
        <v>268.5</v>
      </c>
      <c r="O18" s="149">
        <f>'G-2'!F22</f>
        <v>214.5</v>
      </c>
      <c r="P18" s="149">
        <f>'G-2'!M10</f>
        <v>233.5</v>
      </c>
      <c r="Q18" s="149">
        <f>'G-2'!M11</f>
        <v>242</v>
      </c>
      <c r="R18" s="149">
        <f>'G-2'!M12</f>
        <v>270.5</v>
      </c>
      <c r="S18" s="149">
        <f>'G-2'!M13</f>
        <v>189</v>
      </c>
      <c r="T18" s="149">
        <f>'G-2'!M14</f>
        <v>280.5</v>
      </c>
      <c r="U18" s="149">
        <f>'G-2'!M15</f>
        <v>245.5</v>
      </c>
      <c r="V18" s="149">
        <f>'G-2'!M16</f>
        <v>250</v>
      </c>
      <c r="W18" s="149">
        <f>'G-2'!M17</f>
        <v>244</v>
      </c>
      <c r="X18" s="149">
        <f>'G-2'!M18</f>
        <v>278</v>
      </c>
      <c r="Y18" s="149">
        <f>'G-2'!M19</f>
        <v>316</v>
      </c>
      <c r="Z18" s="149">
        <f>'G-2'!M20</f>
        <v>249</v>
      </c>
      <c r="AA18" s="149">
        <f>'G-2'!M21</f>
        <v>275.5</v>
      </c>
      <c r="AB18" s="149">
        <f>'G-2'!M22</f>
        <v>279</v>
      </c>
      <c r="AC18" s="150"/>
      <c r="AD18" s="149">
        <f>'G-2'!T10</f>
        <v>258.5</v>
      </c>
      <c r="AE18" s="149">
        <f>'G-2'!T11</f>
        <v>293.5</v>
      </c>
      <c r="AF18" s="149">
        <f>'G-2'!T12</f>
        <v>238.5</v>
      </c>
      <c r="AG18" s="149">
        <f>'G-2'!T13</f>
        <v>293.5</v>
      </c>
      <c r="AH18" s="149">
        <f>'G-2'!T14</f>
        <v>277</v>
      </c>
      <c r="AI18" s="149">
        <f>'G-2'!T15</f>
        <v>311.5</v>
      </c>
      <c r="AJ18" s="149">
        <f>'G-2'!T16</f>
        <v>209</v>
      </c>
      <c r="AK18" s="149">
        <f>'G-2'!T17</f>
        <v>196</v>
      </c>
      <c r="AL18" s="149">
        <f>'G-2'!T18</f>
        <v>276</v>
      </c>
      <c r="AM18" s="149">
        <f>'G-2'!T19</f>
        <v>238</v>
      </c>
      <c r="AN18" s="149">
        <f>'G-2'!T20</f>
        <v>281.5</v>
      </c>
      <c r="AO18" s="149">
        <f>'G-2'!T21</f>
        <v>265</v>
      </c>
      <c r="AP18" s="101"/>
      <c r="AQ18" s="101"/>
      <c r="AR18" s="101"/>
      <c r="AS18" s="101"/>
      <c r="AT18" s="101"/>
      <c r="AU18" s="101">
        <f t="shared" ref="AU18:BA18" si="6">E19</f>
        <v>1151</v>
      </c>
      <c r="AV18" s="101">
        <f t="shared" si="6"/>
        <v>1169</v>
      </c>
      <c r="AW18" s="101">
        <f t="shared" si="6"/>
        <v>1125</v>
      </c>
      <c r="AX18" s="101">
        <f t="shared" si="6"/>
        <v>1156.5</v>
      </c>
      <c r="AY18" s="101">
        <f t="shared" si="6"/>
        <v>1128.5</v>
      </c>
      <c r="AZ18" s="101">
        <f t="shared" si="6"/>
        <v>1127.5</v>
      </c>
      <c r="BA18" s="101">
        <f t="shared" si="6"/>
        <v>1113</v>
      </c>
      <c r="BB18" s="101"/>
      <c r="BC18" s="101"/>
      <c r="BD18" s="101"/>
      <c r="BE18" s="101">
        <f t="shared" ref="BE18:BQ18" si="7">P19</f>
        <v>980</v>
      </c>
      <c r="BF18" s="101">
        <f t="shared" si="7"/>
        <v>958.5</v>
      </c>
      <c r="BG18" s="101">
        <f t="shared" si="7"/>
        <v>960.5</v>
      </c>
      <c r="BH18" s="101">
        <f t="shared" si="7"/>
        <v>935</v>
      </c>
      <c r="BI18" s="101">
        <f t="shared" si="7"/>
        <v>982</v>
      </c>
      <c r="BJ18" s="101">
        <f t="shared" si="7"/>
        <v>985.5</v>
      </c>
      <c r="BK18" s="101">
        <f t="shared" si="7"/>
        <v>965</v>
      </c>
      <c r="BL18" s="101">
        <f t="shared" si="7"/>
        <v>1020</v>
      </c>
      <c r="BM18" s="101">
        <f t="shared" si="7"/>
        <v>1017.5</v>
      </c>
      <c r="BN18" s="101">
        <f t="shared" si="7"/>
        <v>1088</v>
      </c>
      <c r="BO18" s="101">
        <f t="shared" si="7"/>
        <v>1087</v>
      </c>
      <c r="BP18" s="101">
        <f t="shared" si="7"/>
        <v>1118.5</v>
      </c>
      <c r="BQ18" s="101">
        <f t="shared" si="7"/>
        <v>1119.5</v>
      </c>
      <c r="BR18" s="101"/>
      <c r="BS18" s="101"/>
      <c r="BT18" s="101"/>
      <c r="BU18" s="101">
        <f t="shared" ref="BU18:CC18" si="8">AG19</f>
        <v>1084</v>
      </c>
      <c r="BV18" s="101">
        <f t="shared" si="8"/>
        <v>1102.5</v>
      </c>
      <c r="BW18" s="101">
        <f t="shared" si="8"/>
        <v>1120.5</v>
      </c>
      <c r="BX18" s="101">
        <f t="shared" si="8"/>
        <v>1091</v>
      </c>
      <c r="BY18" s="101">
        <f t="shared" si="8"/>
        <v>993.5</v>
      </c>
      <c r="BZ18" s="101">
        <f t="shared" si="8"/>
        <v>992.5</v>
      </c>
      <c r="CA18" s="101">
        <f t="shared" si="8"/>
        <v>919</v>
      </c>
      <c r="CB18" s="101">
        <f t="shared" si="8"/>
        <v>991.5</v>
      </c>
      <c r="CC18" s="101">
        <f t="shared" si="8"/>
        <v>1060.5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1151</v>
      </c>
      <c r="F19" s="149">
        <f t="shared" ref="F19:K19" si="9">C18+D18+E18+F18</f>
        <v>1169</v>
      </c>
      <c r="G19" s="149">
        <f t="shared" si="9"/>
        <v>1125</v>
      </c>
      <c r="H19" s="149">
        <f t="shared" si="9"/>
        <v>1156.5</v>
      </c>
      <c r="I19" s="149">
        <f t="shared" si="9"/>
        <v>1128.5</v>
      </c>
      <c r="J19" s="149">
        <f t="shared" si="9"/>
        <v>1127.5</v>
      </c>
      <c r="K19" s="149">
        <f t="shared" si="9"/>
        <v>1113</v>
      </c>
      <c r="L19" s="150"/>
      <c r="M19" s="149"/>
      <c r="N19" s="149"/>
      <c r="O19" s="149"/>
      <c r="P19" s="149">
        <f>M18+N18+O18+P18</f>
        <v>980</v>
      </c>
      <c r="Q19" s="149">
        <f t="shared" ref="Q19:AB19" si="10">N18+O18+P18+Q18</f>
        <v>958.5</v>
      </c>
      <c r="R19" s="149">
        <f t="shared" si="10"/>
        <v>960.5</v>
      </c>
      <c r="S19" s="149">
        <f t="shared" si="10"/>
        <v>935</v>
      </c>
      <c r="T19" s="149">
        <f t="shared" si="10"/>
        <v>982</v>
      </c>
      <c r="U19" s="149">
        <f t="shared" si="10"/>
        <v>985.5</v>
      </c>
      <c r="V19" s="149">
        <f t="shared" si="10"/>
        <v>965</v>
      </c>
      <c r="W19" s="149">
        <f t="shared" si="10"/>
        <v>1020</v>
      </c>
      <c r="X19" s="149">
        <f t="shared" si="10"/>
        <v>1017.5</v>
      </c>
      <c r="Y19" s="149">
        <f t="shared" si="10"/>
        <v>1088</v>
      </c>
      <c r="Z19" s="149">
        <f t="shared" si="10"/>
        <v>1087</v>
      </c>
      <c r="AA19" s="149">
        <f t="shared" si="10"/>
        <v>1118.5</v>
      </c>
      <c r="AB19" s="149">
        <f t="shared" si="10"/>
        <v>1119.5</v>
      </c>
      <c r="AC19" s="150"/>
      <c r="AD19" s="149"/>
      <c r="AE19" s="149"/>
      <c r="AF19" s="149"/>
      <c r="AG19" s="149">
        <f>AD18+AE18+AF18+AG18</f>
        <v>1084</v>
      </c>
      <c r="AH19" s="149">
        <f t="shared" ref="AH19:AO19" si="11">AE18+AF18+AG18+AH18</f>
        <v>1102.5</v>
      </c>
      <c r="AI19" s="149">
        <f t="shared" si="11"/>
        <v>1120.5</v>
      </c>
      <c r="AJ19" s="149">
        <f t="shared" si="11"/>
        <v>1091</v>
      </c>
      <c r="AK19" s="149">
        <f t="shared" si="11"/>
        <v>993.5</v>
      </c>
      <c r="AL19" s="149">
        <f t="shared" si="11"/>
        <v>992.5</v>
      </c>
      <c r="AM19" s="149">
        <f t="shared" si="11"/>
        <v>919</v>
      </c>
      <c r="AN19" s="149">
        <f t="shared" si="11"/>
        <v>991.5</v>
      </c>
      <c r="AO19" s="149">
        <f t="shared" si="11"/>
        <v>1060.5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0.81970096745822341</v>
      </c>
      <c r="H20" s="152"/>
      <c r="I20" s="152" t="s">
        <v>109</v>
      </c>
      <c r="J20" s="153">
        <f>DIRECCIONALIDAD!J21/100</f>
        <v>0.18029903254177662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0.82687105500450853</v>
      </c>
      <c r="V20" s="152"/>
      <c r="W20" s="152"/>
      <c r="X20" s="152"/>
      <c r="Y20" s="152" t="s">
        <v>109</v>
      </c>
      <c r="Z20" s="153">
        <f>DIRECCIONALIDAD!J24/100</f>
        <v>0.17312894499549145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0.82250686184812438</v>
      </c>
      <c r="AL20" s="152"/>
      <c r="AM20" s="152"/>
      <c r="AN20" s="152" t="s">
        <v>109</v>
      </c>
      <c r="AO20" s="155">
        <f>DIRECCIONALIDAD!J27/100</f>
        <v>0.17749313815187556</v>
      </c>
      <c r="AP20" s="92"/>
      <c r="AQ20" s="92"/>
      <c r="AR20" s="92"/>
      <c r="AS20" s="92"/>
      <c r="AT20" s="92"/>
      <c r="AU20" s="92">
        <f t="shared" ref="AU20:BA20" si="15">E24</f>
        <v>1120</v>
      </c>
      <c r="AV20" s="92">
        <f t="shared" si="15"/>
        <v>1193</v>
      </c>
      <c r="AW20" s="92">
        <f t="shared" si="15"/>
        <v>1180</v>
      </c>
      <c r="AX20" s="92">
        <f t="shared" si="15"/>
        <v>1190</v>
      </c>
      <c r="AY20" s="92">
        <f t="shared" si="15"/>
        <v>1118.5</v>
      </c>
      <c r="AZ20" s="92">
        <f t="shared" si="15"/>
        <v>1152.5</v>
      </c>
      <c r="BA20" s="92">
        <f t="shared" si="15"/>
        <v>1187</v>
      </c>
      <c r="BB20" s="92"/>
      <c r="BC20" s="92"/>
      <c r="BD20" s="92"/>
      <c r="BE20" s="92">
        <f t="shared" ref="BE20:BQ20" si="16">P24</f>
        <v>1063.5</v>
      </c>
      <c r="BF20" s="92">
        <f t="shared" si="16"/>
        <v>1147</v>
      </c>
      <c r="BG20" s="92">
        <f t="shared" si="16"/>
        <v>1135</v>
      </c>
      <c r="BH20" s="92">
        <f t="shared" si="16"/>
        <v>1070.5</v>
      </c>
      <c r="BI20" s="92">
        <f t="shared" si="16"/>
        <v>1066.5</v>
      </c>
      <c r="BJ20" s="92">
        <f t="shared" si="16"/>
        <v>951</v>
      </c>
      <c r="BK20" s="92">
        <f t="shared" si="16"/>
        <v>912</v>
      </c>
      <c r="BL20" s="92">
        <f t="shared" si="16"/>
        <v>922.5</v>
      </c>
      <c r="BM20" s="92">
        <f t="shared" si="16"/>
        <v>914</v>
      </c>
      <c r="BN20" s="92">
        <f t="shared" si="16"/>
        <v>922.5</v>
      </c>
      <c r="BO20" s="92">
        <f t="shared" si="16"/>
        <v>1011</v>
      </c>
      <c r="BP20" s="92">
        <f t="shared" si="16"/>
        <v>1037</v>
      </c>
      <c r="BQ20" s="92">
        <f t="shared" si="16"/>
        <v>1097.5</v>
      </c>
      <c r="BR20" s="92"/>
      <c r="BS20" s="92"/>
      <c r="BT20" s="92"/>
      <c r="BU20" s="92">
        <f t="shared" ref="BU20:CC20" si="17">AG24</f>
        <v>1134.5</v>
      </c>
      <c r="BV20" s="92">
        <f t="shared" si="17"/>
        <v>1143.5</v>
      </c>
      <c r="BW20" s="92">
        <f t="shared" si="17"/>
        <v>1122</v>
      </c>
      <c r="BX20" s="92">
        <f t="shared" si="17"/>
        <v>1039.5</v>
      </c>
      <c r="BY20" s="92">
        <f t="shared" si="17"/>
        <v>1050.5</v>
      </c>
      <c r="BZ20" s="92">
        <f t="shared" si="17"/>
        <v>957</v>
      </c>
      <c r="CA20" s="92">
        <f t="shared" si="17"/>
        <v>889.5</v>
      </c>
      <c r="CB20" s="92">
        <f t="shared" si="17"/>
        <v>835.5</v>
      </c>
      <c r="CC20" s="92">
        <f t="shared" si="17"/>
        <v>778</v>
      </c>
    </row>
    <row r="21" spans="1:81" ht="16.5" customHeight="1" x14ac:dyDescent="0.2">
      <c r="A21" s="161" t="s">
        <v>149</v>
      </c>
      <c r="B21" s="162">
        <f>MAX(B19:K19)</f>
        <v>1169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958.23043095866319</v>
      </c>
      <c r="H21" s="152"/>
      <c r="I21" s="152" t="s">
        <v>109</v>
      </c>
      <c r="J21" s="163">
        <f>+B21*J20</f>
        <v>210.76956904133687</v>
      </c>
      <c r="K21" s="154"/>
      <c r="L21" s="148"/>
      <c r="M21" s="162">
        <f>MAX(M19:AB19)</f>
        <v>1119.5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925.68214607754726</v>
      </c>
      <c r="V21" s="152"/>
      <c r="W21" s="152"/>
      <c r="X21" s="152"/>
      <c r="Y21" s="152" t="s">
        <v>109</v>
      </c>
      <c r="Z21" s="164">
        <f>+M21*Z20</f>
        <v>193.81785392245268</v>
      </c>
      <c r="AA21" s="152"/>
      <c r="AB21" s="154"/>
      <c r="AC21" s="148"/>
      <c r="AD21" s="162">
        <f>MAX(AD19:AO19)</f>
        <v>1120.5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921.61893870082338</v>
      </c>
      <c r="AL21" s="152"/>
      <c r="AM21" s="152"/>
      <c r="AN21" s="152" t="s">
        <v>109</v>
      </c>
      <c r="AO21" s="165">
        <f>+AD21*AO20</f>
        <v>198.88106129917657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3418</v>
      </c>
      <c r="AV22" s="92">
        <f t="shared" si="18"/>
        <v>3613</v>
      </c>
      <c r="AW22" s="92">
        <f t="shared" si="18"/>
        <v>3658</v>
      </c>
      <c r="AX22" s="92">
        <f t="shared" si="18"/>
        <v>3668.5</v>
      </c>
      <c r="AY22" s="92">
        <f t="shared" si="18"/>
        <v>3553</v>
      </c>
      <c r="AZ22" s="92">
        <f t="shared" si="18"/>
        <v>3527</v>
      </c>
      <c r="BA22" s="92">
        <f t="shared" si="18"/>
        <v>3500</v>
      </c>
      <c r="BB22" s="92"/>
      <c r="BC22" s="92"/>
      <c r="BD22" s="92"/>
      <c r="BE22" s="92">
        <f t="shared" ref="BE22:BQ22" si="19">P34</f>
        <v>3469.5</v>
      </c>
      <c r="BF22" s="92">
        <f t="shared" si="19"/>
        <v>3562</v>
      </c>
      <c r="BG22" s="92">
        <f t="shared" si="19"/>
        <v>3591</v>
      </c>
      <c r="BH22" s="92">
        <f t="shared" si="19"/>
        <v>3487</v>
      </c>
      <c r="BI22" s="92">
        <f t="shared" si="19"/>
        <v>3572.5</v>
      </c>
      <c r="BJ22" s="92">
        <f t="shared" si="19"/>
        <v>3481.5</v>
      </c>
      <c r="BK22" s="92">
        <f t="shared" si="19"/>
        <v>3388</v>
      </c>
      <c r="BL22" s="92">
        <f t="shared" si="19"/>
        <v>3381</v>
      </c>
      <c r="BM22" s="92">
        <f t="shared" si="19"/>
        <v>3299.5</v>
      </c>
      <c r="BN22" s="92">
        <f t="shared" si="19"/>
        <v>3400</v>
      </c>
      <c r="BO22" s="92">
        <f t="shared" si="19"/>
        <v>3546</v>
      </c>
      <c r="BP22" s="92">
        <f t="shared" si="19"/>
        <v>3670.5</v>
      </c>
      <c r="BQ22" s="92">
        <f t="shared" si="19"/>
        <v>3773.5</v>
      </c>
      <c r="BR22" s="92"/>
      <c r="BS22" s="92"/>
      <c r="BT22" s="92"/>
      <c r="BU22" s="92">
        <f t="shared" ref="BU22:CC22" si="20">AG34</f>
        <v>3749</v>
      </c>
      <c r="BV22" s="92">
        <f t="shared" si="20"/>
        <v>3822</v>
      </c>
      <c r="BW22" s="92">
        <f t="shared" si="20"/>
        <v>3813.5</v>
      </c>
      <c r="BX22" s="92">
        <f t="shared" si="20"/>
        <v>3763</v>
      </c>
      <c r="BY22" s="92">
        <f t="shared" si="20"/>
        <v>3650</v>
      </c>
      <c r="BZ22" s="92">
        <f t="shared" si="20"/>
        <v>3502.5</v>
      </c>
      <c r="CA22" s="92">
        <f t="shared" si="20"/>
        <v>3333</v>
      </c>
      <c r="CB22" s="92">
        <f t="shared" si="20"/>
        <v>3297.5</v>
      </c>
      <c r="CC22" s="92">
        <f t="shared" si="20"/>
        <v>3336.5</v>
      </c>
    </row>
    <row r="23" spans="1:81" ht="16.5" customHeight="1" x14ac:dyDescent="0.2">
      <c r="A23" s="100" t="s">
        <v>104</v>
      </c>
      <c r="B23" s="149">
        <f>'G-3'!F10</f>
        <v>239.5</v>
      </c>
      <c r="C23" s="149">
        <f>'G-3'!F11</f>
        <v>264.5</v>
      </c>
      <c r="D23" s="149">
        <f>'G-3'!F12</f>
        <v>283</v>
      </c>
      <c r="E23" s="149">
        <f>'G-3'!F13</f>
        <v>333</v>
      </c>
      <c r="F23" s="149">
        <f>'G-3'!F14</f>
        <v>312.5</v>
      </c>
      <c r="G23" s="149">
        <f>'G-3'!F15</f>
        <v>251.5</v>
      </c>
      <c r="H23" s="149">
        <f>'G-3'!F16</f>
        <v>293</v>
      </c>
      <c r="I23" s="149">
        <f>'G-3'!F17</f>
        <v>261.5</v>
      </c>
      <c r="J23" s="149">
        <f>'G-3'!F18</f>
        <v>346.5</v>
      </c>
      <c r="K23" s="149">
        <f>'G-3'!F19</f>
        <v>286</v>
      </c>
      <c r="L23" s="150"/>
      <c r="M23" s="149">
        <f>'G-3'!F20</f>
        <v>257</v>
      </c>
      <c r="N23" s="149">
        <f>'G-3'!F21</f>
        <v>277.5</v>
      </c>
      <c r="O23" s="149">
        <f>'G-3'!F22</f>
        <v>294.5</v>
      </c>
      <c r="P23" s="149">
        <f>'G-3'!M10</f>
        <v>234.5</v>
      </c>
      <c r="Q23" s="149">
        <f>'G-3'!M11</f>
        <v>340.5</v>
      </c>
      <c r="R23" s="149">
        <f>'G-3'!M12</f>
        <v>265.5</v>
      </c>
      <c r="S23" s="149">
        <f>'G-3'!M13</f>
        <v>230</v>
      </c>
      <c r="T23" s="149">
        <f>'G-3'!M14</f>
        <v>230.5</v>
      </c>
      <c r="U23" s="149">
        <f>'G-3'!M15</f>
        <v>225</v>
      </c>
      <c r="V23" s="149">
        <f>'G-3'!M16</f>
        <v>226.5</v>
      </c>
      <c r="W23" s="149">
        <f>'G-3'!M17</f>
        <v>240.5</v>
      </c>
      <c r="X23" s="149">
        <f>'G-3'!M18</f>
        <v>222</v>
      </c>
      <c r="Y23" s="149">
        <f>'G-3'!M19</f>
        <v>233.5</v>
      </c>
      <c r="Z23" s="149">
        <f>'G-3'!M20</f>
        <v>315</v>
      </c>
      <c r="AA23" s="149">
        <f>'G-3'!M21</f>
        <v>266.5</v>
      </c>
      <c r="AB23" s="149">
        <f>'G-3'!M22</f>
        <v>282.5</v>
      </c>
      <c r="AC23" s="150"/>
      <c r="AD23" s="149">
        <f>'G-3'!T10</f>
        <v>300.5</v>
      </c>
      <c r="AE23" s="149">
        <f>'G-3'!T11</f>
        <v>287.5</v>
      </c>
      <c r="AF23" s="149">
        <f>'G-3'!T12</f>
        <v>310</v>
      </c>
      <c r="AG23" s="149">
        <f>'G-3'!T13</f>
        <v>236.5</v>
      </c>
      <c r="AH23" s="149">
        <f>'G-3'!T14</f>
        <v>309.5</v>
      </c>
      <c r="AI23" s="149">
        <f>'G-3'!T15</f>
        <v>266</v>
      </c>
      <c r="AJ23" s="149">
        <f>'G-3'!T16</f>
        <v>227.5</v>
      </c>
      <c r="AK23" s="149">
        <f>'G-3'!T17</f>
        <v>247.5</v>
      </c>
      <c r="AL23" s="149">
        <f>'G-3'!T18</f>
        <v>216</v>
      </c>
      <c r="AM23" s="149">
        <f>'G-3'!T19</f>
        <v>198.5</v>
      </c>
      <c r="AN23" s="149">
        <f>'G-3'!T20</f>
        <v>173.5</v>
      </c>
      <c r="AO23" s="149">
        <f>'G-3'!T21</f>
        <v>190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1120</v>
      </c>
      <c r="F24" s="149">
        <f t="shared" ref="F24:K24" si="21">C23+D23+E23+F23</f>
        <v>1193</v>
      </c>
      <c r="G24" s="149">
        <f t="shared" si="21"/>
        <v>1180</v>
      </c>
      <c r="H24" s="149">
        <f t="shared" si="21"/>
        <v>1190</v>
      </c>
      <c r="I24" s="149">
        <f t="shared" si="21"/>
        <v>1118.5</v>
      </c>
      <c r="J24" s="149">
        <f t="shared" si="21"/>
        <v>1152.5</v>
      </c>
      <c r="K24" s="149">
        <f t="shared" si="21"/>
        <v>1187</v>
      </c>
      <c r="L24" s="150"/>
      <c r="M24" s="149"/>
      <c r="N24" s="149"/>
      <c r="O24" s="149"/>
      <c r="P24" s="149">
        <f>M23+N23+O23+P23</f>
        <v>1063.5</v>
      </c>
      <c r="Q24" s="149">
        <f t="shared" ref="Q24:AB24" si="22">N23+O23+P23+Q23</f>
        <v>1147</v>
      </c>
      <c r="R24" s="149">
        <f t="shared" si="22"/>
        <v>1135</v>
      </c>
      <c r="S24" s="149">
        <f t="shared" si="22"/>
        <v>1070.5</v>
      </c>
      <c r="T24" s="149">
        <f t="shared" si="22"/>
        <v>1066.5</v>
      </c>
      <c r="U24" s="149">
        <f t="shared" si="22"/>
        <v>951</v>
      </c>
      <c r="V24" s="149">
        <f t="shared" si="22"/>
        <v>912</v>
      </c>
      <c r="W24" s="149">
        <f t="shared" si="22"/>
        <v>922.5</v>
      </c>
      <c r="X24" s="149">
        <f t="shared" si="22"/>
        <v>914</v>
      </c>
      <c r="Y24" s="149">
        <f t="shared" si="22"/>
        <v>922.5</v>
      </c>
      <c r="Z24" s="149">
        <f t="shared" si="22"/>
        <v>1011</v>
      </c>
      <c r="AA24" s="149">
        <f t="shared" si="22"/>
        <v>1037</v>
      </c>
      <c r="AB24" s="149">
        <f t="shared" si="22"/>
        <v>1097.5</v>
      </c>
      <c r="AC24" s="150"/>
      <c r="AD24" s="149"/>
      <c r="AE24" s="149"/>
      <c r="AF24" s="149"/>
      <c r="AG24" s="149">
        <f>AD23+AE23+AF23+AG23</f>
        <v>1134.5</v>
      </c>
      <c r="AH24" s="149">
        <f t="shared" ref="AH24:AO24" si="23">AE23+AF23+AG23+AH23</f>
        <v>1143.5</v>
      </c>
      <c r="AI24" s="149">
        <f t="shared" si="23"/>
        <v>1122</v>
      </c>
      <c r="AJ24" s="149">
        <f t="shared" si="23"/>
        <v>1039.5</v>
      </c>
      <c r="AK24" s="149">
        <f t="shared" si="23"/>
        <v>1050.5</v>
      </c>
      <c r="AL24" s="149">
        <f t="shared" si="23"/>
        <v>957</v>
      </c>
      <c r="AM24" s="149">
        <f t="shared" si="23"/>
        <v>889.5</v>
      </c>
      <c r="AN24" s="149">
        <f t="shared" si="23"/>
        <v>835.5</v>
      </c>
      <c r="AO24" s="149">
        <f t="shared" si="23"/>
        <v>778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7.5542965061378656E-2</v>
      </c>
      <c r="E25" s="152"/>
      <c r="F25" s="152" t="s">
        <v>108</v>
      </c>
      <c r="G25" s="153">
        <f>DIRECCIONALIDAD!J29/100</f>
        <v>0.86307837582625113</v>
      </c>
      <c r="H25" s="152"/>
      <c r="I25" s="152" t="s">
        <v>109</v>
      </c>
      <c r="J25" s="153">
        <f>DIRECCIONALIDAD!J30/100</f>
        <v>6.1378659112370164E-2</v>
      </c>
      <c r="K25" s="154"/>
      <c r="L25" s="148"/>
      <c r="M25" s="151"/>
      <c r="N25" s="152"/>
      <c r="O25" s="152" t="s">
        <v>107</v>
      </c>
      <c r="P25" s="153">
        <f>DIRECCIONALIDAD!J31/100</f>
        <v>7.5367647058823525E-2</v>
      </c>
      <c r="Q25" s="152"/>
      <c r="R25" s="152"/>
      <c r="S25" s="152"/>
      <c r="T25" s="152" t="s">
        <v>108</v>
      </c>
      <c r="U25" s="153">
        <f>DIRECCIONALIDAD!J32/100</f>
        <v>0.85845588235294112</v>
      </c>
      <c r="V25" s="152"/>
      <c r="W25" s="152"/>
      <c r="X25" s="152"/>
      <c r="Y25" s="152" t="s">
        <v>109</v>
      </c>
      <c r="Z25" s="153">
        <f>DIRECCIONALIDAD!J33/100</f>
        <v>6.6176470588235295E-2</v>
      </c>
      <c r="AA25" s="152"/>
      <c r="AB25" s="152"/>
      <c r="AC25" s="148"/>
      <c r="AD25" s="151"/>
      <c r="AE25" s="152" t="s">
        <v>107</v>
      </c>
      <c r="AF25" s="153">
        <f>DIRECCIONALIDAD!J34/100</f>
        <v>4.3643263757115747E-2</v>
      </c>
      <c r="AG25" s="152"/>
      <c r="AH25" s="152"/>
      <c r="AI25" s="152"/>
      <c r="AJ25" s="152" t="s">
        <v>108</v>
      </c>
      <c r="AK25" s="153">
        <f>DIRECCIONALIDAD!J35/100</f>
        <v>0.77229601518026569</v>
      </c>
      <c r="AL25" s="152"/>
      <c r="AM25" s="152"/>
      <c r="AN25" s="152" t="s">
        <v>109</v>
      </c>
      <c r="AO25" s="153">
        <f>DIRECCIONALIDAD!J36/100</f>
        <v>0.18406072106261859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149</v>
      </c>
      <c r="B26" s="162">
        <f>MAX(B24:K24)</f>
        <v>1193</v>
      </c>
      <c r="C26" s="152" t="s">
        <v>107</v>
      </c>
      <c r="D26" s="163">
        <f>+B26*D25</f>
        <v>90.122757318224743</v>
      </c>
      <c r="E26" s="152"/>
      <c r="F26" s="152" t="s">
        <v>108</v>
      </c>
      <c r="G26" s="163">
        <f>+B26*G25</f>
        <v>1029.6525023607176</v>
      </c>
      <c r="H26" s="152"/>
      <c r="I26" s="152" t="s">
        <v>109</v>
      </c>
      <c r="J26" s="163">
        <f>+B26*J25</f>
        <v>73.22474032105761</v>
      </c>
      <c r="K26" s="154"/>
      <c r="L26" s="148"/>
      <c r="M26" s="162">
        <f>MAX(M24:AB24)</f>
        <v>1147</v>
      </c>
      <c r="N26" s="152"/>
      <c r="O26" s="152" t="s">
        <v>107</v>
      </c>
      <c r="P26" s="164">
        <f>+M26*P25</f>
        <v>86.44669117647058</v>
      </c>
      <c r="Q26" s="152"/>
      <c r="R26" s="152"/>
      <c r="S26" s="152"/>
      <c r="T26" s="152" t="s">
        <v>108</v>
      </c>
      <c r="U26" s="164">
        <f>+M26*U25</f>
        <v>984.64889705882342</v>
      </c>
      <c r="V26" s="152"/>
      <c r="W26" s="152"/>
      <c r="X26" s="152"/>
      <c r="Y26" s="152" t="s">
        <v>109</v>
      </c>
      <c r="Z26" s="164">
        <f>+M26*Z25</f>
        <v>75.904411764705884</v>
      </c>
      <c r="AA26" s="152"/>
      <c r="AB26" s="154"/>
      <c r="AC26" s="148"/>
      <c r="AD26" s="162">
        <f>MAX(AD24:AO24)</f>
        <v>1143.5</v>
      </c>
      <c r="AE26" s="152" t="s">
        <v>107</v>
      </c>
      <c r="AF26" s="163">
        <f>+AD26*AF25</f>
        <v>49.90607210626186</v>
      </c>
      <c r="AG26" s="152"/>
      <c r="AH26" s="152"/>
      <c r="AI26" s="152"/>
      <c r="AJ26" s="152" t="s">
        <v>108</v>
      </c>
      <c r="AK26" s="163">
        <f>+AD26*AK25</f>
        <v>883.12049335863378</v>
      </c>
      <c r="AL26" s="152"/>
      <c r="AM26" s="152"/>
      <c r="AN26" s="152" t="s">
        <v>109</v>
      </c>
      <c r="AO26" s="165">
        <f>+AD26*AO25</f>
        <v>210.47343453510436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103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149</v>
      </c>
      <c r="B31" s="162">
        <f>MAX(B29:K29)</f>
        <v>0</v>
      </c>
      <c r="C31" s="152" t="s">
        <v>107</v>
      </c>
      <c r="D31" s="163">
        <f>+B31*D30</f>
        <v>0</v>
      </c>
      <c r="E31" s="152"/>
      <c r="F31" s="152" t="s">
        <v>108</v>
      </c>
      <c r="G31" s="163">
        <f>+B31*G30</f>
        <v>0</v>
      </c>
      <c r="H31" s="152"/>
      <c r="I31" s="152" t="s">
        <v>109</v>
      </c>
      <c r="J31" s="163">
        <f>+B31*J30</f>
        <v>0</v>
      </c>
      <c r="K31" s="154"/>
      <c r="L31" s="148"/>
      <c r="M31" s="162">
        <f>MAX(M29:AB29)</f>
        <v>0</v>
      </c>
      <c r="N31" s="152"/>
      <c r="O31" s="152" t="s">
        <v>107</v>
      </c>
      <c r="P31" s="164">
        <f>+M31*P30</f>
        <v>0</v>
      </c>
      <c r="Q31" s="152"/>
      <c r="R31" s="152"/>
      <c r="S31" s="152"/>
      <c r="T31" s="152" t="s">
        <v>108</v>
      </c>
      <c r="U31" s="164">
        <f>+M31*U30</f>
        <v>0</v>
      </c>
      <c r="V31" s="152"/>
      <c r="W31" s="152"/>
      <c r="X31" s="152"/>
      <c r="Y31" s="152" t="s">
        <v>109</v>
      </c>
      <c r="Z31" s="164">
        <f>+M31*Z30</f>
        <v>0</v>
      </c>
      <c r="AA31" s="152"/>
      <c r="AB31" s="154"/>
      <c r="AC31" s="148"/>
      <c r="AD31" s="162">
        <f>MAX(AD29:AO29)</f>
        <v>0</v>
      </c>
      <c r="AE31" s="152" t="s">
        <v>107</v>
      </c>
      <c r="AF31" s="163">
        <f>+AD31*AF30</f>
        <v>0</v>
      </c>
      <c r="AG31" s="152"/>
      <c r="AH31" s="152"/>
      <c r="AI31" s="152"/>
      <c r="AJ31" s="152" t="s">
        <v>108</v>
      </c>
      <c r="AK31" s="163">
        <f>+AD31*AK30</f>
        <v>0</v>
      </c>
      <c r="AL31" s="152"/>
      <c r="AM31" s="152"/>
      <c r="AN31" s="152" t="s">
        <v>109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103</v>
      </c>
      <c r="U32" s="246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741.5</v>
      </c>
      <c r="C33" s="149">
        <f t="shared" ref="C33:K33" si="24">C13+C18+C23+C28</f>
        <v>851</v>
      </c>
      <c r="D33" s="149">
        <f t="shared" si="24"/>
        <v>861</v>
      </c>
      <c r="E33" s="149">
        <f t="shared" si="24"/>
        <v>964.5</v>
      </c>
      <c r="F33" s="149">
        <f t="shared" si="24"/>
        <v>936.5</v>
      </c>
      <c r="G33" s="149">
        <f t="shared" si="24"/>
        <v>896</v>
      </c>
      <c r="H33" s="149">
        <f t="shared" si="24"/>
        <v>871.5</v>
      </c>
      <c r="I33" s="149">
        <f t="shared" si="24"/>
        <v>849</v>
      </c>
      <c r="J33" s="149">
        <f t="shared" si="24"/>
        <v>910.5</v>
      </c>
      <c r="K33" s="149">
        <f t="shared" si="24"/>
        <v>869</v>
      </c>
      <c r="L33" s="150"/>
      <c r="M33" s="149">
        <f>M13+M18+M23+M28</f>
        <v>838.5</v>
      </c>
      <c r="N33" s="149">
        <f t="shared" ref="N33:AB33" si="25">N13+N18+N23+N28</f>
        <v>873.5</v>
      </c>
      <c r="O33" s="149">
        <f t="shared" si="25"/>
        <v>913</v>
      </c>
      <c r="P33" s="149">
        <f t="shared" si="25"/>
        <v>844.5</v>
      </c>
      <c r="Q33" s="149">
        <f t="shared" si="25"/>
        <v>931</v>
      </c>
      <c r="R33" s="149">
        <f t="shared" si="25"/>
        <v>902.5</v>
      </c>
      <c r="S33" s="149">
        <f t="shared" si="25"/>
        <v>809</v>
      </c>
      <c r="T33" s="149">
        <f t="shared" si="25"/>
        <v>930</v>
      </c>
      <c r="U33" s="149">
        <f t="shared" si="25"/>
        <v>840</v>
      </c>
      <c r="V33" s="149">
        <f t="shared" si="25"/>
        <v>809</v>
      </c>
      <c r="W33" s="149">
        <f t="shared" si="25"/>
        <v>802</v>
      </c>
      <c r="X33" s="149">
        <f t="shared" si="25"/>
        <v>848.5</v>
      </c>
      <c r="Y33" s="149">
        <f t="shared" si="25"/>
        <v>940.5</v>
      </c>
      <c r="Z33" s="149">
        <f t="shared" si="25"/>
        <v>955</v>
      </c>
      <c r="AA33" s="149">
        <f t="shared" si="25"/>
        <v>926.5</v>
      </c>
      <c r="AB33" s="149">
        <f t="shared" si="25"/>
        <v>951.5</v>
      </c>
      <c r="AC33" s="150"/>
      <c r="AD33" s="149">
        <f>AD13+AD18+AD23+AD28</f>
        <v>932</v>
      </c>
      <c r="AE33" s="149">
        <f t="shared" ref="AE33:AO33" si="26">AE13+AE18+AE23+AE28</f>
        <v>971</v>
      </c>
      <c r="AF33" s="149">
        <f t="shared" si="26"/>
        <v>920</v>
      </c>
      <c r="AG33" s="149">
        <f t="shared" si="26"/>
        <v>926</v>
      </c>
      <c r="AH33" s="149">
        <f t="shared" si="26"/>
        <v>1005</v>
      </c>
      <c r="AI33" s="149">
        <f t="shared" si="26"/>
        <v>962.5</v>
      </c>
      <c r="AJ33" s="149">
        <f t="shared" si="26"/>
        <v>869.5</v>
      </c>
      <c r="AK33" s="149">
        <f t="shared" si="26"/>
        <v>813</v>
      </c>
      <c r="AL33" s="149">
        <f t="shared" si="26"/>
        <v>857.5</v>
      </c>
      <c r="AM33" s="149">
        <f t="shared" si="26"/>
        <v>793</v>
      </c>
      <c r="AN33" s="149">
        <f t="shared" si="26"/>
        <v>834</v>
      </c>
      <c r="AO33" s="149">
        <f t="shared" si="26"/>
        <v>852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3418</v>
      </c>
      <c r="F34" s="149">
        <f t="shared" ref="F34:K34" si="27">C33+D33+E33+F33</f>
        <v>3613</v>
      </c>
      <c r="G34" s="149">
        <f t="shared" si="27"/>
        <v>3658</v>
      </c>
      <c r="H34" s="149">
        <f t="shared" si="27"/>
        <v>3668.5</v>
      </c>
      <c r="I34" s="149">
        <f t="shared" si="27"/>
        <v>3553</v>
      </c>
      <c r="J34" s="149">
        <f t="shared" si="27"/>
        <v>3527</v>
      </c>
      <c r="K34" s="149">
        <f t="shared" si="27"/>
        <v>3500</v>
      </c>
      <c r="L34" s="150"/>
      <c r="M34" s="149"/>
      <c r="N34" s="149"/>
      <c r="O34" s="149"/>
      <c r="P34" s="149">
        <f>M33+N33+O33+P33</f>
        <v>3469.5</v>
      </c>
      <c r="Q34" s="149">
        <f t="shared" ref="Q34:AB34" si="28">N33+O33+P33+Q33</f>
        <v>3562</v>
      </c>
      <c r="R34" s="149">
        <f t="shared" si="28"/>
        <v>3591</v>
      </c>
      <c r="S34" s="149">
        <f t="shared" si="28"/>
        <v>3487</v>
      </c>
      <c r="T34" s="149">
        <f t="shared" si="28"/>
        <v>3572.5</v>
      </c>
      <c r="U34" s="149">
        <f t="shared" si="28"/>
        <v>3481.5</v>
      </c>
      <c r="V34" s="149">
        <f t="shared" si="28"/>
        <v>3388</v>
      </c>
      <c r="W34" s="149">
        <f t="shared" si="28"/>
        <v>3381</v>
      </c>
      <c r="X34" s="149">
        <f t="shared" si="28"/>
        <v>3299.5</v>
      </c>
      <c r="Y34" s="149">
        <f t="shared" si="28"/>
        <v>3400</v>
      </c>
      <c r="Z34" s="149">
        <f t="shared" si="28"/>
        <v>3546</v>
      </c>
      <c r="AA34" s="149">
        <f t="shared" si="28"/>
        <v>3670.5</v>
      </c>
      <c r="AB34" s="149">
        <f t="shared" si="28"/>
        <v>3773.5</v>
      </c>
      <c r="AC34" s="150"/>
      <c r="AD34" s="149"/>
      <c r="AE34" s="149"/>
      <c r="AF34" s="149"/>
      <c r="AG34" s="149">
        <f>AD33+AE33+AF33+AG33</f>
        <v>3749</v>
      </c>
      <c r="AH34" s="149">
        <f t="shared" ref="AH34:AO34" si="29">AE33+AF33+AG33+AH33</f>
        <v>3822</v>
      </c>
      <c r="AI34" s="149">
        <f t="shared" si="29"/>
        <v>3813.5</v>
      </c>
      <c r="AJ34" s="149">
        <f t="shared" si="29"/>
        <v>3763</v>
      </c>
      <c r="AK34" s="149">
        <f t="shared" si="29"/>
        <v>3650</v>
      </c>
      <c r="AL34" s="149">
        <f t="shared" si="29"/>
        <v>3502.5</v>
      </c>
      <c r="AM34" s="149">
        <f t="shared" si="29"/>
        <v>3333</v>
      </c>
      <c r="AN34" s="149">
        <f t="shared" si="29"/>
        <v>3297.5</v>
      </c>
      <c r="AO34" s="149">
        <f t="shared" si="29"/>
        <v>3336.5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2016-08-09T20:34:38Z</cp:lastPrinted>
  <dcterms:created xsi:type="dcterms:W3CDTF">1998-04-02T13:38:56Z</dcterms:created>
  <dcterms:modified xsi:type="dcterms:W3CDTF">2018-08-09T23:08:08Z</dcterms:modified>
</cp:coreProperties>
</file>