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4\CR 53\2018\"/>
    </mc:Choice>
  </mc:AlternateContent>
  <bookViews>
    <workbookView xWindow="240" yWindow="90" windowWidth="9135" windowHeight="3135" tabRatio="736" firstSheet="1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AD26" i="4688" l="1"/>
  <c r="AO26" i="4688" s="1"/>
  <c r="M26" i="4688"/>
  <c r="Z26" i="4688" s="1"/>
  <c r="B26" i="4688"/>
  <c r="J26" i="4688" s="1"/>
  <c r="AK26" i="4688" l="1"/>
  <c r="G26" i="4688"/>
  <c r="U26" i="4688"/>
  <c r="D26" i="4688"/>
  <c r="P26" i="4688"/>
  <c r="AF26" i="4688"/>
  <c r="W21" i="4677" l="1"/>
  <c r="X21" i="4677"/>
  <c r="Y21" i="4677"/>
  <c r="V21" i="4677"/>
  <c r="W13" i="4677"/>
  <c r="X13" i="4677"/>
  <c r="Y13" i="4677"/>
  <c r="V13" i="4677"/>
  <c r="W14" i="4677"/>
  <c r="X14" i="4677"/>
  <c r="Y14" i="4677"/>
  <c r="V14" i="4677"/>
  <c r="W18" i="4684"/>
  <c r="X18" i="4684"/>
  <c r="Y18" i="4684"/>
  <c r="V18" i="4684"/>
  <c r="W19" i="4684"/>
  <c r="X19" i="4684"/>
  <c r="Y19" i="4684"/>
  <c r="V19" i="4684"/>
  <c r="W14" i="4684"/>
  <c r="X14" i="4684"/>
  <c r="Y14" i="4684"/>
  <c r="V14" i="4684"/>
  <c r="W20" i="4678"/>
  <c r="X20" i="4678"/>
  <c r="Y20" i="4678"/>
  <c r="V20" i="4678"/>
  <c r="W18" i="4678"/>
  <c r="X18" i="4678"/>
  <c r="Y18" i="4678"/>
  <c r="V18" i="4678"/>
  <c r="W15" i="4678"/>
  <c r="X15" i="4678"/>
  <c r="Y15" i="4678"/>
  <c r="V15" i="4678"/>
  <c r="Y21" i="4684"/>
  <c r="X21" i="4684"/>
  <c r="W21" i="4684"/>
  <c r="V21" i="4684"/>
  <c r="W21" i="4678"/>
  <c r="X21" i="4678"/>
  <c r="Y21" i="4678"/>
  <c r="V21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3" i="4689" l="1"/>
  <c r="U20" i="4688" s="1"/>
  <c r="J43" i="4689"/>
  <c r="AF30" i="4688" s="1"/>
  <c r="J14" i="4689"/>
  <c r="U15" i="4688" s="1"/>
  <c r="J40" i="4689"/>
  <c r="P30" i="4688" s="1"/>
  <c r="J37" i="4689"/>
  <c r="J26" i="4689"/>
  <c r="AK20" i="4688" s="1"/>
  <c r="J20" i="4689"/>
  <c r="G20" i="4688" s="1"/>
  <c r="T17" i="468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AU19" i="4688"/>
  <c r="B31" i="4688"/>
  <c r="BE19" i="4688"/>
  <c r="M31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R34" i="4688"/>
  <c r="BG22" i="4688" s="1"/>
  <c r="S34" i="4688"/>
  <c r="BH22" i="4688" s="1"/>
  <c r="AK34" i="4688"/>
  <c r="BY22" i="4688" s="1"/>
  <c r="AL34" i="4688"/>
  <c r="BZ22" i="4688" s="1"/>
  <c r="AJ34" i="4688"/>
  <c r="BX22" i="4688" s="1"/>
  <c r="U23" i="4684"/>
  <c r="U23" i="4678"/>
  <c r="AO34" i="4688"/>
  <c r="CC22" i="4688" s="1"/>
  <c r="AI34" i="4688"/>
  <c r="BW22" i="4688" s="1"/>
  <c r="Z34" i="4688"/>
  <c r="BO22" i="4688" s="1"/>
  <c r="W34" i="4688"/>
  <c r="BL22" i="4688" s="1"/>
  <c r="V34" i="4688"/>
  <c r="BK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<sst xmlns="http://schemas.openxmlformats.org/spreadsheetml/2006/main" count="631" uniqueCount="156">
  <si>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</si>
  <si>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</si>
  <si>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</si>
  <si>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</si>
  <si>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</si>
  <si>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</si>
  <si>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</si>
  <si>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</si>
  <si>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</si>
  <si>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</si>
  <si>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</si>
  <si>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</si>
  <si>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</si>
  <si>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</si>
  <si>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</si>
  <si>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</si>
  <si>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</si>
  <si>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</si>
  <si>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</si>
  <si>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</si>
  <si>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</si>
  <si>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</si>
  <si>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</si>
  <si>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</si>
  <si>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</si>
  <si>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</si>
  <si>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</si>
  <si>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</si>
  <si>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</si>
  <si>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</si>
  <si>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</si>
  <si>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</si>
  <si>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</si>
  <si>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</si>
  <si>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</si>
  <si>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</si>
  <si>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</si>
  <si>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</si>
  <si>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</si>
  <si>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</si>
  <si>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</si>
  <si>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</si>
  <si>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</si>
  <si>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</si>
  <si>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</si>
  <si>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</si>
  <si>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</si>
  <si>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</si>
  <si>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</si>
  <si>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</si>
  <si>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</si>
  <si>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</si>
  <si>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</si>
  <si>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</si>
  <si>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</si>
  <si>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</si>
  <si>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</si>
  <si>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</si>
  <si>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</si>
  <si>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</si>
  <si>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</si>
  <si>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</si>
  <si>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</si>
  <si>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</si>
  <si>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</si>
  <si>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</si>
  <si>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</si>
  <si>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</si>
  <si>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</si>
  <si>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</si>
  <si>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</si>
  <si>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</si>
  <si>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</si>
  <si>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</si>
  <si>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</si>
  <si>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</si>
  <si>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</si>
  <si>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</si>
  <si>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</si>
  <si>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</si>
  <si>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</si>
  <si>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</si>
  <si>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</si>
  <si>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</si>
  <si>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</si>
  <si>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</si>
  <si>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</si>
  <si>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</si>
  <si>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</si>
  <si>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</si>
  <si>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</si>
  <si>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</si>
  <si>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</si>
  <si>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</si>
  <si>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</si>
  <si>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</si>
  <si>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</si>
  <si>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</si>
  <si>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</si>
  <si>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</si>
  <si>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</si>
  <si>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</si>
  <si>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</si>
  <si>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</si>
  <si>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</si>
  <si>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</si>
  <si>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</si>
  <si>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</si>
  <si>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</si>
  <si>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</si>
  <si>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</si>
  <si>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</si>
  <si>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</si>
  <si>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</si>
  <si>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</si>
  <si>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</si>
  <si>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</si>
  <si>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</si>
  <si>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</si>
  <si>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</si>
  <si>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</si>
  <si>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</si>
  <si>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</si>
  <si>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</si>
  <si>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</si>
  <si>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</si>
  <si>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</si>
  <si>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</si>
  <si>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</si>
  <si>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</si>
  <si>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</si>
  <si>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</si>
  <si>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</si>
  <si>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</si>
  <si>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</si>
  <si>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</si>
  <si>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</si>
  <si>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</si>
  <si>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</si>
  <si>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</si>
  <si>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</si>
  <si>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</si>
  <si>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</si>
  <si>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</si>
  <si>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</si>
  <si>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</si>
  <si>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</si>
  <si>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</si>
  <si>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</si>
  <si>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53</t>
  </si>
  <si>
    <t xml:space="preserve">VOL MAX </t>
  </si>
  <si>
    <t>JHONNY NAVARRO</t>
  </si>
  <si>
    <t>GEOVANNIS GONZALEZ</t>
  </si>
  <si>
    <t xml:space="preserve">8:15 - 9:15 </t>
  </si>
  <si>
    <t>ADOLFREDO FLOREZ</t>
  </si>
  <si>
    <t>11:30  - 12:30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</si>
</sst>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165.5</c:v>
                </c:pt>
                <c:pt idx="1">
                  <c:v>188</c:v>
                </c:pt>
                <c:pt idx="2">
                  <c:v>186.5</c:v>
                </c:pt>
                <c:pt idx="3">
                  <c:v>184</c:v>
                </c:pt>
                <c:pt idx="4">
                  <c:v>192.5</c:v>
                </c:pt>
                <c:pt idx="5">
                  <c:v>159</c:v>
                </c:pt>
                <c:pt idx="6">
                  <c:v>169.5</c:v>
                </c:pt>
                <c:pt idx="7">
                  <c:v>180.5</c:v>
                </c:pt>
                <c:pt idx="8">
                  <c:v>176.5</c:v>
                </c:pt>
                <c:pt idx="9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27608"/>
        <c:axId val="158728000"/>
      </c:barChart>
      <c:catAx>
        <c:axId val="15872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2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2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578</c:v>
                </c:pt>
                <c:pt idx="1">
                  <c:v>636</c:v>
                </c:pt>
                <c:pt idx="2">
                  <c:v>644.5</c:v>
                </c:pt>
                <c:pt idx="3">
                  <c:v>702</c:v>
                </c:pt>
                <c:pt idx="4">
                  <c:v>636.5</c:v>
                </c:pt>
                <c:pt idx="5">
                  <c:v>568.5</c:v>
                </c:pt>
                <c:pt idx="6">
                  <c:v>592.5</c:v>
                </c:pt>
                <c:pt idx="7">
                  <c:v>527.5</c:v>
                </c:pt>
                <c:pt idx="8">
                  <c:v>627</c:v>
                </c:pt>
                <c:pt idx="9">
                  <c:v>619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81416"/>
        <c:axId val="159881808"/>
      </c:barChart>
      <c:catAx>
        <c:axId val="15988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8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8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8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663</c:v>
                </c:pt>
                <c:pt idx="1">
                  <c:v>708</c:v>
                </c:pt>
                <c:pt idx="2">
                  <c:v>700.5</c:v>
                </c:pt>
                <c:pt idx="3">
                  <c:v>656.5</c:v>
                </c:pt>
                <c:pt idx="4">
                  <c:v>618</c:v>
                </c:pt>
                <c:pt idx="5">
                  <c:v>594.5</c:v>
                </c:pt>
                <c:pt idx="6">
                  <c:v>617.5</c:v>
                </c:pt>
                <c:pt idx="7">
                  <c:v>595.5</c:v>
                </c:pt>
                <c:pt idx="8">
                  <c:v>646</c:v>
                </c:pt>
                <c:pt idx="9">
                  <c:v>632.5</c:v>
                </c:pt>
                <c:pt idx="10">
                  <c:v>631</c:v>
                </c:pt>
                <c:pt idx="11">
                  <c:v>608.5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82592"/>
        <c:axId val="159882984"/>
      </c:barChart>
      <c:catAx>
        <c:axId val="15988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8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82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8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622.5</c:v>
                </c:pt>
                <c:pt idx="1">
                  <c:v>677.5</c:v>
                </c:pt>
                <c:pt idx="2">
                  <c:v>707.5</c:v>
                </c:pt>
                <c:pt idx="3">
                  <c:v>744</c:v>
                </c:pt>
                <c:pt idx="4">
                  <c:v>777</c:v>
                </c:pt>
                <c:pt idx="5">
                  <c:v>739</c:v>
                </c:pt>
                <c:pt idx="6">
                  <c:v>662.5</c:v>
                </c:pt>
                <c:pt idx="7">
                  <c:v>658</c:v>
                </c:pt>
                <c:pt idx="8">
                  <c:v>656</c:v>
                </c:pt>
                <c:pt idx="9">
                  <c:v>633.5</c:v>
                </c:pt>
                <c:pt idx="10">
                  <c:v>564</c:v>
                </c:pt>
                <c:pt idx="11">
                  <c:v>637.5</c:v>
                </c:pt>
                <c:pt idx="12">
                  <c:v>635.5</c:v>
                </c:pt>
                <c:pt idx="13">
                  <c:v>645.5</c:v>
                </c:pt>
                <c:pt idx="14">
                  <c:v>677.5</c:v>
                </c:pt>
                <c:pt idx="15">
                  <c:v>666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83768"/>
        <c:axId val="159884160"/>
      </c:barChart>
      <c:catAx>
        <c:axId val="15988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8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8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724</c:v>
                </c:pt>
                <c:pt idx="4">
                  <c:v>751</c:v>
                </c:pt>
                <c:pt idx="5">
                  <c:v>722</c:v>
                </c:pt>
                <c:pt idx="6">
                  <c:v>705</c:v>
                </c:pt>
                <c:pt idx="7">
                  <c:v>701.5</c:v>
                </c:pt>
                <c:pt idx="8">
                  <c:v>685.5</c:v>
                </c:pt>
                <c:pt idx="9">
                  <c:v>717</c:v>
                </c:pt>
                <c:pt idx="13">
                  <c:v>837</c:v>
                </c:pt>
                <c:pt idx="14">
                  <c:v>857.5</c:v>
                </c:pt>
                <c:pt idx="15">
                  <c:v>857.5</c:v>
                </c:pt>
                <c:pt idx="16">
                  <c:v>840</c:v>
                </c:pt>
                <c:pt idx="17">
                  <c:v>831.5</c:v>
                </c:pt>
                <c:pt idx="18">
                  <c:v>814.5</c:v>
                </c:pt>
                <c:pt idx="19">
                  <c:v>788</c:v>
                </c:pt>
                <c:pt idx="20">
                  <c:v>749.5</c:v>
                </c:pt>
                <c:pt idx="21">
                  <c:v>699</c:v>
                </c:pt>
                <c:pt idx="22">
                  <c:v>650</c:v>
                </c:pt>
                <c:pt idx="23">
                  <c:v>639</c:v>
                </c:pt>
                <c:pt idx="24">
                  <c:v>689.5</c:v>
                </c:pt>
                <c:pt idx="25">
                  <c:v>720</c:v>
                </c:pt>
                <c:pt idx="29">
                  <c:v>676.5</c:v>
                </c:pt>
                <c:pt idx="30">
                  <c:v>664.5</c:v>
                </c:pt>
                <c:pt idx="31">
                  <c:v>610.5</c:v>
                </c:pt>
                <c:pt idx="32">
                  <c:v>567.5</c:v>
                </c:pt>
                <c:pt idx="33">
                  <c:v>559</c:v>
                </c:pt>
                <c:pt idx="34">
                  <c:v>529</c:v>
                </c:pt>
                <c:pt idx="35">
                  <c:v>534</c:v>
                </c:pt>
                <c:pt idx="36">
                  <c:v>559</c:v>
                </c:pt>
                <c:pt idx="37">
                  <c:v>607.5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710</c:v>
                </c:pt>
                <c:pt idx="4">
                  <c:v>778</c:v>
                </c:pt>
                <c:pt idx="5">
                  <c:v>816</c:v>
                </c:pt>
                <c:pt idx="6">
                  <c:v>850.5</c:v>
                </c:pt>
                <c:pt idx="7">
                  <c:v>790</c:v>
                </c:pt>
                <c:pt idx="8">
                  <c:v>810</c:v>
                </c:pt>
                <c:pt idx="9">
                  <c:v>822.5</c:v>
                </c:pt>
                <c:pt idx="13">
                  <c:v>838</c:v>
                </c:pt>
                <c:pt idx="14">
                  <c:v>903</c:v>
                </c:pt>
                <c:pt idx="15">
                  <c:v>932</c:v>
                </c:pt>
                <c:pt idx="16">
                  <c:v>928</c:v>
                </c:pt>
                <c:pt idx="17">
                  <c:v>887</c:v>
                </c:pt>
                <c:pt idx="18">
                  <c:v>830.5</c:v>
                </c:pt>
                <c:pt idx="19">
                  <c:v>819.5</c:v>
                </c:pt>
                <c:pt idx="20">
                  <c:v>801.5</c:v>
                </c:pt>
                <c:pt idx="21">
                  <c:v>830.5</c:v>
                </c:pt>
                <c:pt idx="22">
                  <c:v>875</c:v>
                </c:pt>
                <c:pt idx="23">
                  <c:v>880.5</c:v>
                </c:pt>
                <c:pt idx="24">
                  <c:v>927</c:v>
                </c:pt>
                <c:pt idx="25">
                  <c:v>923.5</c:v>
                </c:pt>
                <c:pt idx="29">
                  <c:v>942</c:v>
                </c:pt>
                <c:pt idx="30">
                  <c:v>902.5</c:v>
                </c:pt>
                <c:pt idx="31">
                  <c:v>823</c:v>
                </c:pt>
                <c:pt idx="32">
                  <c:v>743.5</c:v>
                </c:pt>
                <c:pt idx="33">
                  <c:v>691</c:v>
                </c:pt>
                <c:pt idx="34">
                  <c:v>685.5</c:v>
                </c:pt>
                <c:pt idx="35">
                  <c:v>718</c:v>
                </c:pt>
                <c:pt idx="36">
                  <c:v>775.5</c:v>
                </c:pt>
                <c:pt idx="37">
                  <c:v>813.5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1126.5</c:v>
                </c:pt>
                <c:pt idx="4">
                  <c:v>1090</c:v>
                </c:pt>
                <c:pt idx="5">
                  <c:v>1013.5</c:v>
                </c:pt>
                <c:pt idx="6">
                  <c:v>944</c:v>
                </c:pt>
                <c:pt idx="7">
                  <c:v>833.5</c:v>
                </c:pt>
                <c:pt idx="8">
                  <c:v>820</c:v>
                </c:pt>
                <c:pt idx="9">
                  <c:v>826.5</c:v>
                </c:pt>
                <c:pt idx="13">
                  <c:v>1076.5</c:v>
                </c:pt>
                <c:pt idx="14">
                  <c:v>1145.5</c:v>
                </c:pt>
                <c:pt idx="15">
                  <c:v>1178</c:v>
                </c:pt>
                <c:pt idx="16">
                  <c:v>1154.5</c:v>
                </c:pt>
                <c:pt idx="17">
                  <c:v>1118</c:v>
                </c:pt>
                <c:pt idx="18">
                  <c:v>1070.5</c:v>
                </c:pt>
                <c:pt idx="19">
                  <c:v>1002.5</c:v>
                </c:pt>
                <c:pt idx="20">
                  <c:v>960.5</c:v>
                </c:pt>
                <c:pt idx="21">
                  <c:v>961.5</c:v>
                </c:pt>
                <c:pt idx="22">
                  <c:v>945.5</c:v>
                </c:pt>
                <c:pt idx="23">
                  <c:v>963</c:v>
                </c:pt>
                <c:pt idx="24">
                  <c:v>979.5</c:v>
                </c:pt>
                <c:pt idx="25">
                  <c:v>981</c:v>
                </c:pt>
                <c:pt idx="29">
                  <c:v>1109.5</c:v>
                </c:pt>
                <c:pt idx="30">
                  <c:v>1116</c:v>
                </c:pt>
                <c:pt idx="31">
                  <c:v>1136</c:v>
                </c:pt>
                <c:pt idx="32">
                  <c:v>1175.5</c:v>
                </c:pt>
                <c:pt idx="33">
                  <c:v>1175.5</c:v>
                </c:pt>
                <c:pt idx="34">
                  <c:v>1239</c:v>
                </c:pt>
                <c:pt idx="35">
                  <c:v>1239.5</c:v>
                </c:pt>
                <c:pt idx="36">
                  <c:v>1170.5</c:v>
                </c:pt>
                <c:pt idx="37">
                  <c:v>1097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2560.5</c:v>
                </c:pt>
                <c:pt idx="4">
                  <c:v>2619</c:v>
                </c:pt>
                <c:pt idx="5">
                  <c:v>2551.5</c:v>
                </c:pt>
                <c:pt idx="6">
                  <c:v>2499.5</c:v>
                </c:pt>
                <c:pt idx="7">
                  <c:v>2325</c:v>
                </c:pt>
                <c:pt idx="8">
                  <c:v>2315.5</c:v>
                </c:pt>
                <c:pt idx="9">
                  <c:v>2366</c:v>
                </c:pt>
                <c:pt idx="13">
                  <c:v>2751.5</c:v>
                </c:pt>
                <c:pt idx="14">
                  <c:v>2906</c:v>
                </c:pt>
                <c:pt idx="15">
                  <c:v>2967.5</c:v>
                </c:pt>
                <c:pt idx="16">
                  <c:v>2922.5</c:v>
                </c:pt>
                <c:pt idx="17">
                  <c:v>2836.5</c:v>
                </c:pt>
                <c:pt idx="18">
                  <c:v>2715.5</c:v>
                </c:pt>
                <c:pt idx="19">
                  <c:v>2610</c:v>
                </c:pt>
                <c:pt idx="20">
                  <c:v>2511.5</c:v>
                </c:pt>
                <c:pt idx="21">
                  <c:v>2491</c:v>
                </c:pt>
                <c:pt idx="22">
                  <c:v>2470.5</c:v>
                </c:pt>
                <c:pt idx="23">
                  <c:v>2482.5</c:v>
                </c:pt>
                <c:pt idx="24">
                  <c:v>2596</c:v>
                </c:pt>
                <c:pt idx="25">
                  <c:v>2624.5</c:v>
                </c:pt>
                <c:pt idx="29">
                  <c:v>2728</c:v>
                </c:pt>
                <c:pt idx="30">
                  <c:v>2683</c:v>
                </c:pt>
                <c:pt idx="31">
                  <c:v>2569.5</c:v>
                </c:pt>
                <c:pt idx="32">
                  <c:v>2486.5</c:v>
                </c:pt>
                <c:pt idx="33">
                  <c:v>2425.5</c:v>
                </c:pt>
                <c:pt idx="34">
                  <c:v>2453.5</c:v>
                </c:pt>
                <c:pt idx="35">
                  <c:v>2491.5</c:v>
                </c:pt>
                <c:pt idx="36">
                  <c:v>2505</c:v>
                </c:pt>
                <c:pt idx="37">
                  <c:v>2518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19464"/>
        <c:axId val="157220248"/>
      </c:lineChart>
      <c:catAx>
        <c:axId val="157219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22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20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7219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199</c:v>
                </c:pt>
                <c:pt idx="1">
                  <c:v>210.5</c:v>
                </c:pt>
                <c:pt idx="2">
                  <c:v>203</c:v>
                </c:pt>
                <c:pt idx="3">
                  <c:v>224.5</c:v>
                </c:pt>
                <c:pt idx="4">
                  <c:v>219.5</c:v>
                </c:pt>
                <c:pt idx="5">
                  <c:v>210.5</c:v>
                </c:pt>
                <c:pt idx="6">
                  <c:v>185.5</c:v>
                </c:pt>
                <c:pt idx="7">
                  <c:v>216</c:v>
                </c:pt>
                <c:pt idx="8">
                  <c:v>202.5</c:v>
                </c:pt>
                <c:pt idx="9">
                  <c:v>184</c:v>
                </c:pt>
                <c:pt idx="10">
                  <c:v>147</c:v>
                </c:pt>
                <c:pt idx="11">
                  <c:v>165.5</c:v>
                </c:pt>
                <c:pt idx="12">
                  <c:v>153.5</c:v>
                </c:pt>
                <c:pt idx="13">
                  <c:v>173</c:v>
                </c:pt>
                <c:pt idx="14">
                  <c:v>197.5</c:v>
                </c:pt>
                <c:pt idx="15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28784"/>
        <c:axId val="158729176"/>
      </c:barChart>
      <c:catAx>
        <c:axId val="15872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2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2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2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167.5</c:v>
                </c:pt>
                <c:pt idx="1">
                  <c:v>196.5</c:v>
                </c:pt>
                <c:pt idx="2">
                  <c:v>182</c:v>
                </c:pt>
                <c:pt idx="3">
                  <c:v>130.5</c:v>
                </c:pt>
                <c:pt idx="4">
                  <c:v>155.5</c:v>
                </c:pt>
                <c:pt idx="5">
                  <c:v>142.5</c:v>
                </c:pt>
                <c:pt idx="6">
                  <c:v>139</c:v>
                </c:pt>
                <c:pt idx="7">
                  <c:v>122</c:v>
                </c:pt>
                <c:pt idx="8">
                  <c:v>125.5</c:v>
                </c:pt>
                <c:pt idx="9">
                  <c:v>147.5</c:v>
                </c:pt>
                <c:pt idx="10">
                  <c:v>164</c:v>
                </c:pt>
                <c:pt idx="11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29960"/>
        <c:axId val="158730352"/>
      </c:barChart>
      <c:catAx>
        <c:axId val="15872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3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3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2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142.5</c:v>
                </c:pt>
                <c:pt idx="1">
                  <c:v>155</c:v>
                </c:pt>
                <c:pt idx="2">
                  <c:v>163</c:v>
                </c:pt>
                <c:pt idx="3">
                  <c:v>249.5</c:v>
                </c:pt>
                <c:pt idx="4">
                  <c:v>210.5</c:v>
                </c:pt>
                <c:pt idx="5">
                  <c:v>193</c:v>
                </c:pt>
                <c:pt idx="6">
                  <c:v>197.5</c:v>
                </c:pt>
                <c:pt idx="7">
                  <c:v>189</c:v>
                </c:pt>
                <c:pt idx="8">
                  <c:v>230.5</c:v>
                </c:pt>
                <c:pt idx="9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93864"/>
        <c:axId val="158494256"/>
      </c:barChart>
      <c:catAx>
        <c:axId val="15849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9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9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9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237</c:v>
                </c:pt>
                <c:pt idx="1">
                  <c:v>248</c:v>
                </c:pt>
                <c:pt idx="2">
                  <c:v>238</c:v>
                </c:pt>
                <c:pt idx="3">
                  <c:v>219</c:v>
                </c:pt>
                <c:pt idx="4">
                  <c:v>197.5</c:v>
                </c:pt>
                <c:pt idx="5">
                  <c:v>168.5</c:v>
                </c:pt>
                <c:pt idx="6">
                  <c:v>158.5</c:v>
                </c:pt>
                <c:pt idx="7">
                  <c:v>166.5</c:v>
                </c:pt>
                <c:pt idx="8">
                  <c:v>192</c:v>
                </c:pt>
                <c:pt idx="9">
                  <c:v>201</c:v>
                </c:pt>
                <c:pt idx="10">
                  <c:v>216</c:v>
                </c:pt>
                <c:pt idx="11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22384"/>
        <c:axId val="160022776"/>
      </c:barChart>
      <c:catAx>
        <c:axId val="16002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2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189</c:v>
                </c:pt>
                <c:pt idx="1">
                  <c:v>192</c:v>
                </c:pt>
                <c:pt idx="2">
                  <c:v>219</c:v>
                </c:pt>
                <c:pt idx="3">
                  <c:v>238</c:v>
                </c:pt>
                <c:pt idx="4">
                  <c:v>254</c:v>
                </c:pt>
                <c:pt idx="5">
                  <c:v>221</c:v>
                </c:pt>
                <c:pt idx="6">
                  <c:v>215</c:v>
                </c:pt>
                <c:pt idx="7">
                  <c:v>197</c:v>
                </c:pt>
                <c:pt idx="8">
                  <c:v>197.5</c:v>
                </c:pt>
                <c:pt idx="9">
                  <c:v>210</c:v>
                </c:pt>
                <c:pt idx="10">
                  <c:v>197</c:v>
                </c:pt>
                <c:pt idx="11">
                  <c:v>226</c:v>
                </c:pt>
                <c:pt idx="12">
                  <c:v>242</c:v>
                </c:pt>
                <c:pt idx="13">
                  <c:v>215.5</c:v>
                </c:pt>
                <c:pt idx="14">
                  <c:v>243.5</c:v>
                </c:pt>
                <c:pt idx="15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96216"/>
        <c:axId val="158495824"/>
      </c:barChart>
      <c:catAx>
        <c:axId val="15849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9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9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9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270</c:v>
                </c:pt>
                <c:pt idx="1">
                  <c:v>293</c:v>
                </c:pt>
                <c:pt idx="2">
                  <c:v>295</c:v>
                </c:pt>
                <c:pt idx="3">
                  <c:v>268.5</c:v>
                </c:pt>
                <c:pt idx="4">
                  <c:v>233.5</c:v>
                </c:pt>
                <c:pt idx="5">
                  <c:v>216.5</c:v>
                </c:pt>
                <c:pt idx="6">
                  <c:v>225.5</c:v>
                </c:pt>
                <c:pt idx="7">
                  <c:v>158</c:v>
                </c:pt>
                <c:pt idx="8">
                  <c:v>220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95040"/>
        <c:axId val="160023560"/>
      </c:barChart>
      <c:catAx>
        <c:axId val="15849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3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23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9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258.5</c:v>
                </c:pt>
                <c:pt idx="1">
                  <c:v>263.5</c:v>
                </c:pt>
                <c:pt idx="2">
                  <c:v>280.5</c:v>
                </c:pt>
                <c:pt idx="3">
                  <c:v>307</c:v>
                </c:pt>
                <c:pt idx="4">
                  <c:v>265</c:v>
                </c:pt>
                <c:pt idx="5">
                  <c:v>283.5</c:v>
                </c:pt>
                <c:pt idx="6">
                  <c:v>320</c:v>
                </c:pt>
                <c:pt idx="7">
                  <c:v>307</c:v>
                </c:pt>
                <c:pt idx="8">
                  <c:v>328.5</c:v>
                </c:pt>
                <c:pt idx="9">
                  <c:v>284</c:v>
                </c:pt>
                <c:pt idx="10">
                  <c:v>251</c:v>
                </c:pt>
                <c:pt idx="11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24344"/>
        <c:axId val="160024736"/>
      </c:barChart>
      <c:catAx>
        <c:axId val="16002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2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234.5</c:v>
                </c:pt>
                <c:pt idx="1">
                  <c:v>275</c:v>
                </c:pt>
                <c:pt idx="2">
                  <c:v>285.5</c:v>
                </c:pt>
                <c:pt idx="3">
                  <c:v>281.5</c:v>
                </c:pt>
                <c:pt idx="4">
                  <c:v>303.5</c:v>
                </c:pt>
                <c:pt idx="5">
                  <c:v>307.5</c:v>
                </c:pt>
                <c:pt idx="6">
                  <c:v>262</c:v>
                </c:pt>
                <c:pt idx="7">
                  <c:v>245</c:v>
                </c:pt>
                <c:pt idx="8">
                  <c:v>256</c:v>
                </c:pt>
                <c:pt idx="9">
                  <c:v>239.5</c:v>
                </c:pt>
                <c:pt idx="10">
                  <c:v>220</c:v>
                </c:pt>
                <c:pt idx="11">
                  <c:v>246</c:v>
                </c:pt>
                <c:pt idx="12">
                  <c:v>240</c:v>
                </c:pt>
                <c:pt idx="13">
                  <c:v>257</c:v>
                </c:pt>
                <c:pt idx="14">
                  <c:v>236.5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25520"/>
        <c:axId val="160025912"/>
      </c:barChart>
      <c:catAx>
        <c:axId val="16002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2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2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0"/>
          <a:ext cx="227113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149</v>
      </c>
      <c r="E5" s="150"/>
      <c r="F5" s="150"/>
      <c r="G5" s="150"/>
      <c r="H5" s="150"/>
      <c r="I5" s="146" t="s">
        <v>53</v>
      </c>
      <c r="J5" s="146"/>
      <c r="K5" s="146"/>
      <c r="L5" s="151">
        <v>7254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43460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23</v>
      </c>
      <c r="C10" s="46">
        <v>114</v>
      </c>
      <c r="D10" s="46">
        <v>20</v>
      </c>
      <c r="E10" s="46">
        <v>0</v>
      </c>
      <c r="F10" s="6">
        <f t="shared" ref="F10:F22" si="0">B10*0.5+C10*1+D10*2+E10*2.5</f>
        <v>165.5</v>
      </c>
      <c r="G10" s="2"/>
      <c r="H10" s="19" t="s">
        <v>4</v>
      </c>
      <c r="I10" s="46">
        <v>36</v>
      </c>
      <c r="J10" s="46">
        <v>163</v>
      </c>
      <c r="K10" s="46">
        <v>18</v>
      </c>
      <c r="L10" s="46">
        <v>3</v>
      </c>
      <c r="M10" s="6">
        <f t="shared" ref="M10:M22" si="1">I10*0.5+J10*1+K10*2+L10*2.5</f>
        <v>224.5</v>
      </c>
      <c r="N10" s="9">
        <f>F20+F21+F22+M10</f>
        <v>837</v>
      </c>
      <c r="O10" s="19" t="s">
        <v>43</v>
      </c>
      <c r="P10" s="46">
        <v>34</v>
      </c>
      <c r="Q10" s="46">
        <v>110</v>
      </c>
      <c r="R10" s="46">
        <v>19</v>
      </c>
      <c r="S10" s="46">
        <v>1</v>
      </c>
      <c r="T10" s="6">
        <f t="shared" ref="T10:T21" si="2">P10*0.5+Q10*1+R10*2+S10*2.5</f>
        <v>167.5</v>
      </c>
      <c r="U10" s="10"/>
      <c r="AB10" s="1"/>
    </row>
    <row r="11" spans="1:28" ht="24" customHeight="1" x14ac:dyDescent="0.2">
      <c r="A11" s="18" t="s">
        <v>14</v>
      </c>
      <c r="B11" s="46">
        <v>30</v>
      </c>
      <c r="C11" s="46">
        <v>135</v>
      </c>
      <c r="D11" s="46">
        <v>19</v>
      </c>
      <c r="E11" s="46">
        <v>0</v>
      </c>
      <c r="F11" s="6">
        <f t="shared" si="0"/>
        <v>188</v>
      </c>
      <c r="G11" s="2"/>
      <c r="H11" s="19" t="s">
        <v>5</v>
      </c>
      <c r="I11" s="46">
        <v>38</v>
      </c>
      <c r="J11" s="46">
        <v>160</v>
      </c>
      <c r="K11" s="46">
        <v>19</v>
      </c>
      <c r="L11" s="46">
        <v>1</v>
      </c>
      <c r="M11" s="6">
        <f t="shared" si="1"/>
        <v>219.5</v>
      </c>
      <c r="N11" s="9">
        <f>F21+F22+M10+M11</f>
        <v>857.5</v>
      </c>
      <c r="O11" s="19" t="s">
        <v>44</v>
      </c>
      <c r="P11" s="46">
        <v>40</v>
      </c>
      <c r="Q11" s="46">
        <v>149</v>
      </c>
      <c r="R11" s="46">
        <v>10</v>
      </c>
      <c r="S11" s="46">
        <v>3</v>
      </c>
      <c r="T11" s="6">
        <f t="shared" si="2"/>
        <v>196.5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124</v>
      </c>
      <c r="D12" s="46">
        <v>20</v>
      </c>
      <c r="E12" s="46">
        <v>4</v>
      </c>
      <c r="F12" s="6">
        <f t="shared" si="0"/>
        <v>186.5</v>
      </c>
      <c r="G12" s="2"/>
      <c r="H12" s="19" t="s">
        <v>6</v>
      </c>
      <c r="I12" s="46">
        <v>34</v>
      </c>
      <c r="J12" s="46">
        <v>155</v>
      </c>
      <c r="K12" s="46">
        <v>18</v>
      </c>
      <c r="L12" s="46">
        <v>1</v>
      </c>
      <c r="M12" s="6">
        <f t="shared" si="1"/>
        <v>210.5</v>
      </c>
      <c r="N12" s="2">
        <f>F22+M10+M11+M12</f>
        <v>857.5</v>
      </c>
      <c r="O12" s="19" t="s">
        <v>32</v>
      </c>
      <c r="P12" s="46">
        <v>43</v>
      </c>
      <c r="Q12" s="46">
        <v>120</v>
      </c>
      <c r="R12" s="46">
        <v>19</v>
      </c>
      <c r="S12" s="46">
        <v>1</v>
      </c>
      <c r="T12" s="6">
        <f t="shared" si="2"/>
        <v>182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129</v>
      </c>
      <c r="D13" s="46">
        <v>16</v>
      </c>
      <c r="E13" s="46">
        <v>4</v>
      </c>
      <c r="F13" s="6">
        <f t="shared" si="0"/>
        <v>184</v>
      </c>
      <c r="G13" s="2">
        <f t="shared" ref="G13:G19" si="3">F10+F11+F12+F13</f>
        <v>724</v>
      </c>
      <c r="H13" s="19" t="s">
        <v>7</v>
      </c>
      <c r="I13" s="46">
        <v>38</v>
      </c>
      <c r="J13" s="46">
        <v>134</v>
      </c>
      <c r="K13" s="46">
        <v>15</v>
      </c>
      <c r="L13" s="46">
        <v>1</v>
      </c>
      <c r="M13" s="6">
        <f t="shared" si="1"/>
        <v>185.5</v>
      </c>
      <c r="N13" s="2">
        <f t="shared" ref="N13:N18" si="4">M10+M11+M12+M13</f>
        <v>840</v>
      </c>
      <c r="O13" s="19" t="s">
        <v>33</v>
      </c>
      <c r="P13" s="46">
        <v>23</v>
      </c>
      <c r="Q13" s="46">
        <v>83</v>
      </c>
      <c r="R13" s="46">
        <v>18</v>
      </c>
      <c r="S13" s="46">
        <v>0</v>
      </c>
      <c r="T13" s="6">
        <f t="shared" si="2"/>
        <v>130.5</v>
      </c>
      <c r="U13" s="2">
        <f t="shared" ref="U13:U21" si="5">T10+T11+T12+T13</f>
        <v>676.5</v>
      </c>
      <c r="AB13" s="51">
        <v>241</v>
      </c>
    </row>
    <row r="14" spans="1:28" ht="24" customHeight="1" x14ac:dyDescent="0.2">
      <c r="A14" s="18" t="s">
        <v>21</v>
      </c>
      <c r="B14" s="46">
        <v>23</v>
      </c>
      <c r="C14" s="46">
        <v>126</v>
      </c>
      <c r="D14" s="46">
        <v>25</v>
      </c>
      <c r="E14" s="46">
        <v>2</v>
      </c>
      <c r="F14" s="6">
        <f t="shared" si="0"/>
        <v>192.5</v>
      </c>
      <c r="G14" s="2">
        <f t="shared" si="3"/>
        <v>751</v>
      </c>
      <c r="H14" s="19" t="s">
        <v>9</v>
      </c>
      <c r="I14" s="46">
        <v>36</v>
      </c>
      <c r="J14" s="46">
        <v>157</v>
      </c>
      <c r="K14" s="46">
        <v>18</v>
      </c>
      <c r="L14" s="46">
        <v>2</v>
      </c>
      <c r="M14" s="6">
        <f t="shared" si="1"/>
        <v>216</v>
      </c>
      <c r="N14" s="2">
        <f t="shared" si="4"/>
        <v>831.5</v>
      </c>
      <c r="O14" s="19" t="s">
        <v>29</v>
      </c>
      <c r="P14" s="45">
        <v>25</v>
      </c>
      <c r="Q14" s="45">
        <v>109</v>
      </c>
      <c r="R14" s="45">
        <v>17</v>
      </c>
      <c r="S14" s="45">
        <v>0</v>
      </c>
      <c r="T14" s="6">
        <f t="shared" si="2"/>
        <v>155.5</v>
      </c>
      <c r="U14" s="2">
        <f t="shared" si="5"/>
        <v>664.5</v>
      </c>
      <c r="AB14" s="51">
        <v>250</v>
      </c>
    </row>
    <row r="15" spans="1:28" ht="24" customHeight="1" x14ac:dyDescent="0.2">
      <c r="A15" s="18" t="s">
        <v>23</v>
      </c>
      <c r="B15" s="46">
        <v>29</v>
      </c>
      <c r="C15" s="46">
        <v>106</v>
      </c>
      <c r="D15" s="46">
        <v>18</v>
      </c>
      <c r="E15" s="46">
        <v>1</v>
      </c>
      <c r="F15" s="6">
        <f t="shared" si="0"/>
        <v>159</v>
      </c>
      <c r="G15" s="2">
        <f t="shared" si="3"/>
        <v>722</v>
      </c>
      <c r="H15" s="19" t="s">
        <v>12</v>
      </c>
      <c r="I15" s="46">
        <v>32</v>
      </c>
      <c r="J15" s="46">
        <v>152</v>
      </c>
      <c r="K15" s="46">
        <v>16</v>
      </c>
      <c r="L15" s="46">
        <v>1</v>
      </c>
      <c r="M15" s="6">
        <f t="shared" si="1"/>
        <v>202.5</v>
      </c>
      <c r="N15" s="2">
        <f t="shared" si="4"/>
        <v>814.5</v>
      </c>
      <c r="O15" s="18" t="s">
        <v>30</v>
      </c>
      <c r="P15" s="46">
        <v>21</v>
      </c>
      <c r="Q15" s="46">
        <v>102</v>
      </c>
      <c r="R15" s="45">
        <v>15</v>
      </c>
      <c r="S15" s="46">
        <v>0</v>
      </c>
      <c r="T15" s="6">
        <f t="shared" si="2"/>
        <v>142.5</v>
      </c>
      <c r="U15" s="2">
        <f t="shared" si="5"/>
        <v>610.5</v>
      </c>
      <c r="V15">
        <f>B15+B14+B13+B12</f>
        <v>103</v>
      </c>
      <c r="W15">
        <f t="shared" ref="W15:Y15" si="6">C15+C14+C13+C12</f>
        <v>485</v>
      </c>
      <c r="X15">
        <f t="shared" si="6"/>
        <v>79</v>
      </c>
      <c r="Y15">
        <f t="shared" si="6"/>
        <v>11</v>
      </c>
      <c r="AB15" s="51">
        <v>262</v>
      </c>
    </row>
    <row r="16" spans="1:28" ht="24" customHeight="1" x14ac:dyDescent="0.2">
      <c r="A16" s="18" t="s">
        <v>39</v>
      </c>
      <c r="B16" s="46">
        <v>27</v>
      </c>
      <c r="C16" s="46">
        <v>102</v>
      </c>
      <c r="D16" s="46">
        <v>22</v>
      </c>
      <c r="E16" s="46">
        <v>4</v>
      </c>
      <c r="F16" s="6">
        <f t="shared" si="0"/>
        <v>169.5</v>
      </c>
      <c r="G16" s="2">
        <f t="shared" si="3"/>
        <v>705</v>
      </c>
      <c r="H16" s="19" t="s">
        <v>15</v>
      </c>
      <c r="I16" s="46">
        <v>35</v>
      </c>
      <c r="J16" s="46">
        <v>121</v>
      </c>
      <c r="K16" s="46">
        <v>19</v>
      </c>
      <c r="L16" s="46">
        <v>3</v>
      </c>
      <c r="M16" s="6">
        <f t="shared" si="1"/>
        <v>184</v>
      </c>
      <c r="N16" s="2">
        <f t="shared" si="4"/>
        <v>788</v>
      </c>
      <c r="O16" s="19" t="s">
        <v>8</v>
      </c>
      <c r="P16" s="46">
        <v>23</v>
      </c>
      <c r="Q16" s="46">
        <v>91</v>
      </c>
      <c r="R16" s="46">
        <v>17</v>
      </c>
      <c r="S16" s="46">
        <v>1</v>
      </c>
      <c r="T16" s="6">
        <f t="shared" si="2"/>
        <v>139</v>
      </c>
      <c r="U16" s="2">
        <f t="shared" si="5"/>
        <v>567.5</v>
      </c>
      <c r="AB16" s="51">
        <v>270.5</v>
      </c>
    </row>
    <row r="17" spans="1:28" ht="24" customHeight="1" x14ac:dyDescent="0.2">
      <c r="A17" s="18" t="s">
        <v>40</v>
      </c>
      <c r="B17" s="46">
        <v>34</v>
      </c>
      <c r="C17" s="46">
        <v>125</v>
      </c>
      <c r="D17" s="46">
        <v>13</v>
      </c>
      <c r="E17" s="46">
        <v>5</v>
      </c>
      <c r="F17" s="6">
        <f t="shared" si="0"/>
        <v>180.5</v>
      </c>
      <c r="G17" s="2">
        <f t="shared" si="3"/>
        <v>701.5</v>
      </c>
      <c r="H17" s="19" t="s">
        <v>18</v>
      </c>
      <c r="I17" s="46">
        <v>21</v>
      </c>
      <c r="J17" s="46">
        <v>95</v>
      </c>
      <c r="K17" s="46">
        <v>17</v>
      </c>
      <c r="L17" s="46">
        <v>3</v>
      </c>
      <c r="M17" s="6">
        <f t="shared" si="1"/>
        <v>147</v>
      </c>
      <c r="N17" s="2">
        <f t="shared" si="4"/>
        <v>749.5</v>
      </c>
      <c r="O17" s="19" t="s">
        <v>10</v>
      </c>
      <c r="P17" s="46">
        <v>25</v>
      </c>
      <c r="Q17" s="46">
        <v>77</v>
      </c>
      <c r="R17" s="46">
        <v>15</v>
      </c>
      <c r="S17" s="46">
        <v>1</v>
      </c>
      <c r="T17" s="6">
        <f t="shared" si="2"/>
        <v>122</v>
      </c>
      <c r="U17" s="2">
        <f t="shared" si="5"/>
        <v>559</v>
      </c>
      <c r="AB17" s="51">
        <v>289.5</v>
      </c>
    </row>
    <row r="18" spans="1:28" ht="24" customHeight="1" x14ac:dyDescent="0.2">
      <c r="A18" s="18" t="s">
        <v>41</v>
      </c>
      <c r="B18" s="46">
        <v>21</v>
      </c>
      <c r="C18" s="46">
        <v>120</v>
      </c>
      <c r="D18" s="46">
        <v>18</v>
      </c>
      <c r="E18" s="46">
        <v>4</v>
      </c>
      <c r="F18" s="6">
        <f t="shared" si="0"/>
        <v>176.5</v>
      </c>
      <c r="G18" s="2">
        <f t="shared" si="3"/>
        <v>685.5</v>
      </c>
      <c r="H18" s="19" t="s">
        <v>20</v>
      </c>
      <c r="I18" s="46">
        <v>22</v>
      </c>
      <c r="J18" s="46">
        <v>113</v>
      </c>
      <c r="K18" s="46">
        <v>17</v>
      </c>
      <c r="L18" s="46">
        <v>3</v>
      </c>
      <c r="M18" s="6">
        <f t="shared" si="1"/>
        <v>165.5</v>
      </c>
      <c r="N18" s="2">
        <f t="shared" si="4"/>
        <v>699</v>
      </c>
      <c r="O18" s="19" t="s">
        <v>13</v>
      </c>
      <c r="P18" s="46">
        <v>23</v>
      </c>
      <c r="Q18" s="46">
        <v>90</v>
      </c>
      <c r="R18" s="46">
        <v>12</v>
      </c>
      <c r="S18" s="46">
        <v>0</v>
      </c>
      <c r="T18" s="6">
        <f t="shared" si="2"/>
        <v>125.5</v>
      </c>
      <c r="U18" s="2">
        <f t="shared" si="5"/>
        <v>529</v>
      </c>
      <c r="V18">
        <f>I13+I12+I11+I10</f>
        <v>146</v>
      </c>
      <c r="W18">
        <f t="shared" ref="W18:Y18" si="7">J13+J12+J11+J10</f>
        <v>612</v>
      </c>
      <c r="X18">
        <f t="shared" si="7"/>
        <v>70</v>
      </c>
      <c r="Y18">
        <f t="shared" si="7"/>
        <v>6</v>
      </c>
      <c r="AB18" s="51">
        <v>291</v>
      </c>
    </row>
    <row r="19" spans="1:28" ht="24" customHeight="1" thickBot="1" x14ac:dyDescent="0.25">
      <c r="A19" s="21" t="s">
        <v>42</v>
      </c>
      <c r="B19" s="47">
        <v>39</v>
      </c>
      <c r="C19" s="47">
        <v>127</v>
      </c>
      <c r="D19" s="47">
        <v>17</v>
      </c>
      <c r="E19" s="47">
        <v>4</v>
      </c>
      <c r="F19" s="7">
        <f t="shared" si="0"/>
        <v>190.5</v>
      </c>
      <c r="G19" s="3">
        <f t="shared" si="3"/>
        <v>717</v>
      </c>
      <c r="H19" s="20" t="s">
        <v>22</v>
      </c>
      <c r="I19" s="45">
        <v>24</v>
      </c>
      <c r="J19" s="45">
        <v>117</v>
      </c>
      <c r="K19" s="45">
        <v>11</v>
      </c>
      <c r="L19" s="45">
        <v>1</v>
      </c>
      <c r="M19" s="6">
        <f t="shared" si="1"/>
        <v>153.5</v>
      </c>
      <c r="N19" s="2">
        <f>M16+M17+M18+M19</f>
        <v>650</v>
      </c>
      <c r="O19" s="19" t="s">
        <v>16</v>
      </c>
      <c r="P19" s="46">
        <v>33</v>
      </c>
      <c r="Q19" s="46">
        <v>115</v>
      </c>
      <c r="R19" s="46">
        <v>8</v>
      </c>
      <c r="S19" s="46">
        <v>0</v>
      </c>
      <c r="T19" s="6">
        <f t="shared" si="2"/>
        <v>147.5</v>
      </c>
      <c r="U19" s="2">
        <f t="shared" si="5"/>
        <v>534</v>
      </c>
      <c r="AB19" s="51">
        <v>294</v>
      </c>
    </row>
    <row r="20" spans="1:28" ht="24" customHeight="1" x14ac:dyDescent="0.2">
      <c r="A20" s="19" t="s">
        <v>27</v>
      </c>
      <c r="B20" s="45">
        <v>34</v>
      </c>
      <c r="C20" s="45">
        <v>141</v>
      </c>
      <c r="D20" s="45">
        <v>18</v>
      </c>
      <c r="E20" s="45">
        <v>2</v>
      </c>
      <c r="F20" s="8">
        <f t="shared" si="0"/>
        <v>199</v>
      </c>
      <c r="G20" s="35"/>
      <c r="H20" s="19" t="s">
        <v>24</v>
      </c>
      <c r="I20" s="46">
        <v>40</v>
      </c>
      <c r="J20" s="46">
        <v>118</v>
      </c>
      <c r="K20" s="46">
        <v>15</v>
      </c>
      <c r="L20" s="46">
        <v>2</v>
      </c>
      <c r="M20" s="8">
        <f t="shared" si="1"/>
        <v>173</v>
      </c>
      <c r="N20" s="2">
        <f>M17+M18+M19+M20</f>
        <v>639</v>
      </c>
      <c r="O20" s="19" t="s">
        <v>45</v>
      </c>
      <c r="P20" s="45">
        <v>18</v>
      </c>
      <c r="Q20" s="45">
        <v>121</v>
      </c>
      <c r="R20" s="46">
        <v>17</v>
      </c>
      <c r="S20" s="45">
        <v>0</v>
      </c>
      <c r="T20" s="8">
        <f t="shared" si="2"/>
        <v>164</v>
      </c>
      <c r="U20" s="2">
        <f t="shared" si="5"/>
        <v>559</v>
      </c>
      <c r="V20">
        <f>P20+P19+P18+P17</f>
        <v>99</v>
      </c>
      <c r="W20">
        <f t="shared" ref="W20:Y20" si="8">Q20+Q19+Q18+Q17</f>
        <v>403</v>
      </c>
      <c r="X20">
        <f t="shared" si="8"/>
        <v>52</v>
      </c>
      <c r="Y20">
        <f t="shared" si="8"/>
        <v>1</v>
      </c>
      <c r="AB20" s="51">
        <v>299</v>
      </c>
    </row>
    <row r="21" spans="1:28" ht="24" customHeight="1" thickBot="1" x14ac:dyDescent="0.25">
      <c r="A21" s="19" t="s">
        <v>28</v>
      </c>
      <c r="B21" s="46">
        <v>28</v>
      </c>
      <c r="C21" s="46">
        <v>159</v>
      </c>
      <c r="D21" s="46">
        <v>15</v>
      </c>
      <c r="E21" s="46">
        <v>3</v>
      </c>
      <c r="F21" s="6">
        <f t="shared" si="0"/>
        <v>210.5</v>
      </c>
      <c r="G21" s="36"/>
      <c r="H21" s="20" t="s">
        <v>25</v>
      </c>
      <c r="I21" s="46">
        <v>35</v>
      </c>
      <c r="J21" s="46">
        <v>139</v>
      </c>
      <c r="K21" s="46">
        <v>18</v>
      </c>
      <c r="L21" s="46">
        <v>2</v>
      </c>
      <c r="M21" s="6">
        <f t="shared" si="1"/>
        <v>197.5</v>
      </c>
      <c r="N21" s="2">
        <f>M18+M19+M20+M21</f>
        <v>689.5</v>
      </c>
      <c r="O21" s="21" t="s">
        <v>46</v>
      </c>
      <c r="P21" s="47">
        <v>21</v>
      </c>
      <c r="Q21" s="47">
        <v>130</v>
      </c>
      <c r="R21" s="47">
        <v>15</v>
      </c>
      <c r="S21" s="47">
        <v>0</v>
      </c>
      <c r="T21" s="7">
        <f t="shared" si="2"/>
        <v>170.5</v>
      </c>
      <c r="U21" s="3">
        <f t="shared" si="5"/>
        <v>607.5</v>
      </c>
      <c r="V21">
        <f>P21+P20+P19+P18</f>
        <v>95</v>
      </c>
      <c r="W21">
        <f t="shared" ref="W21:Y21" si="9">Q21+Q20+Q19+Q18</f>
        <v>456</v>
      </c>
      <c r="X21">
        <f t="shared" si="9"/>
        <v>52</v>
      </c>
      <c r="Y21">
        <f t="shared" si="9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149</v>
      </c>
      <c r="D22" s="46">
        <v>18</v>
      </c>
      <c r="E22" s="46">
        <v>2</v>
      </c>
      <c r="F22" s="6">
        <f t="shared" si="0"/>
        <v>203</v>
      </c>
      <c r="G22" s="2"/>
      <c r="H22" s="21" t="s">
        <v>26</v>
      </c>
      <c r="I22" s="47">
        <v>36</v>
      </c>
      <c r="J22" s="47">
        <v>142</v>
      </c>
      <c r="K22" s="47">
        <v>13</v>
      </c>
      <c r="L22" s="47">
        <v>4</v>
      </c>
      <c r="M22" s="6">
        <f t="shared" si="1"/>
        <v>196</v>
      </c>
      <c r="N22" s="3">
        <f>M19+M20+M21+M22</f>
        <v>720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751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857.5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676.5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64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8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7254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151</v>
      </c>
      <c r="E6" s="160"/>
      <c r="F6" s="160"/>
      <c r="G6" s="160"/>
      <c r="H6" s="160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43460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25</v>
      </c>
      <c r="C10" s="46">
        <v>100</v>
      </c>
      <c r="D10" s="46">
        <v>15</v>
      </c>
      <c r="E10" s="46">
        <v>0</v>
      </c>
      <c r="F10" s="6">
        <f t="shared" ref="F10:F22" si="0">B10*0.5+C10*1+D10*2+E10*2.5</f>
        <v>142.5</v>
      </c>
      <c r="G10" s="2"/>
      <c r="H10" s="19" t="s">
        <v>4</v>
      </c>
      <c r="I10" s="46">
        <v>40</v>
      </c>
      <c r="J10" s="46">
        <v>169</v>
      </c>
      <c r="K10" s="46">
        <v>22</v>
      </c>
      <c r="L10" s="46">
        <v>2</v>
      </c>
      <c r="M10" s="6">
        <f t="shared" ref="M10:M22" si="1">I10*0.5+J10*1+K10*2+L10*2.5</f>
        <v>238</v>
      </c>
      <c r="N10" s="9">
        <f>F20+F21+F22+M10</f>
        <v>838</v>
      </c>
      <c r="O10" s="19" t="s">
        <v>43</v>
      </c>
      <c r="P10" s="46">
        <v>49</v>
      </c>
      <c r="Q10" s="46">
        <v>163</v>
      </c>
      <c r="R10" s="46">
        <v>21</v>
      </c>
      <c r="S10" s="46">
        <v>3</v>
      </c>
      <c r="T10" s="6">
        <f t="shared" ref="T10:T21" si="2">P10*0.5+Q10*1+R10*2+S10*2.5</f>
        <v>237</v>
      </c>
      <c r="U10" s="10"/>
      <c r="AB10" s="1"/>
    </row>
    <row r="11" spans="1:28" ht="24" customHeight="1" x14ac:dyDescent="0.2">
      <c r="A11" s="18" t="s">
        <v>14</v>
      </c>
      <c r="B11" s="46">
        <v>30</v>
      </c>
      <c r="C11" s="46">
        <v>109</v>
      </c>
      <c r="D11" s="46">
        <v>13</v>
      </c>
      <c r="E11" s="46">
        <v>2</v>
      </c>
      <c r="F11" s="6">
        <f t="shared" si="0"/>
        <v>155</v>
      </c>
      <c r="G11" s="2"/>
      <c r="H11" s="19" t="s">
        <v>5</v>
      </c>
      <c r="I11" s="46">
        <v>40</v>
      </c>
      <c r="J11" s="46">
        <v>189</v>
      </c>
      <c r="K11" s="46">
        <v>20</v>
      </c>
      <c r="L11" s="46">
        <v>2</v>
      </c>
      <c r="M11" s="6">
        <f t="shared" si="1"/>
        <v>254</v>
      </c>
      <c r="N11" s="9">
        <f>F21+F22+M10+M11</f>
        <v>903</v>
      </c>
      <c r="O11" s="19" t="s">
        <v>44</v>
      </c>
      <c r="P11" s="46">
        <v>54</v>
      </c>
      <c r="Q11" s="46">
        <v>171</v>
      </c>
      <c r="R11" s="46">
        <v>20</v>
      </c>
      <c r="S11" s="46">
        <v>4</v>
      </c>
      <c r="T11" s="6">
        <f t="shared" si="2"/>
        <v>248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112</v>
      </c>
      <c r="D12" s="46">
        <v>22</v>
      </c>
      <c r="E12" s="46">
        <v>0</v>
      </c>
      <c r="F12" s="6">
        <f t="shared" si="0"/>
        <v>163</v>
      </c>
      <c r="G12" s="2"/>
      <c r="H12" s="19" t="s">
        <v>6</v>
      </c>
      <c r="I12" s="46">
        <v>31</v>
      </c>
      <c r="J12" s="46">
        <v>162</v>
      </c>
      <c r="K12" s="46">
        <v>18</v>
      </c>
      <c r="L12" s="46">
        <v>3</v>
      </c>
      <c r="M12" s="6">
        <f t="shared" si="1"/>
        <v>221</v>
      </c>
      <c r="N12" s="2">
        <f>F22+M10+M11+M12</f>
        <v>932</v>
      </c>
      <c r="O12" s="19" t="s">
        <v>32</v>
      </c>
      <c r="P12" s="46">
        <v>38</v>
      </c>
      <c r="Q12" s="46">
        <v>168</v>
      </c>
      <c r="R12" s="46">
        <v>23</v>
      </c>
      <c r="S12" s="46">
        <v>2</v>
      </c>
      <c r="T12" s="6">
        <f t="shared" si="2"/>
        <v>238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161</v>
      </c>
      <c r="D13" s="46">
        <v>34</v>
      </c>
      <c r="E13" s="46">
        <v>3</v>
      </c>
      <c r="F13" s="6">
        <f t="shared" si="0"/>
        <v>249.5</v>
      </c>
      <c r="G13" s="2">
        <f t="shared" ref="G13:G19" si="3">F10+F11+F12+F13</f>
        <v>710</v>
      </c>
      <c r="H13" s="19" t="s">
        <v>7</v>
      </c>
      <c r="I13" s="46">
        <v>26</v>
      </c>
      <c r="J13" s="46">
        <v>163</v>
      </c>
      <c r="K13" s="46">
        <v>17</v>
      </c>
      <c r="L13" s="46">
        <v>2</v>
      </c>
      <c r="M13" s="6">
        <f t="shared" si="1"/>
        <v>215</v>
      </c>
      <c r="N13" s="2">
        <f t="shared" ref="N13:N18" si="4">M10+M11+M12+M13</f>
        <v>928</v>
      </c>
      <c r="O13" s="19" t="s">
        <v>33</v>
      </c>
      <c r="P13" s="46">
        <v>40</v>
      </c>
      <c r="Q13" s="46">
        <v>145</v>
      </c>
      <c r="R13" s="46">
        <v>22</v>
      </c>
      <c r="S13" s="46">
        <v>4</v>
      </c>
      <c r="T13" s="6">
        <f t="shared" si="2"/>
        <v>219</v>
      </c>
      <c r="U13" s="2">
        <f t="shared" ref="U13:U21" si="5">T10+T11+T12+T13</f>
        <v>942</v>
      </c>
      <c r="AB13" s="51">
        <v>212.5</v>
      </c>
    </row>
    <row r="14" spans="1:28" ht="24" customHeight="1" x14ac:dyDescent="0.2">
      <c r="A14" s="18" t="s">
        <v>21</v>
      </c>
      <c r="B14" s="46">
        <v>26</v>
      </c>
      <c r="C14" s="46">
        <v>146</v>
      </c>
      <c r="D14" s="46">
        <v>22</v>
      </c>
      <c r="E14" s="46">
        <v>3</v>
      </c>
      <c r="F14" s="6">
        <f t="shared" si="0"/>
        <v>210.5</v>
      </c>
      <c r="G14" s="2">
        <f t="shared" si="3"/>
        <v>778</v>
      </c>
      <c r="H14" s="19" t="s">
        <v>9</v>
      </c>
      <c r="I14" s="46">
        <v>20</v>
      </c>
      <c r="J14" s="46">
        <v>151</v>
      </c>
      <c r="K14" s="46">
        <v>18</v>
      </c>
      <c r="L14" s="46">
        <v>0</v>
      </c>
      <c r="M14" s="6">
        <f t="shared" si="1"/>
        <v>197</v>
      </c>
      <c r="N14" s="2">
        <f t="shared" si="4"/>
        <v>887</v>
      </c>
      <c r="O14" s="19" t="s">
        <v>29</v>
      </c>
      <c r="P14" s="45">
        <v>42</v>
      </c>
      <c r="Q14" s="45">
        <v>136</v>
      </c>
      <c r="R14" s="45">
        <v>19</v>
      </c>
      <c r="S14" s="45">
        <v>1</v>
      </c>
      <c r="T14" s="6">
        <f t="shared" si="2"/>
        <v>197.5</v>
      </c>
      <c r="U14" s="2">
        <f t="shared" si="5"/>
        <v>902.5</v>
      </c>
      <c r="V14">
        <f>B14+B13+B12+B11</f>
        <v>96</v>
      </c>
      <c r="W14">
        <f t="shared" ref="W14:Y14" si="6">C14+C13+C12+C11</f>
        <v>528</v>
      </c>
      <c r="X14">
        <f t="shared" si="6"/>
        <v>91</v>
      </c>
      <c r="Y14">
        <f t="shared" si="6"/>
        <v>8</v>
      </c>
      <c r="AB14" s="51">
        <v>226</v>
      </c>
    </row>
    <row r="15" spans="1:28" ht="24" customHeight="1" x14ac:dyDescent="0.2">
      <c r="A15" s="18" t="s">
        <v>23</v>
      </c>
      <c r="B15" s="46">
        <v>20</v>
      </c>
      <c r="C15" s="46">
        <v>140</v>
      </c>
      <c r="D15" s="46">
        <v>19</v>
      </c>
      <c r="E15" s="46">
        <v>2</v>
      </c>
      <c r="F15" s="6">
        <f t="shared" si="0"/>
        <v>193</v>
      </c>
      <c r="G15" s="2">
        <f t="shared" si="3"/>
        <v>816</v>
      </c>
      <c r="H15" s="19" t="s">
        <v>12</v>
      </c>
      <c r="I15" s="46">
        <v>21</v>
      </c>
      <c r="J15" s="46">
        <v>152</v>
      </c>
      <c r="K15" s="46">
        <v>15</v>
      </c>
      <c r="L15" s="46">
        <v>2</v>
      </c>
      <c r="M15" s="6">
        <f t="shared" si="1"/>
        <v>197.5</v>
      </c>
      <c r="N15" s="2">
        <f t="shared" si="4"/>
        <v>830.5</v>
      </c>
      <c r="O15" s="18" t="s">
        <v>30</v>
      </c>
      <c r="P15" s="46">
        <v>30</v>
      </c>
      <c r="Q15" s="46">
        <v>120</v>
      </c>
      <c r="R15" s="46">
        <v>13</v>
      </c>
      <c r="S15" s="46">
        <v>3</v>
      </c>
      <c r="T15" s="6">
        <f t="shared" si="2"/>
        <v>168.5</v>
      </c>
      <c r="U15" s="2">
        <f t="shared" si="5"/>
        <v>823</v>
      </c>
      <c r="AB15" s="51">
        <v>233.5</v>
      </c>
    </row>
    <row r="16" spans="1:28" ht="24" customHeight="1" x14ac:dyDescent="0.2">
      <c r="A16" s="18" t="s">
        <v>39</v>
      </c>
      <c r="B16" s="46">
        <v>35</v>
      </c>
      <c r="C16" s="46">
        <v>131</v>
      </c>
      <c r="D16" s="46">
        <v>22</v>
      </c>
      <c r="E16" s="46">
        <v>2</v>
      </c>
      <c r="F16" s="6">
        <f t="shared" si="0"/>
        <v>197.5</v>
      </c>
      <c r="G16" s="2">
        <f t="shared" si="3"/>
        <v>850.5</v>
      </c>
      <c r="H16" s="19" t="s">
        <v>15</v>
      </c>
      <c r="I16" s="46">
        <v>23</v>
      </c>
      <c r="J16" s="46">
        <v>162</v>
      </c>
      <c r="K16" s="46">
        <v>17</v>
      </c>
      <c r="L16" s="46">
        <v>1</v>
      </c>
      <c r="M16" s="6">
        <f t="shared" si="1"/>
        <v>210</v>
      </c>
      <c r="N16" s="2">
        <f t="shared" si="4"/>
        <v>819.5</v>
      </c>
      <c r="O16" s="19" t="s">
        <v>8</v>
      </c>
      <c r="P16" s="46">
        <v>29</v>
      </c>
      <c r="Q16" s="46">
        <v>119</v>
      </c>
      <c r="R16" s="46">
        <v>10</v>
      </c>
      <c r="S16" s="46">
        <v>2</v>
      </c>
      <c r="T16" s="6">
        <f t="shared" si="2"/>
        <v>158.5</v>
      </c>
      <c r="U16" s="2">
        <f t="shared" si="5"/>
        <v>743.5</v>
      </c>
      <c r="AB16" s="51">
        <v>234</v>
      </c>
    </row>
    <row r="17" spans="1:28" ht="24" customHeight="1" x14ac:dyDescent="0.2">
      <c r="A17" s="18" t="s">
        <v>40</v>
      </c>
      <c r="B17" s="46">
        <v>32</v>
      </c>
      <c r="C17" s="46">
        <v>120</v>
      </c>
      <c r="D17" s="46">
        <v>24</v>
      </c>
      <c r="E17" s="46">
        <v>2</v>
      </c>
      <c r="F17" s="6">
        <f t="shared" si="0"/>
        <v>189</v>
      </c>
      <c r="G17" s="2">
        <f t="shared" si="3"/>
        <v>790</v>
      </c>
      <c r="H17" s="19" t="s">
        <v>18</v>
      </c>
      <c r="I17" s="46">
        <v>26</v>
      </c>
      <c r="J17" s="46">
        <v>150</v>
      </c>
      <c r="K17" s="46">
        <v>17</v>
      </c>
      <c r="L17" s="46">
        <v>0</v>
      </c>
      <c r="M17" s="6">
        <f t="shared" si="1"/>
        <v>197</v>
      </c>
      <c r="N17" s="2">
        <f t="shared" si="4"/>
        <v>801.5</v>
      </c>
      <c r="O17" s="19" t="s">
        <v>10</v>
      </c>
      <c r="P17" s="46">
        <v>29</v>
      </c>
      <c r="Q17" s="46">
        <v>117</v>
      </c>
      <c r="R17" s="46">
        <v>15</v>
      </c>
      <c r="S17" s="46">
        <v>2</v>
      </c>
      <c r="T17" s="6">
        <f t="shared" si="2"/>
        <v>166.5</v>
      </c>
      <c r="U17" s="2">
        <f t="shared" si="5"/>
        <v>691</v>
      </c>
      <c r="AB17" s="51">
        <v>248</v>
      </c>
    </row>
    <row r="18" spans="1:28" ht="24" customHeight="1" x14ac:dyDescent="0.2">
      <c r="A18" s="18" t="s">
        <v>41</v>
      </c>
      <c r="B18" s="46">
        <v>33</v>
      </c>
      <c r="C18" s="46">
        <v>168</v>
      </c>
      <c r="D18" s="46">
        <v>18</v>
      </c>
      <c r="E18" s="46">
        <v>4</v>
      </c>
      <c r="F18" s="6">
        <f t="shared" si="0"/>
        <v>230.5</v>
      </c>
      <c r="G18" s="2">
        <f t="shared" si="3"/>
        <v>810</v>
      </c>
      <c r="H18" s="19" t="s">
        <v>20</v>
      </c>
      <c r="I18" s="46">
        <v>28</v>
      </c>
      <c r="J18" s="46">
        <v>167</v>
      </c>
      <c r="K18" s="46">
        <v>20</v>
      </c>
      <c r="L18" s="46">
        <v>2</v>
      </c>
      <c r="M18" s="6">
        <f t="shared" si="1"/>
        <v>226</v>
      </c>
      <c r="N18" s="2">
        <f t="shared" si="4"/>
        <v>830.5</v>
      </c>
      <c r="O18" s="19" t="s">
        <v>13</v>
      </c>
      <c r="P18" s="46">
        <v>22</v>
      </c>
      <c r="Q18" s="46">
        <v>147</v>
      </c>
      <c r="R18" s="46">
        <v>17</v>
      </c>
      <c r="S18" s="46">
        <v>0</v>
      </c>
      <c r="T18" s="6">
        <f t="shared" si="2"/>
        <v>192</v>
      </c>
      <c r="U18" s="2">
        <f t="shared" si="5"/>
        <v>685.5</v>
      </c>
      <c r="V18">
        <f>P18+P17+P16+P15</f>
        <v>110</v>
      </c>
      <c r="W18">
        <f t="shared" ref="W18:Y18" si="7">Q18+Q17+Q16+Q15</f>
        <v>503</v>
      </c>
      <c r="X18">
        <f t="shared" si="7"/>
        <v>55</v>
      </c>
      <c r="Y18">
        <f t="shared" si="7"/>
        <v>7</v>
      </c>
      <c r="AB18" s="5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151</v>
      </c>
      <c r="D19" s="47">
        <v>16</v>
      </c>
      <c r="E19" s="47">
        <v>1</v>
      </c>
      <c r="F19" s="7">
        <f t="shared" si="0"/>
        <v>205.5</v>
      </c>
      <c r="G19" s="3">
        <f t="shared" si="3"/>
        <v>822.5</v>
      </c>
      <c r="H19" s="20" t="s">
        <v>22</v>
      </c>
      <c r="I19" s="45">
        <v>34</v>
      </c>
      <c r="J19" s="45">
        <v>184</v>
      </c>
      <c r="K19" s="45">
        <v>18</v>
      </c>
      <c r="L19" s="45">
        <v>2</v>
      </c>
      <c r="M19" s="6">
        <f t="shared" si="1"/>
        <v>242</v>
      </c>
      <c r="N19" s="2">
        <f>M16+M17+M18+M19</f>
        <v>875</v>
      </c>
      <c r="O19" s="19" t="s">
        <v>16</v>
      </c>
      <c r="P19" s="46">
        <v>26</v>
      </c>
      <c r="Q19" s="46">
        <v>151</v>
      </c>
      <c r="R19" s="46">
        <v>16</v>
      </c>
      <c r="S19" s="46">
        <v>2</v>
      </c>
      <c r="T19" s="6">
        <f t="shared" si="2"/>
        <v>201</v>
      </c>
      <c r="U19" s="2">
        <f t="shared" si="5"/>
        <v>718</v>
      </c>
      <c r="V19">
        <f>I22+I21+I20+I19</f>
        <v>138</v>
      </c>
      <c r="W19">
        <f t="shared" ref="W19:Y19" si="8">J22+J21+J20+J19</f>
        <v>678</v>
      </c>
      <c r="X19">
        <f t="shared" si="8"/>
        <v>77</v>
      </c>
      <c r="Y19">
        <f t="shared" si="8"/>
        <v>9</v>
      </c>
      <c r="AB19" s="51">
        <v>262</v>
      </c>
    </row>
    <row r="20" spans="1:28" ht="24" customHeight="1" x14ac:dyDescent="0.2">
      <c r="A20" s="19" t="s">
        <v>27</v>
      </c>
      <c r="B20" s="45">
        <v>21</v>
      </c>
      <c r="C20" s="45">
        <v>132</v>
      </c>
      <c r="D20" s="45">
        <v>17</v>
      </c>
      <c r="E20" s="45">
        <v>5</v>
      </c>
      <c r="F20" s="8">
        <f t="shared" si="0"/>
        <v>189</v>
      </c>
      <c r="G20" s="35"/>
      <c r="H20" s="19" t="s">
        <v>24</v>
      </c>
      <c r="I20" s="46">
        <v>34</v>
      </c>
      <c r="J20" s="46">
        <v>159</v>
      </c>
      <c r="K20" s="46">
        <v>16</v>
      </c>
      <c r="L20" s="46">
        <v>3</v>
      </c>
      <c r="M20" s="8">
        <f t="shared" si="1"/>
        <v>215.5</v>
      </c>
      <c r="N20" s="2">
        <f>M17+M18+M19+M20</f>
        <v>880.5</v>
      </c>
      <c r="O20" s="19" t="s">
        <v>45</v>
      </c>
      <c r="P20" s="45">
        <v>18</v>
      </c>
      <c r="Q20" s="45">
        <v>163</v>
      </c>
      <c r="R20" s="45">
        <v>22</v>
      </c>
      <c r="S20" s="45">
        <v>0</v>
      </c>
      <c r="T20" s="8">
        <f t="shared" si="2"/>
        <v>216</v>
      </c>
      <c r="U20" s="2">
        <f t="shared" si="5"/>
        <v>775.5</v>
      </c>
      <c r="AB20" s="5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139</v>
      </c>
      <c r="D21" s="46">
        <v>19</v>
      </c>
      <c r="E21" s="46">
        <v>3</v>
      </c>
      <c r="F21" s="6">
        <f t="shared" si="0"/>
        <v>192</v>
      </c>
      <c r="G21" s="36"/>
      <c r="H21" s="20" t="s">
        <v>25</v>
      </c>
      <c r="I21" s="46">
        <v>39</v>
      </c>
      <c r="J21" s="46">
        <v>173</v>
      </c>
      <c r="K21" s="46">
        <v>23</v>
      </c>
      <c r="L21" s="46">
        <v>2</v>
      </c>
      <c r="M21" s="6">
        <f t="shared" si="1"/>
        <v>243.5</v>
      </c>
      <c r="N21" s="2">
        <f>M18+M19+M20+M21</f>
        <v>927</v>
      </c>
      <c r="O21" s="21" t="s">
        <v>46</v>
      </c>
      <c r="P21" s="47">
        <v>20</v>
      </c>
      <c r="Q21" s="47">
        <v>147</v>
      </c>
      <c r="R21" s="47">
        <v>20</v>
      </c>
      <c r="S21" s="47">
        <v>3</v>
      </c>
      <c r="T21" s="7">
        <f t="shared" si="2"/>
        <v>204.5</v>
      </c>
      <c r="U21" s="3">
        <f t="shared" si="5"/>
        <v>813.5</v>
      </c>
      <c r="V21">
        <f>P21+P20+P19+P18</f>
        <v>86</v>
      </c>
      <c r="W21">
        <f t="shared" ref="W21:Y21" si="9">Q21+Q20+Q19+Q18</f>
        <v>608</v>
      </c>
      <c r="X21">
        <f t="shared" si="9"/>
        <v>75</v>
      </c>
      <c r="Y21">
        <f t="shared" si="9"/>
        <v>5</v>
      </c>
      <c r="AB21" s="5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166</v>
      </c>
      <c r="D22" s="46">
        <v>18</v>
      </c>
      <c r="E22" s="46">
        <v>1</v>
      </c>
      <c r="F22" s="6">
        <f t="shared" si="0"/>
        <v>219</v>
      </c>
      <c r="G22" s="2"/>
      <c r="H22" s="21" t="s">
        <v>26</v>
      </c>
      <c r="I22" s="47">
        <v>31</v>
      </c>
      <c r="J22" s="47">
        <v>162</v>
      </c>
      <c r="K22" s="47">
        <v>20</v>
      </c>
      <c r="L22" s="47">
        <v>2</v>
      </c>
      <c r="M22" s="6">
        <f t="shared" si="1"/>
        <v>222.5</v>
      </c>
      <c r="N22" s="3">
        <f>M19+M20+M21+M22</f>
        <v>923.5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850.5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932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942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153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4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7254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154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43460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57</v>
      </c>
      <c r="C10" s="46">
        <v>233</v>
      </c>
      <c r="D10" s="46">
        <v>3</v>
      </c>
      <c r="E10" s="46">
        <v>1</v>
      </c>
      <c r="F10" s="48">
        <f>B10*0.5+C10*1+D10*2+E10*2.5</f>
        <v>270</v>
      </c>
      <c r="G10" s="2"/>
      <c r="H10" s="19" t="s">
        <v>4</v>
      </c>
      <c r="I10" s="46">
        <v>24</v>
      </c>
      <c r="J10" s="46">
        <v>259</v>
      </c>
      <c r="K10" s="46">
        <v>4</v>
      </c>
      <c r="L10" s="46">
        <v>1</v>
      </c>
      <c r="M10" s="6">
        <f>I10*0.5+J10*1+K10*2+L10*2.5</f>
        <v>281.5</v>
      </c>
      <c r="N10" s="9">
        <f>F20+F21+F22+M10</f>
        <v>1076.5</v>
      </c>
      <c r="O10" s="19" t="s">
        <v>43</v>
      </c>
      <c r="P10" s="46">
        <v>49</v>
      </c>
      <c r="Q10" s="46">
        <v>226</v>
      </c>
      <c r="R10" s="46">
        <v>4</v>
      </c>
      <c r="S10" s="46">
        <v>0</v>
      </c>
      <c r="T10" s="6">
        <f>P10*0.5+Q10*1+R10*2+S10*2.5</f>
        <v>258.5</v>
      </c>
      <c r="U10" s="10"/>
      <c r="W10" s="1"/>
      <c r="X10" s="1"/>
      <c r="Y10" s="1"/>
      <c r="Z10" s="51"/>
      <c r="AA10" s="1"/>
      <c r="AB10" s="1"/>
    </row>
    <row r="11" spans="1:28" ht="24" customHeight="1" x14ac:dyDescent="0.2">
      <c r="A11" s="18" t="s">
        <v>14</v>
      </c>
      <c r="B11" s="46">
        <v>48</v>
      </c>
      <c r="C11" s="46">
        <v>261</v>
      </c>
      <c r="D11" s="46">
        <v>4</v>
      </c>
      <c r="E11" s="46">
        <v>0</v>
      </c>
      <c r="F11" s="6">
        <f t="shared" ref="F11:F22" si="0">B11*0.5+C11*1+D11*2+E11*2.5</f>
        <v>293</v>
      </c>
      <c r="G11" s="2"/>
      <c r="H11" s="19" t="s">
        <v>5</v>
      </c>
      <c r="I11" s="46">
        <v>43</v>
      </c>
      <c r="J11" s="46">
        <v>271</v>
      </c>
      <c r="K11" s="46">
        <v>3</v>
      </c>
      <c r="L11" s="46">
        <v>2</v>
      </c>
      <c r="M11" s="6">
        <f t="shared" ref="M11:M22" si="1">I11*0.5+J11*1+K11*2+L11*2.5</f>
        <v>303.5</v>
      </c>
      <c r="N11" s="9">
        <f>F21+F22+M10+M11</f>
        <v>1145.5</v>
      </c>
      <c r="O11" s="19" t="s">
        <v>44</v>
      </c>
      <c r="P11" s="46">
        <v>46</v>
      </c>
      <c r="Q11" s="46">
        <v>230</v>
      </c>
      <c r="R11" s="46">
        <v>4</v>
      </c>
      <c r="S11" s="46">
        <v>1</v>
      </c>
      <c r="T11" s="6">
        <f t="shared" ref="T11:T21" si="2">P11*0.5+Q11*1+R11*2+S11*2.5</f>
        <v>263.5</v>
      </c>
      <c r="U11" s="2"/>
      <c r="W11" s="1"/>
      <c r="X11" s="1"/>
      <c r="Y11" s="1"/>
      <c r="Z11" s="51"/>
      <c r="AA11" s="1"/>
      <c r="AB11" s="1"/>
    </row>
    <row r="12" spans="1:28" ht="24" customHeight="1" x14ac:dyDescent="0.2">
      <c r="A12" s="18" t="s">
        <v>17</v>
      </c>
      <c r="B12" s="46">
        <v>61</v>
      </c>
      <c r="C12" s="46">
        <v>254</v>
      </c>
      <c r="D12" s="46">
        <v>4</v>
      </c>
      <c r="E12" s="46">
        <v>1</v>
      </c>
      <c r="F12" s="6">
        <f t="shared" si="0"/>
        <v>295</v>
      </c>
      <c r="G12" s="2"/>
      <c r="H12" s="19" t="s">
        <v>6</v>
      </c>
      <c r="I12" s="46">
        <v>42</v>
      </c>
      <c r="J12" s="46">
        <v>280</v>
      </c>
      <c r="K12" s="46">
        <v>2</v>
      </c>
      <c r="L12" s="46">
        <v>1</v>
      </c>
      <c r="M12" s="6">
        <f t="shared" si="1"/>
        <v>307.5</v>
      </c>
      <c r="N12" s="2">
        <f>F22+M10+M11+M12</f>
        <v>1178</v>
      </c>
      <c r="O12" s="19" t="s">
        <v>32</v>
      </c>
      <c r="P12" s="46">
        <v>63</v>
      </c>
      <c r="Q12" s="46">
        <v>234</v>
      </c>
      <c r="R12" s="46">
        <v>5</v>
      </c>
      <c r="S12" s="46">
        <v>2</v>
      </c>
      <c r="T12" s="6">
        <f t="shared" si="2"/>
        <v>280.5</v>
      </c>
      <c r="U12" s="2"/>
      <c r="W12" s="1"/>
      <c r="X12" s="1"/>
      <c r="Y12" s="1"/>
      <c r="Z12" s="51"/>
      <c r="AA12" s="1"/>
      <c r="AB12" s="1"/>
    </row>
    <row r="13" spans="1:28" ht="24" customHeight="1" x14ac:dyDescent="0.2">
      <c r="A13" s="18" t="s">
        <v>19</v>
      </c>
      <c r="B13" s="46">
        <v>63</v>
      </c>
      <c r="C13" s="46">
        <v>226</v>
      </c>
      <c r="D13" s="46">
        <v>3</v>
      </c>
      <c r="E13" s="46">
        <v>2</v>
      </c>
      <c r="F13" s="6">
        <f t="shared" si="0"/>
        <v>268.5</v>
      </c>
      <c r="G13" s="2">
        <f>F10+F11+F12+F13</f>
        <v>1126.5</v>
      </c>
      <c r="H13" s="19" t="s">
        <v>7</v>
      </c>
      <c r="I13" s="46">
        <v>36</v>
      </c>
      <c r="J13" s="46">
        <v>236</v>
      </c>
      <c r="K13" s="46">
        <v>4</v>
      </c>
      <c r="L13" s="46">
        <v>0</v>
      </c>
      <c r="M13" s="6">
        <f t="shared" si="1"/>
        <v>262</v>
      </c>
      <c r="N13" s="2">
        <f t="shared" ref="N13:N18" si="3">M10+M11+M12+M13</f>
        <v>1154.5</v>
      </c>
      <c r="O13" s="19" t="s">
        <v>33</v>
      </c>
      <c r="P13" s="46">
        <v>53</v>
      </c>
      <c r="Q13" s="46">
        <v>276</v>
      </c>
      <c r="R13" s="46">
        <v>1</v>
      </c>
      <c r="S13" s="46">
        <v>1</v>
      </c>
      <c r="T13" s="6">
        <f t="shared" si="2"/>
        <v>307</v>
      </c>
      <c r="U13" s="2">
        <f t="shared" ref="U13:U21" si="4">T10+T11+T12+T13</f>
        <v>1109.5</v>
      </c>
      <c r="V13">
        <f>I13+I12+I11+I10</f>
        <v>145</v>
      </c>
      <c r="W13">
        <f t="shared" ref="W13:Y13" si="5">J13+J12+J11+J10</f>
        <v>1046</v>
      </c>
      <c r="X13">
        <f t="shared" si="5"/>
        <v>13</v>
      </c>
      <c r="Y13">
        <f t="shared" si="5"/>
        <v>4</v>
      </c>
      <c r="Z13" s="51"/>
      <c r="AA13" s="1"/>
      <c r="AB13" s="51">
        <v>0</v>
      </c>
    </row>
    <row r="14" spans="1:28" ht="24" customHeight="1" x14ac:dyDescent="0.2">
      <c r="A14" s="18" t="s">
        <v>21</v>
      </c>
      <c r="B14" s="46">
        <v>49</v>
      </c>
      <c r="C14" s="46">
        <v>195</v>
      </c>
      <c r="D14" s="46">
        <v>2</v>
      </c>
      <c r="E14" s="46">
        <v>4</v>
      </c>
      <c r="F14" s="6">
        <f t="shared" si="0"/>
        <v>233.5</v>
      </c>
      <c r="G14" s="2">
        <f t="shared" ref="G14:G19" si="6">F11+F12+F13+F14</f>
        <v>1090</v>
      </c>
      <c r="H14" s="19" t="s">
        <v>9</v>
      </c>
      <c r="I14" s="46">
        <v>41</v>
      </c>
      <c r="J14" s="46">
        <v>218</v>
      </c>
      <c r="K14" s="46">
        <v>2</v>
      </c>
      <c r="L14" s="46">
        <v>1</v>
      </c>
      <c r="M14" s="6">
        <f t="shared" si="1"/>
        <v>245</v>
      </c>
      <c r="N14" s="2">
        <f t="shared" si="3"/>
        <v>1118</v>
      </c>
      <c r="O14" s="19" t="s">
        <v>29</v>
      </c>
      <c r="P14" s="45">
        <v>39</v>
      </c>
      <c r="Q14" s="45">
        <v>231</v>
      </c>
      <c r="R14" s="45">
        <v>6</v>
      </c>
      <c r="S14" s="45">
        <v>1</v>
      </c>
      <c r="T14" s="6">
        <f t="shared" si="2"/>
        <v>265</v>
      </c>
      <c r="U14" s="2">
        <f t="shared" si="4"/>
        <v>1116</v>
      </c>
      <c r="V14">
        <f>B14+B13++B12+B11</f>
        <v>221</v>
      </c>
      <c r="W14">
        <f t="shared" ref="W14:Y14" si="7">C14+C13++C12+C11</f>
        <v>936</v>
      </c>
      <c r="X14">
        <f t="shared" si="7"/>
        <v>13</v>
      </c>
      <c r="Y14">
        <f t="shared" si="7"/>
        <v>7</v>
      </c>
      <c r="Z14" s="51"/>
      <c r="AA14" s="1"/>
      <c r="AB14" s="51">
        <v>0</v>
      </c>
    </row>
    <row r="15" spans="1:28" ht="24" customHeight="1" x14ac:dyDescent="0.2">
      <c r="A15" s="18" t="s">
        <v>23</v>
      </c>
      <c r="B15" s="46">
        <v>56</v>
      </c>
      <c r="C15" s="46">
        <v>180</v>
      </c>
      <c r="D15" s="46">
        <v>3</v>
      </c>
      <c r="E15" s="46">
        <v>1</v>
      </c>
      <c r="F15" s="6">
        <f t="shared" si="0"/>
        <v>216.5</v>
      </c>
      <c r="G15" s="2">
        <f t="shared" si="6"/>
        <v>1013.5</v>
      </c>
      <c r="H15" s="19" t="s">
        <v>12</v>
      </c>
      <c r="I15" s="46">
        <v>42</v>
      </c>
      <c r="J15" s="46">
        <v>220</v>
      </c>
      <c r="K15" s="46">
        <v>5</v>
      </c>
      <c r="L15" s="46">
        <v>2</v>
      </c>
      <c r="M15" s="6">
        <f t="shared" si="1"/>
        <v>256</v>
      </c>
      <c r="N15" s="2">
        <f t="shared" si="3"/>
        <v>1070.5</v>
      </c>
      <c r="O15" s="18" t="s">
        <v>30</v>
      </c>
      <c r="P15" s="46">
        <v>43</v>
      </c>
      <c r="Q15" s="46">
        <v>251</v>
      </c>
      <c r="R15" s="46">
        <v>3</v>
      </c>
      <c r="S15" s="46">
        <v>2</v>
      </c>
      <c r="T15" s="6">
        <f t="shared" si="2"/>
        <v>283.5</v>
      </c>
      <c r="U15" s="2">
        <f t="shared" si="4"/>
        <v>1136</v>
      </c>
      <c r="W15" s="1"/>
      <c r="X15" s="51"/>
      <c r="Y15" s="1"/>
      <c r="Z15" s="51"/>
      <c r="AA15" s="1"/>
      <c r="AB15" s="51">
        <v>0</v>
      </c>
    </row>
    <row r="16" spans="1:28" ht="24" customHeight="1" x14ac:dyDescent="0.2">
      <c r="A16" s="18" t="s">
        <v>39</v>
      </c>
      <c r="B16" s="46">
        <v>45</v>
      </c>
      <c r="C16" s="46">
        <v>189</v>
      </c>
      <c r="D16" s="46">
        <v>2</v>
      </c>
      <c r="E16" s="46">
        <v>4</v>
      </c>
      <c r="F16" s="6">
        <f t="shared" si="0"/>
        <v>225.5</v>
      </c>
      <c r="G16" s="2">
        <f t="shared" si="6"/>
        <v>944</v>
      </c>
      <c r="H16" s="19" t="s">
        <v>15</v>
      </c>
      <c r="I16" s="46">
        <v>36</v>
      </c>
      <c r="J16" s="46">
        <v>215</v>
      </c>
      <c r="K16" s="46">
        <v>2</v>
      </c>
      <c r="L16" s="46">
        <v>1</v>
      </c>
      <c r="M16" s="6">
        <f t="shared" si="1"/>
        <v>239.5</v>
      </c>
      <c r="N16" s="2">
        <f t="shared" si="3"/>
        <v>1002.5</v>
      </c>
      <c r="O16" s="19" t="s">
        <v>8</v>
      </c>
      <c r="P16" s="46">
        <v>53</v>
      </c>
      <c r="Q16" s="46">
        <v>285</v>
      </c>
      <c r="R16" s="46">
        <v>3</v>
      </c>
      <c r="S16" s="46">
        <v>1</v>
      </c>
      <c r="T16" s="6">
        <f t="shared" si="2"/>
        <v>320</v>
      </c>
      <c r="U16" s="2">
        <f t="shared" si="4"/>
        <v>1175.5</v>
      </c>
      <c r="W16" s="1"/>
      <c r="X16" s="51"/>
      <c r="Y16" s="1"/>
      <c r="Z16" s="51"/>
      <c r="AA16" s="1"/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136</v>
      </c>
      <c r="D17" s="46">
        <v>2</v>
      </c>
      <c r="E17" s="46">
        <v>1</v>
      </c>
      <c r="F17" s="6">
        <f t="shared" si="0"/>
        <v>158</v>
      </c>
      <c r="G17" s="2">
        <f t="shared" si="6"/>
        <v>833.5</v>
      </c>
      <c r="H17" s="19" t="s">
        <v>18</v>
      </c>
      <c r="I17" s="46">
        <v>49</v>
      </c>
      <c r="J17" s="46">
        <v>189</v>
      </c>
      <c r="K17" s="46">
        <v>2</v>
      </c>
      <c r="L17" s="46">
        <v>1</v>
      </c>
      <c r="M17" s="6">
        <f t="shared" si="1"/>
        <v>220</v>
      </c>
      <c r="N17" s="2">
        <f t="shared" si="3"/>
        <v>960.5</v>
      </c>
      <c r="O17" s="19" t="s">
        <v>10</v>
      </c>
      <c r="P17" s="46">
        <v>48</v>
      </c>
      <c r="Q17" s="46">
        <v>268</v>
      </c>
      <c r="R17" s="46">
        <v>5</v>
      </c>
      <c r="S17" s="46">
        <v>2</v>
      </c>
      <c r="T17" s="6">
        <f t="shared" si="2"/>
        <v>307</v>
      </c>
      <c r="U17" s="2">
        <f t="shared" si="4"/>
        <v>1175.5</v>
      </c>
      <c r="W17" s="1"/>
      <c r="X17" s="51"/>
      <c r="Y17" s="1"/>
      <c r="Z17" s="51"/>
      <c r="AA17" s="1"/>
      <c r="AB17" s="51">
        <v>0</v>
      </c>
    </row>
    <row r="18" spans="1:28" ht="24" customHeight="1" x14ac:dyDescent="0.2">
      <c r="A18" s="18" t="s">
        <v>41</v>
      </c>
      <c r="B18" s="46">
        <v>45</v>
      </c>
      <c r="C18" s="46">
        <v>177</v>
      </c>
      <c r="D18" s="46">
        <v>4</v>
      </c>
      <c r="E18" s="46">
        <v>5</v>
      </c>
      <c r="F18" s="6">
        <f t="shared" si="0"/>
        <v>220</v>
      </c>
      <c r="G18" s="2">
        <f t="shared" si="6"/>
        <v>820</v>
      </c>
      <c r="H18" s="19" t="s">
        <v>20</v>
      </c>
      <c r="I18" s="46">
        <v>56</v>
      </c>
      <c r="J18" s="46">
        <v>207</v>
      </c>
      <c r="K18" s="46">
        <v>3</v>
      </c>
      <c r="L18" s="46">
        <v>2</v>
      </c>
      <c r="M18" s="6">
        <f t="shared" si="1"/>
        <v>246</v>
      </c>
      <c r="N18" s="2">
        <f t="shared" si="3"/>
        <v>961.5</v>
      </c>
      <c r="O18" s="19" t="s">
        <v>13</v>
      </c>
      <c r="P18" s="46">
        <v>51</v>
      </c>
      <c r="Q18" s="46">
        <v>288</v>
      </c>
      <c r="R18" s="46">
        <v>5</v>
      </c>
      <c r="S18" s="46">
        <v>2</v>
      </c>
      <c r="T18" s="6">
        <f t="shared" si="2"/>
        <v>328.5</v>
      </c>
      <c r="U18" s="2">
        <f t="shared" si="4"/>
        <v>1239</v>
      </c>
      <c r="W18" s="1"/>
      <c r="X18" s="51"/>
      <c r="Y18" s="1"/>
      <c r="Z18" s="51"/>
      <c r="AA18" s="1"/>
      <c r="AB18" s="5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181</v>
      </c>
      <c r="D19" s="47">
        <v>4</v>
      </c>
      <c r="E19" s="47">
        <v>5</v>
      </c>
      <c r="F19" s="7">
        <f t="shared" si="0"/>
        <v>223</v>
      </c>
      <c r="G19" s="3">
        <f t="shared" si="6"/>
        <v>826.5</v>
      </c>
      <c r="H19" s="20" t="s">
        <v>22</v>
      </c>
      <c r="I19" s="45">
        <v>49</v>
      </c>
      <c r="J19" s="45">
        <v>205</v>
      </c>
      <c r="K19" s="45">
        <v>4</v>
      </c>
      <c r="L19" s="45">
        <v>1</v>
      </c>
      <c r="M19" s="6">
        <f t="shared" si="1"/>
        <v>240</v>
      </c>
      <c r="N19" s="2">
        <f>M16+M17+M18+M19</f>
        <v>945.5</v>
      </c>
      <c r="O19" s="19" t="s">
        <v>16</v>
      </c>
      <c r="P19" s="46">
        <v>57</v>
      </c>
      <c r="Q19" s="46">
        <v>245</v>
      </c>
      <c r="R19" s="46">
        <v>4</v>
      </c>
      <c r="S19" s="46">
        <v>1</v>
      </c>
      <c r="T19" s="6">
        <f t="shared" si="2"/>
        <v>284</v>
      </c>
      <c r="U19" s="2">
        <f t="shared" si="4"/>
        <v>1239.5</v>
      </c>
      <c r="W19" s="1"/>
      <c r="X19" s="51"/>
      <c r="Y19" s="1"/>
      <c r="Z19" s="51"/>
      <c r="AA19" s="1"/>
      <c r="AB19" s="51">
        <v>0</v>
      </c>
    </row>
    <row r="20" spans="1:28" ht="24" customHeight="1" x14ac:dyDescent="0.2">
      <c r="A20" s="19" t="s">
        <v>27</v>
      </c>
      <c r="B20" s="45">
        <v>36</v>
      </c>
      <c r="C20" s="45">
        <v>210</v>
      </c>
      <c r="D20" s="45">
        <v>2</v>
      </c>
      <c r="E20" s="45">
        <v>1</v>
      </c>
      <c r="F20" s="8">
        <f t="shared" si="0"/>
        <v>234.5</v>
      </c>
      <c r="G20" s="35"/>
      <c r="H20" s="19" t="s">
        <v>24</v>
      </c>
      <c r="I20" s="46">
        <v>56</v>
      </c>
      <c r="J20" s="46">
        <v>206</v>
      </c>
      <c r="K20" s="46">
        <v>4</v>
      </c>
      <c r="L20" s="46">
        <v>6</v>
      </c>
      <c r="M20" s="8">
        <f t="shared" si="1"/>
        <v>257</v>
      </c>
      <c r="N20" s="2">
        <f>M17+M18+M19+M20</f>
        <v>963</v>
      </c>
      <c r="O20" s="19" t="s">
        <v>45</v>
      </c>
      <c r="P20" s="45">
        <v>39</v>
      </c>
      <c r="Q20" s="45">
        <v>223</v>
      </c>
      <c r="R20" s="45">
        <v>3</v>
      </c>
      <c r="S20" s="45">
        <v>1</v>
      </c>
      <c r="T20" s="8">
        <f t="shared" si="2"/>
        <v>251</v>
      </c>
      <c r="U20" s="2">
        <f t="shared" si="4"/>
        <v>1170.5</v>
      </c>
      <c r="W20" s="1"/>
      <c r="X20" s="1"/>
      <c r="Y20" s="1"/>
      <c r="Z20" s="51"/>
      <c r="AA20" s="1"/>
      <c r="AB20" s="51">
        <v>0</v>
      </c>
    </row>
    <row r="21" spans="1:28" ht="24" customHeight="1" thickBot="1" x14ac:dyDescent="0.25">
      <c r="A21" s="19" t="s">
        <v>28</v>
      </c>
      <c r="B21" s="46">
        <v>51</v>
      </c>
      <c r="C21" s="46">
        <v>236</v>
      </c>
      <c r="D21" s="46">
        <v>3</v>
      </c>
      <c r="E21" s="46">
        <v>3</v>
      </c>
      <c r="F21" s="6">
        <f t="shared" si="0"/>
        <v>275</v>
      </c>
      <c r="G21" s="36"/>
      <c r="H21" s="20" t="s">
        <v>25</v>
      </c>
      <c r="I21" s="46">
        <v>62</v>
      </c>
      <c r="J21" s="46">
        <v>192</v>
      </c>
      <c r="K21" s="46">
        <v>3</v>
      </c>
      <c r="L21" s="46">
        <v>3</v>
      </c>
      <c r="M21" s="6">
        <f t="shared" si="1"/>
        <v>236.5</v>
      </c>
      <c r="N21" s="2">
        <f>M18+M19+M20+M21</f>
        <v>979.5</v>
      </c>
      <c r="O21" s="21" t="s">
        <v>46</v>
      </c>
      <c r="P21" s="47">
        <v>35</v>
      </c>
      <c r="Q21" s="47">
        <v>210</v>
      </c>
      <c r="R21" s="47">
        <v>3</v>
      </c>
      <c r="S21" s="47">
        <v>0</v>
      </c>
      <c r="T21" s="7">
        <f t="shared" si="2"/>
        <v>233.5</v>
      </c>
      <c r="U21" s="3">
        <f t="shared" si="4"/>
        <v>1097</v>
      </c>
      <c r="V21">
        <f>P21+P20+P18+P19</f>
        <v>182</v>
      </c>
      <c r="W21">
        <f t="shared" ref="W21:Y21" si="8">Q21+Q20+Q18+Q19</f>
        <v>966</v>
      </c>
      <c r="X21">
        <f t="shared" si="8"/>
        <v>15</v>
      </c>
      <c r="Y21">
        <f t="shared" si="8"/>
        <v>4</v>
      </c>
      <c r="Z21" s="51"/>
      <c r="AA21" s="1"/>
      <c r="AB21" s="51">
        <v>0</v>
      </c>
    </row>
    <row r="22" spans="1:28" ht="24" customHeight="1" thickBot="1" x14ac:dyDescent="0.25">
      <c r="A22" s="19" t="s">
        <v>1</v>
      </c>
      <c r="B22" s="46">
        <v>43</v>
      </c>
      <c r="C22" s="46">
        <v>251</v>
      </c>
      <c r="D22" s="46">
        <v>4</v>
      </c>
      <c r="E22" s="46">
        <v>2</v>
      </c>
      <c r="F22" s="6">
        <f t="shared" si="0"/>
        <v>285.5</v>
      </c>
      <c r="G22" s="2"/>
      <c r="H22" s="21" t="s">
        <v>26</v>
      </c>
      <c r="I22" s="47">
        <v>70</v>
      </c>
      <c r="J22" s="47">
        <v>199</v>
      </c>
      <c r="K22" s="47">
        <v>3</v>
      </c>
      <c r="L22" s="47">
        <v>3</v>
      </c>
      <c r="M22" s="6">
        <f t="shared" si="1"/>
        <v>247.5</v>
      </c>
      <c r="N22" s="3">
        <f>M19+M20+M21+M22</f>
        <v>981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51"/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1126.5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1178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155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6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72 X CARRERA 53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7254</v>
      </c>
      <c r="M6" s="151"/>
      <c r="N6" s="151"/>
      <c r="O6" s="12"/>
      <c r="P6" s="146" t="s">
        <v>58</v>
      </c>
      <c r="Q6" s="146"/>
      <c r="R6" s="146"/>
      <c r="S6" s="161">
        <f>'G-1'!S6:U6</f>
        <v>43460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105</v>
      </c>
      <c r="C10" s="46">
        <f>'G-1'!C10+'G-2'!C10+'G-4'!C10</f>
        <v>447</v>
      </c>
      <c r="D10" s="46">
        <f>'G-1'!D10+'G-2'!D10+'G-4'!D10</f>
        <v>38</v>
      </c>
      <c r="E10" s="46">
        <f>'G-1'!E10+'G-2'!E10+'G-4'!E10</f>
        <v>1</v>
      </c>
      <c r="F10" s="6">
        <f t="shared" ref="F10:F22" si="0">B10*0.5+C10*1+D10*2+E10*2.5</f>
        <v>578</v>
      </c>
      <c r="G10" s="2"/>
      <c r="H10" s="19" t="s">
        <v>4</v>
      </c>
      <c r="I10" s="46">
        <f>'G-1'!I10+'G-2'!I10+'G-4'!I10</f>
        <v>100</v>
      </c>
      <c r="J10" s="46">
        <f>'G-1'!J10+'G-2'!J10+'G-4'!J10</f>
        <v>591</v>
      </c>
      <c r="K10" s="46">
        <f>'G-1'!K10+'G-2'!K10+'G-4'!K10</f>
        <v>44</v>
      </c>
      <c r="L10" s="46">
        <f>'G-1'!L10+'G-2'!L10+'G-4'!L10</f>
        <v>6</v>
      </c>
      <c r="M10" s="6">
        <f t="shared" ref="M10:M22" si="1">I10*0.5+J10*1+K10*2+L10*2.5</f>
        <v>744</v>
      </c>
      <c r="N10" s="9">
        <f>F20+F21+F22+M10</f>
        <v>2751.5</v>
      </c>
      <c r="O10" s="19" t="s">
        <v>43</v>
      </c>
      <c r="P10" s="46">
        <f>'G-1'!P10+'G-2'!P10+'G-4'!P10</f>
        <v>132</v>
      </c>
      <c r="Q10" s="46">
        <f>'G-1'!Q10+'G-2'!Q10+'G-4'!Q10</f>
        <v>499</v>
      </c>
      <c r="R10" s="46">
        <f>'G-1'!R10+'G-2'!R10+'G-4'!R10</f>
        <v>44</v>
      </c>
      <c r="S10" s="46">
        <f>'G-1'!S10+'G-2'!S10+'G-4'!S10</f>
        <v>4</v>
      </c>
      <c r="T10" s="6">
        <f t="shared" ref="T10:T21" si="2">P10*0.5+Q10*1+R10*2+S10*2.5</f>
        <v>663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108</v>
      </c>
      <c r="C11" s="46">
        <f>'G-1'!C11+'G-2'!C11+'G-4'!C11</f>
        <v>505</v>
      </c>
      <c r="D11" s="46">
        <f>'G-1'!D11+'G-2'!D11+'G-4'!D11</f>
        <v>36</v>
      </c>
      <c r="E11" s="46">
        <f>'G-1'!E11+'G-2'!E11+'G-4'!E11</f>
        <v>2</v>
      </c>
      <c r="F11" s="6">
        <f t="shared" si="0"/>
        <v>636</v>
      </c>
      <c r="G11" s="2"/>
      <c r="H11" s="19" t="s">
        <v>5</v>
      </c>
      <c r="I11" s="46">
        <f>'G-1'!I11+'G-2'!I11+'G-4'!I11</f>
        <v>121</v>
      </c>
      <c r="J11" s="46">
        <f>'G-1'!J11+'G-2'!J11+'G-4'!J11</f>
        <v>620</v>
      </c>
      <c r="K11" s="46">
        <f>'G-1'!K11+'G-2'!K11+'G-4'!K11</f>
        <v>42</v>
      </c>
      <c r="L11" s="46">
        <f>'G-1'!L11+'G-2'!L11+'G-4'!L11</f>
        <v>5</v>
      </c>
      <c r="M11" s="6">
        <f t="shared" si="1"/>
        <v>777</v>
      </c>
      <c r="N11" s="9">
        <f>F21+F22+M10+M11</f>
        <v>2906</v>
      </c>
      <c r="O11" s="19" t="s">
        <v>44</v>
      </c>
      <c r="P11" s="46">
        <f>'G-1'!P11+'G-2'!P11+'G-4'!P11</f>
        <v>140</v>
      </c>
      <c r="Q11" s="46">
        <f>'G-1'!Q11+'G-2'!Q11+'G-4'!Q11</f>
        <v>550</v>
      </c>
      <c r="R11" s="46">
        <f>'G-1'!R11+'G-2'!R11+'G-4'!R11</f>
        <v>34</v>
      </c>
      <c r="S11" s="46">
        <f>'G-1'!S11+'G-2'!S11+'G-4'!S11</f>
        <v>8</v>
      </c>
      <c r="T11" s="6">
        <f t="shared" si="2"/>
        <v>708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100</v>
      </c>
      <c r="C12" s="46">
        <f>'G-1'!C12+'G-2'!C12+'G-4'!C12</f>
        <v>490</v>
      </c>
      <c r="D12" s="46">
        <f>'G-1'!D12+'G-2'!D12+'G-4'!D12</f>
        <v>46</v>
      </c>
      <c r="E12" s="46">
        <f>'G-1'!E12+'G-2'!E12+'G-4'!E12</f>
        <v>5</v>
      </c>
      <c r="F12" s="6">
        <f t="shared" si="0"/>
        <v>644.5</v>
      </c>
      <c r="G12" s="2"/>
      <c r="H12" s="19" t="s">
        <v>6</v>
      </c>
      <c r="I12" s="46">
        <f>'G-1'!I12+'G-2'!I12+'G-4'!I12</f>
        <v>107</v>
      </c>
      <c r="J12" s="46">
        <f>'G-1'!J12+'G-2'!J12+'G-4'!J12</f>
        <v>597</v>
      </c>
      <c r="K12" s="46">
        <f>'G-1'!K12+'G-2'!K12+'G-4'!K12</f>
        <v>38</v>
      </c>
      <c r="L12" s="46">
        <f>'G-1'!L12+'G-2'!L12+'G-4'!L12</f>
        <v>5</v>
      </c>
      <c r="M12" s="6">
        <f t="shared" si="1"/>
        <v>739</v>
      </c>
      <c r="N12" s="2">
        <f>F22+M10+M11+M12</f>
        <v>2967.5</v>
      </c>
      <c r="O12" s="19" t="s">
        <v>32</v>
      </c>
      <c r="P12" s="46">
        <f>'G-1'!P12+'G-2'!P12+'G-4'!P12</f>
        <v>144</v>
      </c>
      <c r="Q12" s="46">
        <f>'G-1'!Q12+'G-2'!Q12+'G-4'!Q12</f>
        <v>522</v>
      </c>
      <c r="R12" s="46">
        <f>'G-1'!R12+'G-2'!R12+'G-4'!R12</f>
        <v>47</v>
      </c>
      <c r="S12" s="46">
        <f>'G-1'!S12+'G-2'!S12+'G-4'!S12</f>
        <v>5</v>
      </c>
      <c r="T12" s="6">
        <f t="shared" si="2"/>
        <v>700.5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115</v>
      </c>
      <c r="C13" s="46">
        <f>'G-1'!C13+'G-2'!C13+'G-4'!C13</f>
        <v>516</v>
      </c>
      <c r="D13" s="46">
        <f>'G-1'!D13+'G-2'!D13+'G-4'!D13</f>
        <v>53</v>
      </c>
      <c r="E13" s="46">
        <f>'G-1'!E13+'G-2'!E13+'G-4'!E13</f>
        <v>9</v>
      </c>
      <c r="F13" s="6">
        <f t="shared" si="0"/>
        <v>702</v>
      </c>
      <c r="G13" s="2">
        <f t="shared" ref="G13:G19" si="3">F10+F11+F12+F13</f>
        <v>2560.5</v>
      </c>
      <c r="H13" s="19" t="s">
        <v>7</v>
      </c>
      <c r="I13" s="46">
        <f>'G-1'!I13+'G-2'!I13+'G-4'!I13</f>
        <v>100</v>
      </c>
      <c r="J13" s="46">
        <f>'G-1'!J13+'G-2'!J13+'G-4'!J13</f>
        <v>533</v>
      </c>
      <c r="K13" s="46">
        <f>'G-1'!K13+'G-2'!K13+'G-4'!K13</f>
        <v>36</v>
      </c>
      <c r="L13" s="46">
        <f>'G-1'!L13+'G-2'!L13+'G-4'!L13</f>
        <v>3</v>
      </c>
      <c r="M13" s="6">
        <f t="shared" si="1"/>
        <v>662.5</v>
      </c>
      <c r="N13" s="2">
        <f t="shared" ref="N13:N18" si="4">M10+M11+M12+M13</f>
        <v>2922.5</v>
      </c>
      <c r="O13" s="19" t="s">
        <v>33</v>
      </c>
      <c r="P13" s="46">
        <f>'G-1'!P13+'G-2'!P13+'G-4'!P13</f>
        <v>116</v>
      </c>
      <c r="Q13" s="46">
        <f>'G-1'!Q13+'G-2'!Q13+'G-4'!Q13</f>
        <v>504</v>
      </c>
      <c r="R13" s="46">
        <f>'G-1'!R13+'G-2'!R13+'G-4'!R13</f>
        <v>41</v>
      </c>
      <c r="S13" s="46">
        <f>'G-1'!S13+'G-2'!S13+'G-4'!S13</f>
        <v>5</v>
      </c>
      <c r="T13" s="6">
        <f t="shared" si="2"/>
        <v>656.5</v>
      </c>
      <c r="U13" s="2">
        <f t="shared" ref="U13:U21" si="5">T10+T11+T12+T13</f>
        <v>2728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98</v>
      </c>
      <c r="C14" s="46">
        <f>'G-1'!C14+'G-2'!C14+'G-4'!C14</f>
        <v>467</v>
      </c>
      <c r="D14" s="46">
        <f>'G-1'!D14+'G-2'!D14+'G-4'!D14</f>
        <v>49</v>
      </c>
      <c r="E14" s="46">
        <f>'G-1'!E14+'G-2'!E14+'G-4'!E14</f>
        <v>9</v>
      </c>
      <c r="F14" s="6">
        <f t="shared" si="0"/>
        <v>636.5</v>
      </c>
      <c r="G14" s="2">
        <f t="shared" si="3"/>
        <v>2619</v>
      </c>
      <c r="H14" s="19" t="s">
        <v>9</v>
      </c>
      <c r="I14" s="46">
        <f>'G-1'!I14+'G-2'!I14+'G-4'!I14</f>
        <v>97</v>
      </c>
      <c r="J14" s="46">
        <f>'G-1'!J14+'G-2'!J14+'G-4'!J14</f>
        <v>526</v>
      </c>
      <c r="K14" s="46">
        <f>'G-1'!K14+'G-2'!K14+'G-4'!K14</f>
        <v>38</v>
      </c>
      <c r="L14" s="46">
        <f>'G-1'!L14+'G-2'!L14+'G-4'!L14</f>
        <v>3</v>
      </c>
      <c r="M14" s="6">
        <f t="shared" si="1"/>
        <v>658</v>
      </c>
      <c r="N14" s="2">
        <f t="shared" si="4"/>
        <v>2836.5</v>
      </c>
      <c r="O14" s="19" t="s">
        <v>29</v>
      </c>
      <c r="P14" s="46">
        <f>'G-1'!P14+'G-2'!P14+'G-4'!P14</f>
        <v>106</v>
      </c>
      <c r="Q14" s="46">
        <f>'G-1'!Q14+'G-2'!Q14+'G-4'!Q14</f>
        <v>476</v>
      </c>
      <c r="R14" s="46">
        <f>'G-1'!R14+'G-2'!R14+'G-4'!R14</f>
        <v>42</v>
      </c>
      <c r="S14" s="46">
        <f>'G-1'!S14+'G-2'!S14+'G-4'!S14</f>
        <v>2</v>
      </c>
      <c r="T14" s="6">
        <f t="shared" si="2"/>
        <v>618</v>
      </c>
      <c r="U14" s="2">
        <f t="shared" si="5"/>
        <v>2683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105</v>
      </c>
      <c r="C15" s="46">
        <f>'G-1'!C15+'G-2'!C15+'G-4'!C15</f>
        <v>426</v>
      </c>
      <c r="D15" s="46">
        <f>'G-1'!D15+'G-2'!D15+'G-4'!D15</f>
        <v>40</v>
      </c>
      <c r="E15" s="46">
        <f>'G-1'!E15+'G-2'!E15+'G-4'!E15</f>
        <v>4</v>
      </c>
      <c r="F15" s="6">
        <f t="shared" si="0"/>
        <v>568.5</v>
      </c>
      <c r="G15" s="2">
        <f t="shared" si="3"/>
        <v>2551.5</v>
      </c>
      <c r="H15" s="19" t="s">
        <v>12</v>
      </c>
      <c r="I15" s="46">
        <f>'G-1'!I15+'G-2'!I15+'G-4'!I15</f>
        <v>95</v>
      </c>
      <c r="J15" s="46">
        <f>'G-1'!J15+'G-2'!J15+'G-4'!J15</f>
        <v>524</v>
      </c>
      <c r="K15" s="46">
        <f>'G-1'!K15+'G-2'!K15+'G-4'!K15</f>
        <v>36</v>
      </c>
      <c r="L15" s="46">
        <f>'G-1'!L15+'G-2'!L15+'G-4'!L15</f>
        <v>5</v>
      </c>
      <c r="M15" s="6">
        <f t="shared" si="1"/>
        <v>656</v>
      </c>
      <c r="N15" s="2">
        <f t="shared" si="4"/>
        <v>2715.5</v>
      </c>
      <c r="O15" s="18" t="s">
        <v>30</v>
      </c>
      <c r="P15" s="46">
        <f>'G-1'!P15+'G-2'!P15+'G-4'!P15</f>
        <v>94</v>
      </c>
      <c r="Q15" s="46">
        <f>'G-1'!Q15+'G-2'!Q15+'G-4'!Q15</f>
        <v>473</v>
      </c>
      <c r="R15" s="46">
        <f>'G-1'!R15+'G-2'!R15+'G-4'!R15</f>
        <v>31</v>
      </c>
      <c r="S15" s="46">
        <f>'G-1'!S15+'G-2'!S15+'G-4'!S15</f>
        <v>5</v>
      </c>
      <c r="T15" s="6">
        <f t="shared" si="2"/>
        <v>594.5</v>
      </c>
      <c r="U15" s="2">
        <f t="shared" si="5"/>
        <v>2569.5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107</v>
      </c>
      <c r="C16" s="46">
        <f>'G-1'!C16+'G-2'!C16+'G-4'!C16</f>
        <v>422</v>
      </c>
      <c r="D16" s="46">
        <f>'G-1'!D16+'G-2'!D16+'G-4'!D16</f>
        <v>46</v>
      </c>
      <c r="E16" s="46">
        <f>'G-1'!E16+'G-2'!E16+'G-4'!E16</f>
        <v>10</v>
      </c>
      <c r="F16" s="6">
        <f t="shared" si="0"/>
        <v>592.5</v>
      </c>
      <c r="G16" s="2">
        <f t="shared" si="3"/>
        <v>2499.5</v>
      </c>
      <c r="H16" s="19" t="s">
        <v>15</v>
      </c>
      <c r="I16" s="46">
        <f>'G-1'!I16+'G-2'!I16+'G-4'!I16</f>
        <v>94</v>
      </c>
      <c r="J16" s="46">
        <f>'G-1'!J16+'G-2'!J16+'G-4'!J16</f>
        <v>498</v>
      </c>
      <c r="K16" s="46">
        <f>'G-1'!K16+'G-2'!K16+'G-4'!K16</f>
        <v>38</v>
      </c>
      <c r="L16" s="46">
        <f>'G-1'!L16+'G-2'!L16+'G-4'!L16</f>
        <v>5</v>
      </c>
      <c r="M16" s="6">
        <f t="shared" si="1"/>
        <v>633.5</v>
      </c>
      <c r="N16" s="2">
        <f t="shared" si="4"/>
        <v>2610</v>
      </c>
      <c r="O16" s="19" t="s">
        <v>8</v>
      </c>
      <c r="P16" s="46">
        <f>'G-1'!P16+'G-2'!P16+'G-4'!P16</f>
        <v>105</v>
      </c>
      <c r="Q16" s="46">
        <f>'G-1'!Q16+'G-2'!Q16+'G-4'!Q16</f>
        <v>495</v>
      </c>
      <c r="R16" s="46">
        <f>'G-1'!R16+'G-2'!R16+'G-4'!R16</f>
        <v>30</v>
      </c>
      <c r="S16" s="46">
        <f>'G-1'!S16+'G-2'!S16+'G-4'!S16</f>
        <v>4</v>
      </c>
      <c r="T16" s="6">
        <f t="shared" si="2"/>
        <v>617.5</v>
      </c>
      <c r="U16" s="2">
        <f t="shared" si="5"/>
        <v>2486.5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97</v>
      </c>
      <c r="C17" s="46">
        <f>'G-1'!C17+'G-2'!C17+'G-4'!C17</f>
        <v>381</v>
      </c>
      <c r="D17" s="46">
        <f>'G-1'!D17+'G-2'!D17+'G-4'!D17</f>
        <v>39</v>
      </c>
      <c r="E17" s="46">
        <f>'G-1'!E17+'G-2'!E17+'G-4'!E17</f>
        <v>8</v>
      </c>
      <c r="F17" s="6">
        <f t="shared" si="0"/>
        <v>527.5</v>
      </c>
      <c r="G17" s="2">
        <f t="shared" si="3"/>
        <v>2325</v>
      </c>
      <c r="H17" s="19" t="s">
        <v>18</v>
      </c>
      <c r="I17" s="46">
        <f>'G-1'!I17+'G-2'!I17+'G-4'!I17</f>
        <v>96</v>
      </c>
      <c r="J17" s="46">
        <f>'G-1'!J17+'G-2'!J17+'G-4'!J17</f>
        <v>434</v>
      </c>
      <c r="K17" s="46">
        <f>'G-1'!K17+'G-2'!K17+'G-4'!K17</f>
        <v>36</v>
      </c>
      <c r="L17" s="46">
        <f>'G-1'!L17+'G-2'!L17+'G-4'!L17</f>
        <v>4</v>
      </c>
      <c r="M17" s="6">
        <f t="shared" si="1"/>
        <v>564</v>
      </c>
      <c r="N17" s="2">
        <f t="shared" si="4"/>
        <v>2511.5</v>
      </c>
      <c r="O17" s="19" t="s">
        <v>10</v>
      </c>
      <c r="P17" s="46">
        <f>'G-1'!P17+'G-2'!P17+'G-4'!P17</f>
        <v>102</v>
      </c>
      <c r="Q17" s="46">
        <f>'G-1'!Q17+'G-2'!Q17+'G-4'!Q17</f>
        <v>462</v>
      </c>
      <c r="R17" s="46">
        <f>'G-1'!R17+'G-2'!R17+'G-4'!R17</f>
        <v>35</v>
      </c>
      <c r="S17" s="46">
        <f>'G-1'!S17+'G-2'!S17+'G-4'!S17</f>
        <v>5</v>
      </c>
      <c r="T17" s="6">
        <f t="shared" si="2"/>
        <v>595.5</v>
      </c>
      <c r="U17" s="2">
        <f t="shared" si="5"/>
        <v>2425.5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99</v>
      </c>
      <c r="C18" s="46">
        <f>'G-1'!C18+'G-2'!C18+'G-4'!C18</f>
        <v>465</v>
      </c>
      <c r="D18" s="46">
        <f>'G-1'!D18+'G-2'!D18+'G-4'!D18</f>
        <v>40</v>
      </c>
      <c r="E18" s="46">
        <f>'G-1'!E18+'G-2'!E18+'G-4'!E18</f>
        <v>13</v>
      </c>
      <c r="F18" s="6">
        <f t="shared" si="0"/>
        <v>627</v>
      </c>
      <c r="G18" s="2">
        <f t="shared" si="3"/>
        <v>2315.5</v>
      </c>
      <c r="H18" s="19" t="s">
        <v>20</v>
      </c>
      <c r="I18" s="46">
        <f>'G-1'!I18+'G-2'!I18+'G-4'!I18</f>
        <v>106</v>
      </c>
      <c r="J18" s="46">
        <f>'G-1'!J18+'G-2'!J18+'G-4'!J18</f>
        <v>487</v>
      </c>
      <c r="K18" s="46">
        <f>'G-1'!K18+'G-2'!K18+'G-4'!K18</f>
        <v>40</v>
      </c>
      <c r="L18" s="46">
        <f>'G-1'!L18+'G-2'!L18+'G-4'!L18</f>
        <v>7</v>
      </c>
      <c r="M18" s="6">
        <f t="shared" si="1"/>
        <v>637.5</v>
      </c>
      <c r="N18" s="2">
        <f t="shared" si="4"/>
        <v>2491</v>
      </c>
      <c r="O18" s="19" t="s">
        <v>13</v>
      </c>
      <c r="P18" s="46">
        <f>'G-1'!P18+'G-2'!P18+'G-4'!P18</f>
        <v>96</v>
      </c>
      <c r="Q18" s="46">
        <f>'G-1'!Q18+'G-2'!Q18+'G-4'!Q18</f>
        <v>525</v>
      </c>
      <c r="R18" s="46">
        <f>'G-1'!R18+'G-2'!R18+'G-4'!R18</f>
        <v>34</v>
      </c>
      <c r="S18" s="46">
        <f>'G-1'!S18+'G-2'!S18+'G-4'!S18</f>
        <v>2</v>
      </c>
      <c r="T18" s="6">
        <f t="shared" si="2"/>
        <v>646</v>
      </c>
      <c r="U18" s="2">
        <f t="shared" si="5"/>
        <v>2453.5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122</v>
      </c>
      <c r="C19" s="47">
        <f>'G-1'!C19+'G-2'!C19+'G-4'!C19</f>
        <v>459</v>
      </c>
      <c r="D19" s="47">
        <f>'G-1'!D19+'G-2'!D19+'G-4'!D19</f>
        <v>37</v>
      </c>
      <c r="E19" s="47">
        <f>'G-1'!E19+'G-2'!E19+'G-4'!E19</f>
        <v>10</v>
      </c>
      <c r="F19" s="7">
        <f t="shared" si="0"/>
        <v>619</v>
      </c>
      <c r="G19" s="3">
        <f t="shared" si="3"/>
        <v>2366</v>
      </c>
      <c r="H19" s="20" t="s">
        <v>22</v>
      </c>
      <c r="I19" s="46">
        <f>'G-1'!I19+'G-2'!I19+'G-4'!I19</f>
        <v>107</v>
      </c>
      <c r="J19" s="46">
        <f>'G-1'!J19+'G-2'!J19+'G-4'!J19</f>
        <v>506</v>
      </c>
      <c r="K19" s="46">
        <f>'G-1'!K19+'G-2'!K19+'G-4'!K19</f>
        <v>33</v>
      </c>
      <c r="L19" s="46">
        <f>'G-1'!L19+'G-2'!L19+'G-4'!L19</f>
        <v>4</v>
      </c>
      <c r="M19" s="6">
        <f t="shared" si="1"/>
        <v>635.5</v>
      </c>
      <c r="N19" s="2">
        <f>M16+M17+M18+M19</f>
        <v>2470.5</v>
      </c>
      <c r="O19" s="19" t="s">
        <v>16</v>
      </c>
      <c r="P19" s="46">
        <f>'G-1'!P19+'G-2'!P19+'G-4'!P19</f>
        <v>116</v>
      </c>
      <c r="Q19" s="46">
        <f>'G-1'!Q19+'G-2'!Q19+'G-4'!Q19</f>
        <v>511</v>
      </c>
      <c r="R19" s="46">
        <f>'G-1'!R19+'G-2'!R19+'G-4'!R19</f>
        <v>28</v>
      </c>
      <c r="S19" s="46">
        <f>'G-1'!S19+'G-2'!S19+'G-4'!S19</f>
        <v>3</v>
      </c>
      <c r="T19" s="6">
        <f t="shared" si="2"/>
        <v>632.5</v>
      </c>
      <c r="U19" s="2">
        <f t="shared" si="5"/>
        <v>2491.5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91</v>
      </c>
      <c r="C20" s="45">
        <f>'G-1'!C20+'G-2'!C20+'G-4'!C20</f>
        <v>483</v>
      </c>
      <c r="D20" s="45">
        <f>'G-1'!D20+'G-2'!D20+'G-4'!D20</f>
        <v>37</v>
      </c>
      <c r="E20" s="45">
        <f>'G-1'!E20+'G-2'!E20+'G-4'!E20</f>
        <v>8</v>
      </c>
      <c r="F20" s="8">
        <f t="shared" si="0"/>
        <v>622.5</v>
      </c>
      <c r="G20" s="35"/>
      <c r="H20" s="19" t="s">
        <v>24</v>
      </c>
      <c r="I20" s="46">
        <f>'G-1'!I20+'G-2'!I20+'G-4'!I20</f>
        <v>130</v>
      </c>
      <c r="J20" s="46">
        <f>'G-1'!J20+'G-2'!J20+'G-4'!J20</f>
        <v>483</v>
      </c>
      <c r="K20" s="46">
        <f>'G-1'!K20+'G-2'!K20+'G-4'!K20</f>
        <v>35</v>
      </c>
      <c r="L20" s="46">
        <f>'G-1'!L20+'G-2'!L20+'G-4'!L20</f>
        <v>11</v>
      </c>
      <c r="M20" s="8">
        <f t="shared" si="1"/>
        <v>645.5</v>
      </c>
      <c r="N20" s="2">
        <f>M17+M18+M19+M20</f>
        <v>2482.5</v>
      </c>
      <c r="O20" s="19" t="s">
        <v>45</v>
      </c>
      <c r="P20" s="46">
        <f>'G-1'!P20+'G-2'!P20+'G-4'!P20</f>
        <v>75</v>
      </c>
      <c r="Q20" s="46">
        <f>'G-1'!Q20+'G-2'!Q20+'G-4'!Q20</f>
        <v>507</v>
      </c>
      <c r="R20" s="46">
        <f>'G-1'!R20+'G-2'!R20+'G-4'!R20</f>
        <v>42</v>
      </c>
      <c r="S20" s="46">
        <f>'G-1'!S20+'G-2'!S20+'G-4'!S20</f>
        <v>1</v>
      </c>
      <c r="T20" s="8">
        <f t="shared" si="2"/>
        <v>631</v>
      </c>
      <c r="U20" s="2">
        <f t="shared" si="5"/>
        <v>2505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94</v>
      </c>
      <c r="C21" s="45">
        <f>'G-1'!C21+'G-2'!C21+'G-4'!C21</f>
        <v>534</v>
      </c>
      <c r="D21" s="45">
        <f>'G-1'!D21+'G-2'!D21+'G-4'!D21</f>
        <v>37</v>
      </c>
      <c r="E21" s="45">
        <f>'G-1'!E21+'G-2'!E21+'G-4'!E21</f>
        <v>9</v>
      </c>
      <c r="F21" s="6">
        <f t="shared" si="0"/>
        <v>677.5</v>
      </c>
      <c r="G21" s="36"/>
      <c r="H21" s="20" t="s">
        <v>25</v>
      </c>
      <c r="I21" s="46">
        <f>'G-1'!I21+'G-2'!I21+'G-4'!I21</f>
        <v>136</v>
      </c>
      <c r="J21" s="46">
        <f>'G-1'!J21+'G-2'!J21+'G-4'!J21</f>
        <v>504</v>
      </c>
      <c r="K21" s="46">
        <f>'G-1'!K21+'G-2'!K21+'G-4'!K21</f>
        <v>44</v>
      </c>
      <c r="L21" s="46">
        <f>'G-1'!L21+'G-2'!L21+'G-4'!L21</f>
        <v>7</v>
      </c>
      <c r="M21" s="6">
        <f t="shared" si="1"/>
        <v>677.5</v>
      </c>
      <c r="N21" s="2">
        <f>M18+M19+M20+M21</f>
        <v>2596</v>
      </c>
      <c r="O21" s="21" t="s">
        <v>46</v>
      </c>
      <c r="P21" s="47">
        <f>'G-1'!P21+'G-2'!P21+'G-4'!P21</f>
        <v>76</v>
      </c>
      <c r="Q21" s="47">
        <f>'G-1'!Q21+'G-2'!Q21+'G-4'!Q21</f>
        <v>487</v>
      </c>
      <c r="R21" s="47">
        <f>'G-1'!R21+'G-2'!R21+'G-4'!R21</f>
        <v>38</v>
      </c>
      <c r="S21" s="47">
        <f>'G-1'!S21+'G-2'!S21+'G-4'!S21</f>
        <v>3</v>
      </c>
      <c r="T21" s="7">
        <f t="shared" si="2"/>
        <v>608.5</v>
      </c>
      <c r="U21" s="3">
        <f t="shared" si="5"/>
        <v>2518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98</v>
      </c>
      <c r="C22" s="45">
        <f>'G-1'!C22+'G-2'!C22+'G-4'!C22</f>
        <v>566</v>
      </c>
      <c r="D22" s="45">
        <f>'G-1'!D22+'G-2'!D22+'G-4'!D22</f>
        <v>40</v>
      </c>
      <c r="E22" s="45">
        <f>'G-1'!E22+'G-2'!E22+'G-4'!E22</f>
        <v>5</v>
      </c>
      <c r="F22" s="6">
        <f t="shared" si="0"/>
        <v>707.5</v>
      </c>
      <c r="G22" s="2"/>
      <c r="H22" s="21" t="s">
        <v>26</v>
      </c>
      <c r="I22" s="46">
        <f>'G-1'!I22+'G-2'!I22+'G-4'!I22</f>
        <v>137</v>
      </c>
      <c r="J22" s="46">
        <f>'G-1'!J22+'G-2'!J22+'G-4'!J22</f>
        <v>503</v>
      </c>
      <c r="K22" s="46">
        <f>'G-1'!K22+'G-2'!K22+'G-4'!K22</f>
        <v>36</v>
      </c>
      <c r="L22" s="46">
        <f>'G-1'!L22+'G-2'!L22+'G-4'!L22</f>
        <v>9</v>
      </c>
      <c r="M22" s="6">
        <f t="shared" si="1"/>
        <v>666</v>
      </c>
      <c r="N22" s="3">
        <f>M19+M20+M21+M22</f>
        <v>2624.5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2619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2967.5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2728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72 X CARRERA 53</v>
      </c>
      <c r="D5" s="165"/>
      <c r="E5" s="165"/>
      <c r="F5" s="78"/>
      <c r="G5" s="79"/>
      <c r="H5" s="70" t="s">
        <v>53</v>
      </c>
      <c r="I5" s="166">
        <f>'G-1'!L5</f>
        <v>7254</v>
      </c>
      <c r="J5" s="166"/>
    </row>
    <row r="6" spans="1:10" x14ac:dyDescent="0.2">
      <c r="A6" s="146" t="s">
        <v>114</v>
      </c>
      <c r="B6" s="146"/>
      <c r="C6" s="167" t="s">
        <v>152</v>
      </c>
      <c r="D6" s="167"/>
      <c r="E6" s="167"/>
      <c r="F6" s="78"/>
      <c r="G6" s="79"/>
      <c r="H6" s="70" t="s">
        <v>58</v>
      </c>
      <c r="I6" s="168">
        <f>'G-1'!S6</f>
        <v>43460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52</v>
      </c>
      <c r="F11" s="93">
        <v>200</v>
      </c>
      <c r="G11" s="93">
        <v>36</v>
      </c>
      <c r="H11" s="93">
        <v>4</v>
      </c>
      <c r="I11" s="93">
        <f t="shared" ref="I11:I45" si="0">E11*0.5+F11+G11*2+H11*2.5</f>
        <v>308</v>
      </c>
      <c r="J11" s="94">
        <f>IF(I11=0,"0,00",I11/SUM(I10:I12)*100)</f>
        <v>72.985781990521332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28</v>
      </c>
      <c r="F12" s="49">
        <v>95</v>
      </c>
      <c r="G12" s="49">
        <v>0</v>
      </c>
      <c r="H12" s="49">
        <v>2</v>
      </c>
      <c r="I12" s="97">
        <f t="shared" si="0"/>
        <v>114</v>
      </c>
      <c r="J12" s="98">
        <f>IF(I12=0,"0,00",I12/SUM(I10:I12)*100)</f>
        <v>27.014218009478675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49</v>
      </c>
      <c r="F14" s="93">
        <v>185</v>
      </c>
      <c r="G14" s="93">
        <v>31</v>
      </c>
      <c r="H14" s="93">
        <v>3</v>
      </c>
      <c r="I14" s="93">
        <f t="shared" si="0"/>
        <v>279</v>
      </c>
      <c r="J14" s="94">
        <f>IF(I14=0,"0,00",I14/SUM(I13:I15)*100)</f>
        <v>70.812182741116743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23</v>
      </c>
      <c r="F15" s="49">
        <v>96</v>
      </c>
      <c r="G15" s="49">
        <v>0</v>
      </c>
      <c r="H15" s="49">
        <v>3</v>
      </c>
      <c r="I15" s="97">
        <f t="shared" si="0"/>
        <v>115</v>
      </c>
      <c r="J15" s="98">
        <f>IF(I15=0,"0,00",I15/SUM(I13:I15)*100)</f>
        <v>29.187817258883246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32</v>
      </c>
      <c r="F17" s="93">
        <v>181</v>
      </c>
      <c r="G17" s="93">
        <v>32</v>
      </c>
      <c r="H17" s="93">
        <v>0</v>
      </c>
      <c r="I17" s="93">
        <f t="shared" si="0"/>
        <v>261</v>
      </c>
      <c r="J17" s="94">
        <f>IF(I17=0,"0,00",I17/SUM(I16:I18)*100)</f>
        <v>78.026905829596416</v>
      </c>
    </row>
    <row r="18" spans="1:10" x14ac:dyDescent="0.2">
      <c r="A18" s="180"/>
      <c r="B18" s="183"/>
      <c r="C18" s="100" t="s">
        <v>139</v>
      </c>
      <c r="D18" s="96" t="s">
        <v>129</v>
      </c>
      <c r="E18" s="49">
        <v>7</v>
      </c>
      <c r="F18" s="49">
        <v>70</v>
      </c>
      <c r="G18" s="49">
        <v>0</v>
      </c>
      <c r="H18" s="49">
        <v>0</v>
      </c>
      <c r="I18" s="97">
        <f t="shared" si="0"/>
        <v>73.5</v>
      </c>
      <c r="J18" s="98">
        <f>IF(I18=0,"0,00",I18/SUM(I16:I18)*100)</f>
        <v>21.973094170403588</v>
      </c>
    </row>
    <row r="19" spans="1:10" x14ac:dyDescent="0.2">
      <c r="A19" s="178" t="s">
        <v>132</v>
      </c>
      <c r="B19" s="181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f>'G-2'!B13+'G-2'!B14</f>
        <v>52</v>
      </c>
      <c r="F20" s="93">
        <f>'G-2'!C13+'G-2'!C14</f>
        <v>307</v>
      </c>
      <c r="G20" s="93">
        <f>'G-2'!D13+'G-2'!D14</f>
        <v>56</v>
      </c>
      <c r="H20" s="93">
        <f>'G-2'!E13+'G-2'!E14</f>
        <v>6</v>
      </c>
      <c r="I20" s="93">
        <f t="shared" si="0"/>
        <v>460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f>'G-2'!B22+'G-2'!I10</f>
        <v>69</v>
      </c>
      <c r="F23" s="93">
        <f>'G-2'!C22+'G-2'!J10</f>
        <v>335</v>
      </c>
      <c r="G23" s="93">
        <f>'G-2'!D22+'G-2'!K10</f>
        <v>40</v>
      </c>
      <c r="H23" s="93">
        <f>'G-2'!E22+'G-2'!L10</f>
        <v>3</v>
      </c>
      <c r="I23" s="93">
        <f t="shared" si="0"/>
        <v>457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f>'G-2'!P10+'G-2'!P13+'G-2'!P14</f>
        <v>131</v>
      </c>
      <c r="F26" s="93">
        <f>'G-2'!Q10+'G-2'!Q13+'G-2'!Q14</f>
        <v>444</v>
      </c>
      <c r="G26" s="93">
        <f>'G-2'!R10+'G-2'!R13+'G-2'!R14</f>
        <v>62</v>
      </c>
      <c r="H26" s="93">
        <f>'G-2'!S10+'G-2'!S13+'G-2'!S14</f>
        <v>8</v>
      </c>
      <c r="I26" s="93">
        <f t="shared" si="0"/>
        <v>653.5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3</v>
      </c>
      <c r="C37" s="101"/>
      <c r="D37" s="90" t="s">
        <v>126</v>
      </c>
      <c r="E37" s="50">
        <v>8</v>
      </c>
      <c r="F37" s="50">
        <v>33</v>
      </c>
      <c r="G37" s="50">
        <v>1</v>
      </c>
      <c r="H37" s="50">
        <v>0</v>
      </c>
      <c r="I37" s="50">
        <f t="shared" si="0"/>
        <v>39</v>
      </c>
      <c r="J37" s="91">
        <f>IF(I37=0,"0,00",I37/SUM(I37:I39)*100)</f>
        <v>9.080325960419092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88</v>
      </c>
      <c r="F38" s="93">
        <v>257</v>
      </c>
      <c r="G38" s="93">
        <v>5</v>
      </c>
      <c r="H38" s="93">
        <v>8</v>
      </c>
      <c r="I38" s="93">
        <f t="shared" si="0"/>
        <v>331</v>
      </c>
      <c r="J38" s="94">
        <f>IF(I38=0,"0,00",I38/SUM(I37:I39)*100)</f>
        <v>77.066356228172296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21</v>
      </c>
      <c r="F39" s="49">
        <v>49</v>
      </c>
      <c r="G39" s="49">
        <v>0</v>
      </c>
      <c r="H39" s="49">
        <v>0</v>
      </c>
      <c r="I39" s="97">
        <f t="shared" si="0"/>
        <v>59.5</v>
      </c>
      <c r="J39" s="98">
        <f>IF(I39=0,"0,00",I39/SUM(I37:I39)*100)</f>
        <v>13.853317811408614</v>
      </c>
    </row>
    <row r="40" spans="1:10" x14ac:dyDescent="0.2">
      <c r="A40" s="179"/>
      <c r="B40" s="182"/>
      <c r="C40" s="99"/>
      <c r="D40" s="90" t="s">
        <v>126</v>
      </c>
      <c r="E40" s="50">
        <v>16</v>
      </c>
      <c r="F40" s="50">
        <v>35</v>
      </c>
      <c r="G40" s="50">
        <v>2</v>
      </c>
      <c r="H40" s="50">
        <v>1</v>
      </c>
      <c r="I40" s="50">
        <f t="shared" si="0"/>
        <v>49.5</v>
      </c>
      <c r="J40" s="91">
        <f>IF(I40=0,"0,00",I40/SUM(I40:I42)*100)</f>
        <v>10.227272727272728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103</v>
      </c>
      <c r="F41" s="93">
        <v>311</v>
      </c>
      <c r="G41" s="93">
        <v>4</v>
      </c>
      <c r="H41" s="93">
        <v>3</v>
      </c>
      <c r="I41" s="93">
        <f t="shared" si="0"/>
        <v>378</v>
      </c>
      <c r="J41" s="94">
        <f>IF(I41=0,"0,00",I41/SUM(I40:I42)*100)</f>
        <v>78.099173553718998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13</v>
      </c>
      <c r="F42" s="49">
        <v>45</v>
      </c>
      <c r="G42" s="49">
        <v>0</v>
      </c>
      <c r="H42" s="49">
        <v>2</v>
      </c>
      <c r="I42" s="97">
        <f t="shared" si="0"/>
        <v>56.5</v>
      </c>
      <c r="J42" s="98">
        <f>IF(I42=0,"0,00",I42/SUM(I40:I42)*100)</f>
        <v>11.673553719008265</v>
      </c>
    </row>
    <row r="43" spans="1:10" x14ac:dyDescent="0.2">
      <c r="A43" s="179"/>
      <c r="B43" s="182"/>
      <c r="C43" s="99"/>
      <c r="D43" s="90" t="s">
        <v>126</v>
      </c>
      <c r="E43" s="50">
        <v>15</v>
      </c>
      <c r="F43" s="50">
        <v>30</v>
      </c>
      <c r="G43" s="50">
        <v>0</v>
      </c>
      <c r="H43" s="50">
        <v>0</v>
      </c>
      <c r="I43" s="50">
        <f t="shared" si="0"/>
        <v>37.5</v>
      </c>
      <c r="J43" s="91">
        <f>IF(I43=0,"0,00",I43/SUM(I43:I45)*100)</f>
        <v>7.7399380804953566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49</v>
      </c>
      <c r="F44" s="93">
        <v>353</v>
      </c>
      <c r="G44" s="93">
        <v>6</v>
      </c>
      <c r="H44" s="93">
        <v>1</v>
      </c>
      <c r="I44" s="93">
        <f t="shared" si="0"/>
        <v>392</v>
      </c>
      <c r="J44" s="94">
        <f>IF(I44=0,"0,00",I44/SUM(I43:I45)*100)</f>
        <v>80.908152734778128</v>
      </c>
    </row>
    <row r="45" spans="1:10" x14ac:dyDescent="0.2">
      <c r="A45" s="180"/>
      <c r="B45" s="183"/>
      <c r="C45" s="100" t="s">
        <v>148</v>
      </c>
      <c r="D45" s="96" t="s">
        <v>129</v>
      </c>
      <c r="E45" s="49">
        <v>10</v>
      </c>
      <c r="F45" s="49">
        <v>50</v>
      </c>
      <c r="G45" s="49">
        <v>0</v>
      </c>
      <c r="H45" s="49">
        <v>0</v>
      </c>
      <c r="I45" s="102">
        <f t="shared" si="0"/>
        <v>55</v>
      </c>
      <c r="J45" s="98">
        <f>IF(I45=0,"0,00",I45/SUM(I43:I45)*100)</f>
        <v>11.351909184726521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25" zoomScale="91" zoomScaleNormal="91" workbookViewId="0">
      <selection activeCell="V24" sqref="V24"/>
    </sheetView>
  </sheetViews>
  <sheetFormatPr baseColWidth="10" defaultRowHeight="12.75" x14ac:dyDescent="0.2"/>
  <cols>
    <col min="2" max="2" width="5.85546875" customWidth="1"/>
    <col min="3" max="4" width="5" customWidth="1"/>
    <col min="5" max="5" width="6" customWidth="1"/>
    <col min="6" max="6" width="5" customWidth="1"/>
    <col min="7" max="7" width="5.85546875" customWidth="1"/>
    <col min="8" max="8" width="4.7109375" customWidth="1"/>
    <col min="9" max="9" width="5.140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72 X CARRERA 53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7254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43460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724</v>
      </c>
      <c r="AV12" s="64">
        <f t="shared" si="0"/>
        <v>751</v>
      </c>
      <c r="AW12" s="64">
        <f t="shared" si="0"/>
        <v>722</v>
      </c>
      <c r="AX12" s="64">
        <f t="shared" si="0"/>
        <v>705</v>
      </c>
      <c r="AY12" s="64">
        <f t="shared" si="0"/>
        <v>701.5</v>
      </c>
      <c r="AZ12" s="64">
        <f t="shared" si="0"/>
        <v>685.5</v>
      </c>
      <c r="BA12" s="64">
        <f t="shared" si="0"/>
        <v>717</v>
      </c>
      <c r="BB12" s="64"/>
      <c r="BC12" s="64"/>
      <c r="BD12" s="64"/>
      <c r="BE12" s="64">
        <f t="shared" ref="BE12:BQ12" si="1">P14</f>
        <v>837</v>
      </c>
      <c r="BF12" s="64">
        <f t="shared" si="1"/>
        <v>857.5</v>
      </c>
      <c r="BG12" s="64">
        <f t="shared" si="1"/>
        <v>857.5</v>
      </c>
      <c r="BH12" s="64">
        <f t="shared" si="1"/>
        <v>840</v>
      </c>
      <c r="BI12" s="64">
        <f t="shared" si="1"/>
        <v>831.5</v>
      </c>
      <c r="BJ12" s="64">
        <f t="shared" si="1"/>
        <v>814.5</v>
      </c>
      <c r="BK12" s="64">
        <f t="shared" si="1"/>
        <v>788</v>
      </c>
      <c r="BL12" s="64">
        <f t="shared" si="1"/>
        <v>749.5</v>
      </c>
      <c r="BM12" s="64">
        <f t="shared" si="1"/>
        <v>699</v>
      </c>
      <c r="BN12" s="64">
        <f t="shared" si="1"/>
        <v>650</v>
      </c>
      <c r="BO12" s="64">
        <f t="shared" si="1"/>
        <v>639</v>
      </c>
      <c r="BP12" s="64">
        <f t="shared" si="1"/>
        <v>689.5</v>
      </c>
      <c r="BQ12" s="64">
        <f t="shared" si="1"/>
        <v>720</v>
      </c>
      <c r="BR12" s="64"/>
      <c r="BS12" s="64"/>
      <c r="BT12" s="64"/>
      <c r="BU12" s="64">
        <f t="shared" ref="BU12:CC12" si="2">AG14</f>
        <v>676.5</v>
      </c>
      <c r="BV12" s="64">
        <f t="shared" si="2"/>
        <v>664.5</v>
      </c>
      <c r="BW12" s="64">
        <f t="shared" si="2"/>
        <v>610.5</v>
      </c>
      <c r="BX12" s="64">
        <f t="shared" si="2"/>
        <v>567.5</v>
      </c>
      <c r="BY12" s="64">
        <f t="shared" si="2"/>
        <v>559</v>
      </c>
      <c r="BZ12" s="64">
        <f t="shared" si="2"/>
        <v>529</v>
      </c>
      <c r="CA12" s="64">
        <f t="shared" si="2"/>
        <v>534</v>
      </c>
      <c r="CB12" s="64">
        <f t="shared" si="2"/>
        <v>559</v>
      </c>
      <c r="CC12" s="64">
        <f t="shared" si="2"/>
        <v>607.5</v>
      </c>
    </row>
    <row r="13" spans="1:81" ht="16.5" customHeight="1" x14ac:dyDescent="0.2">
      <c r="A13" s="67" t="s">
        <v>105</v>
      </c>
      <c r="B13" s="116">
        <f>'G-1'!F10</f>
        <v>165.5</v>
      </c>
      <c r="C13" s="116">
        <f>'G-1'!F11</f>
        <v>188</v>
      </c>
      <c r="D13" s="116">
        <f>'G-1'!F12</f>
        <v>186.5</v>
      </c>
      <c r="E13" s="116">
        <f>'G-1'!F13</f>
        <v>184</v>
      </c>
      <c r="F13" s="116">
        <f>'G-1'!F14</f>
        <v>192.5</v>
      </c>
      <c r="G13" s="116">
        <f>'G-1'!F15</f>
        <v>159</v>
      </c>
      <c r="H13" s="116">
        <f>'G-1'!F16</f>
        <v>169.5</v>
      </c>
      <c r="I13" s="116">
        <f>'G-1'!F17</f>
        <v>180.5</v>
      </c>
      <c r="J13" s="116">
        <f>'G-1'!F18</f>
        <v>176.5</v>
      </c>
      <c r="K13" s="116">
        <f>'G-1'!F19</f>
        <v>190.5</v>
      </c>
      <c r="L13" s="117"/>
      <c r="M13" s="116">
        <f>'G-1'!F20</f>
        <v>199</v>
      </c>
      <c r="N13" s="116">
        <f>'G-1'!F21</f>
        <v>210.5</v>
      </c>
      <c r="O13" s="116">
        <f>'G-1'!F22</f>
        <v>203</v>
      </c>
      <c r="P13" s="116">
        <f>'G-1'!M10</f>
        <v>224.5</v>
      </c>
      <c r="Q13" s="116">
        <f>'G-1'!M11</f>
        <v>219.5</v>
      </c>
      <c r="R13" s="116">
        <f>'G-1'!M12</f>
        <v>210.5</v>
      </c>
      <c r="S13" s="116">
        <f>'G-1'!M13</f>
        <v>185.5</v>
      </c>
      <c r="T13" s="116">
        <f>'G-1'!M14</f>
        <v>216</v>
      </c>
      <c r="U13" s="116">
        <f>'G-1'!M15</f>
        <v>202.5</v>
      </c>
      <c r="V13" s="116">
        <f>'G-1'!M16</f>
        <v>184</v>
      </c>
      <c r="W13" s="116">
        <f>'G-1'!M17</f>
        <v>147</v>
      </c>
      <c r="X13" s="116">
        <f>'G-1'!M18</f>
        <v>165.5</v>
      </c>
      <c r="Y13" s="116">
        <f>'G-1'!M19</f>
        <v>153.5</v>
      </c>
      <c r="Z13" s="116">
        <f>'G-1'!M20</f>
        <v>173</v>
      </c>
      <c r="AA13" s="116">
        <f>'G-1'!M21</f>
        <v>197.5</v>
      </c>
      <c r="AB13" s="116">
        <f>'G-1'!M22</f>
        <v>196</v>
      </c>
      <c r="AC13" s="117"/>
      <c r="AD13" s="116">
        <f>'G-1'!T10</f>
        <v>167.5</v>
      </c>
      <c r="AE13" s="116">
        <f>'G-1'!T11</f>
        <v>196.5</v>
      </c>
      <c r="AF13" s="116">
        <f>'G-1'!T12</f>
        <v>182</v>
      </c>
      <c r="AG13" s="116">
        <f>'G-1'!T13</f>
        <v>130.5</v>
      </c>
      <c r="AH13" s="116">
        <f>'G-1'!T14</f>
        <v>155.5</v>
      </c>
      <c r="AI13" s="116">
        <f>'G-1'!T15</f>
        <v>142.5</v>
      </c>
      <c r="AJ13" s="116">
        <f>'G-1'!T16</f>
        <v>139</v>
      </c>
      <c r="AK13" s="116">
        <f>'G-1'!T17</f>
        <v>122</v>
      </c>
      <c r="AL13" s="116">
        <f>'G-1'!T18</f>
        <v>125.5</v>
      </c>
      <c r="AM13" s="116">
        <f>'G-1'!T19</f>
        <v>147.5</v>
      </c>
      <c r="AN13" s="116">
        <f>'G-1'!T20</f>
        <v>164</v>
      </c>
      <c r="AO13" s="116">
        <f>'G-1'!T21</f>
        <v>170.5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724</v>
      </c>
      <c r="F14" s="116">
        <f t="shared" ref="F14:K14" si="3">C13+D13+E13+F13</f>
        <v>751</v>
      </c>
      <c r="G14" s="116">
        <f t="shared" si="3"/>
        <v>722</v>
      </c>
      <c r="H14" s="116">
        <f t="shared" si="3"/>
        <v>705</v>
      </c>
      <c r="I14" s="116">
        <f t="shared" si="3"/>
        <v>701.5</v>
      </c>
      <c r="J14" s="116">
        <f t="shared" si="3"/>
        <v>685.5</v>
      </c>
      <c r="K14" s="116">
        <f t="shared" si="3"/>
        <v>717</v>
      </c>
      <c r="L14" s="117"/>
      <c r="M14" s="116"/>
      <c r="N14" s="116"/>
      <c r="O14" s="116"/>
      <c r="P14" s="116">
        <f>M13+N13+O13+P13</f>
        <v>837</v>
      </c>
      <c r="Q14" s="116">
        <f t="shared" ref="Q14:AB14" si="4">N13+O13+P13+Q13</f>
        <v>857.5</v>
      </c>
      <c r="R14" s="116">
        <f t="shared" si="4"/>
        <v>857.5</v>
      </c>
      <c r="S14" s="116">
        <f t="shared" si="4"/>
        <v>840</v>
      </c>
      <c r="T14" s="116">
        <f t="shared" si="4"/>
        <v>831.5</v>
      </c>
      <c r="U14" s="116">
        <f t="shared" si="4"/>
        <v>814.5</v>
      </c>
      <c r="V14" s="116">
        <f t="shared" si="4"/>
        <v>788</v>
      </c>
      <c r="W14" s="116">
        <f t="shared" si="4"/>
        <v>749.5</v>
      </c>
      <c r="X14" s="116">
        <f t="shared" si="4"/>
        <v>699</v>
      </c>
      <c r="Y14" s="116">
        <f t="shared" si="4"/>
        <v>650</v>
      </c>
      <c r="Z14" s="116">
        <f t="shared" si="4"/>
        <v>639</v>
      </c>
      <c r="AA14" s="116">
        <f t="shared" si="4"/>
        <v>689.5</v>
      </c>
      <c r="AB14" s="116">
        <f t="shared" si="4"/>
        <v>720</v>
      </c>
      <c r="AC14" s="117"/>
      <c r="AD14" s="116"/>
      <c r="AE14" s="116"/>
      <c r="AF14" s="116"/>
      <c r="AG14" s="116">
        <f>AD13+AE13+AF13+AG13</f>
        <v>676.5</v>
      </c>
      <c r="AH14" s="116">
        <f t="shared" ref="AH14:AO14" si="5">AE13+AF13+AG13+AH13</f>
        <v>664.5</v>
      </c>
      <c r="AI14" s="116">
        <f t="shared" si="5"/>
        <v>610.5</v>
      </c>
      <c r="AJ14" s="116">
        <f t="shared" si="5"/>
        <v>567.5</v>
      </c>
      <c r="AK14" s="116">
        <f t="shared" si="5"/>
        <v>559</v>
      </c>
      <c r="AL14" s="116">
        <f t="shared" si="5"/>
        <v>529</v>
      </c>
      <c r="AM14" s="116">
        <f t="shared" si="5"/>
        <v>534</v>
      </c>
      <c r="AN14" s="116">
        <f t="shared" si="5"/>
        <v>559</v>
      </c>
      <c r="AO14" s="116">
        <f t="shared" si="5"/>
        <v>607.5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0.72985781990521337</v>
      </c>
      <c r="H15" s="119"/>
      <c r="I15" s="119" t="s">
        <v>110</v>
      </c>
      <c r="J15" s="120">
        <f>DIRECCIONALIDAD!J12/100</f>
        <v>0.27014218009478674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0.70812182741116747</v>
      </c>
      <c r="V15" s="119"/>
      <c r="W15" s="119"/>
      <c r="X15" s="119"/>
      <c r="Y15" s="119" t="s">
        <v>110</v>
      </c>
      <c r="Z15" s="120">
        <f>DIRECCIONALIDAD!J15/100</f>
        <v>0.29187817258883247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0.78026905829596416</v>
      </c>
      <c r="AL15" s="119"/>
      <c r="AM15" s="119"/>
      <c r="AN15" s="119" t="s">
        <v>110</v>
      </c>
      <c r="AO15" s="122">
        <f>DIRECCIONALIDAD!J18/100</f>
        <v>0.21973094170403587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751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548.12322274881524</v>
      </c>
      <c r="H16" s="119"/>
      <c r="I16" s="119" t="s">
        <v>110</v>
      </c>
      <c r="J16" s="129">
        <f>+B16*J15</f>
        <v>202.87677725118485</v>
      </c>
      <c r="K16" s="121"/>
      <c r="L16" s="115"/>
      <c r="M16" s="128">
        <f>MAX(M14:AB14)</f>
        <v>857.5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607.21446700507613</v>
      </c>
      <c r="V16" s="119"/>
      <c r="W16" s="119"/>
      <c r="X16" s="119"/>
      <c r="Y16" s="119" t="s">
        <v>110</v>
      </c>
      <c r="Z16" s="130">
        <f>+M16*Z15</f>
        <v>250.28553299492384</v>
      </c>
      <c r="AA16" s="119"/>
      <c r="AB16" s="121"/>
      <c r="AC16" s="115"/>
      <c r="AD16" s="128">
        <f>MAX(AD14:AO14)</f>
        <v>676.5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527.85201793721978</v>
      </c>
      <c r="AL16" s="119"/>
      <c r="AM16" s="119"/>
      <c r="AN16" s="119" t="s">
        <v>110</v>
      </c>
      <c r="AO16" s="131">
        <f>+AD16*AO15</f>
        <v>148.64798206278027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142.5</v>
      </c>
      <c r="C18" s="116">
        <f>'G-2'!F11</f>
        <v>155</v>
      </c>
      <c r="D18" s="116">
        <f>'G-2'!F12</f>
        <v>163</v>
      </c>
      <c r="E18" s="116">
        <f>'G-2'!F13</f>
        <v>249.5</v>
      </c>
      <c r="F18" s="116">
        <f>'G-2'!F14</f>
        <v>210.5</v>
      </c>
      <c r="G18" s="116">
        <f>'G-2'!F15</f>
        <v>193</v>
      </c>
      <c r="H18" s="116">
        <f>'G-2'!F16</f>
        <v>197.5</v>
      </c>
      <c r="I18" s="116">
        <f>'G-2'!F17</f>
        <v>189</v>
      </c>
      <c r="J18" s="116">
        <f>'G-2'!F18</f>
        <v>230.5</v>
      </c>
      <c r="K18" s="116">
        <f>'G-2'!F19</f>
        <v>205.5</v>
      </c>
      <c r="L18" s="117"/>
      <c r="M18" s="116">
        <f>'G-2'!F20</f>
        <v>189</v>
      </c>
      <c r="N18" s="116">
        <f>'G-2'!F21</f>
        <v>192</v>
      </c>
      <c r="O18" s="116">
        <f>'G-2'!F22</f>
        <v>219</v>
      </c>
      <c r="P18" s="116">
        <f>'G-2'!M10</f>
        <v>238</v>
      </c>
      <c r="Q18" s="116">
        <f>'G-2'!M11</f>
        <v>254</v>
      </c>
      <c r="R18" s="116">
        <f>'G-2'!M12</f>
        <v>221</v>
      </c>
      <c r="S18" s="116">
        <f>'G-2'!M13</f>
        <v>215</v>
      </c>
      <c r="T18" s="116">
        <f>'G-2'!M14</f>
        <v>197</v>
      </c>
      <c r="U18" s="116">
        <f>'G-2'!M15</f>
        <v>197.5</v>
      </c>
      <c r="V18" s="116">
        <f>'G-2'!M16</f>
        <v>210</v>
      </c>
      <c r="W18" s="116">
        <f>'G-2'!M17</f>
        <v>197</v>
      </c>
      <c r="X18" s="116">
        <f>'G-2'!M18</f>
        <v>226</v>
      </c>
      <c r="Y18" s="116">
        <f>'G-2'!M19</f>
        <v>242</v>
      </c>
      <c r="Z18" s="116">
        <f>'G-2'!M20</f>
        <v>215.5</v>
      </c>
      <c r="AA18" s="116">
        <f>'G-2'!M21</f>
        <v>243.5</v>
      </c>
      <c r="AB18" s="116">
        <f>'G-2'!M22</f>
        <v>222.5</v>
      </c>
      <c r="AC18" s="117"/>
      <c r="AD18" s="116">
        <f>'G-2'!T10</f>
        <v>237</v>
      </c>
      <c r="AE18" s="116">
        <f>'G-2'!T11</f>
        <v>248</v>
      </c>
      <c r="AF18" s="116">
        <f>'G-2'!T12</f>
        <v>238</v>
      </c>
      <c r="AG18" s="116">
        <f>'G-2'!T13</f>
        <v>219</v>
      </c>
      <c r="AH18" s="116">
        <f>'G-2'!T14</f>
        <v>197.5</v>
      </c>
      <c r="AI18" s="116">
        <f>'G-2'!T15</f>
        <v>168.5</v>
      </c>
      <c r="AJ18" s="116">
        <f>'G-2'!T16</f>
        <v>158.5</v>
      </c>
      <c r="AK18" s="116">
        <f>'G-2'!T17</f>
        <v>166.5</v>
      </c>
      <c r="AL18" s="116">
        <f>'G-2'!T18</f>
        <v>192</v>
      </c>
      <c r="AM18" s="116">
        <f>'G-2'!T19</f>
        <v>201</v>
      </c>
      <c r="AN18" s="116">
        <f>'G-2'!T20</f>
        <v>216</v>
      </c>
      <c r="AO18" s="116">
        <f>'G-2'!T21</f>
        <v>204.5</v>
      </c>
      <c r="AP18" s="68"/>
      <c r="AQ18" s="68"/>
      <c r="AR18" s="68"/>
      <c r="AS18" s="68"/>
      <c r="AT18" s="68"/>
      <c r="AU18" s="68">
        <f t="shared" ref="AU18:BA18" si="6">E19</f>
        <v>710</v>
      </c>
      <c r="AV18" s="68">
        <f t="shared" si="6"/>
        <v>778</v>
      </c>
      <c r="AW18" s="68">
        <f t="shared" si="6"/>
        <v>816</v>
      </c>
      <c r="AX18" s="68">
        <f t="shared" si="6"/>
        <v>850.5</v>
      </c>
      <c r="AY18" s="68">
        <f t="shared" si="6"/>
        <v>790</v>
      </c>
      <c r="AZ18" s="68">
        <f t="shared" si="6"/>
        <v>810</v>
      </c>
      <c r="BA18" s="68">
        <f t="shared" si="6"/>
        <v>822.5</v>
      </c>
      <c r="BB18" s="68"/>
      <c r="BC18" s="68"/>
      <c r="BD18" s="68"/>
      <c r="BE18" s="68">
        <f t="shared" ref="BE18:BQ18" si="7">P19</f>
        <v>838</v>
      </c>
      <c r="BF18" s="68">
        <f t="shared" si="7"/>
        <v>903</v>
      </c>
      <c r="BG18" s="68">
        <f t="shared" si="7"/>
        <v>932</v>
      </c>
      <c r="BH18" s="68">
        <f t="shared" si="7"/>
        <v>928</v>
      </c>
      <c r="BI18" s="68">
        <f t="shared" si="7"/>
        <v>887</v>
      </c>
      <c r="BJ18" s="68">
        <f t="shared" si="7"/>
        <v>830.5</v>
      </c>
      <c r="BK18" s="68">
        <f t="shared" si="7"/>
        <v>819.5</v>
      </c>
      <c r="BL18" s="68">
        <f t="shared" si="7"/>
        <v>801.5</v>
      </c>
      <c r="BM18" s="68">
        <f t="shared" si="7"/>
        <v>830.5</v>
      </c>
      <c r="BN18" s="68">
        <f t="shared" si="7"/>
        <v>875</v>
      </c>
      <c r="BO18" s="68">
        <f t="shared" si="7"/>
        <v>880.5</v>
      </c>
      <c r="BP18" s="68">
        <f t="shared" si="7"/>
        <v>927</v>
      </c>
      <c r="BQ18" s="68">
        <f t="shared" si="7"/>
        <v>923.5</v>
      </c>
      <c r="BR18" s="68"/>
      <c r="BS18" s="68"/>
      <c r="BT18" s="68"/>
      <c r="BU18" s="68">
        <f t="shared" ref="BU18:CC18" si="8">AG19</f>
        <v>942</v>
      </c>
      <c r="BV18" s="68">
        <f t="shared" si="8"/>
        <v>902.5</v>
      </c>
      <c r="BW18" s="68">
        <f t="shared" si="8"/>
        <v>823</v>
      </c>
      <c r="BX18" s="68">
        <f t="shared" si="8"/>
        <v>743.5</v>
      </c>
      <c r="BY18" s="68">
        <f t="shared" si="8"/>
        <v>691</v>
      </c>
      <c r="BZ18" s="68">
        <f t="shared" si="8"/>
        <v>685.5</v>
      </c>
      <c r="CA18" s="68">
        <f t="shared" si="8"/>
        <v>718</v>
      </c>
      <c r="CB18" s="68">
        <f t="shared" si="8"/>
        <v>775.5</v>
      </c>
      <c r="CC18" s="68">
        <f t="shared" si="8"/>
        <v>813.5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710</v>
      </c>
      <c r="F19" s="116">
        <f t="shared" ref="F19:K19" si="9">C18+D18+E18+F18</f>
        <v>778</v>
      </c>
      <c r="G19" s="116">
        <f t="shared" si="9"/>
        <v>816</v>
      </c>
      <c r="H19" s="116">
        <f t="shared" si="9"/>
        <v>850.5</v>
      </c>
      <c r="I19" s="116">
        <f t="shared" si="9"/>
        <v>790</v>
      </c>
      <c r="J19" s="116">
        <f t="shared" si="9"/>
        <v>810</v>
      </c>
      <c r="K19" s="116">
        <f t="shared" si="9"/>
        <v>822.5</v>
      </c>
      <c r="L19" s="117"/>
      <c r="M19" s="116"/>
      <c r="N19" s="116"/>
      <c r="O19" s="116"/>
      <c r="P19" s="116">
        <f>M18+N18+O18+P18</f>
        <v>838</v>
      </c>
      <c r="Q19" s="116">
        <f t="shared" ref="Q19:AB19" si="10">N18+O18+P18+Q18</f>
        <v>903</v>
      </c>
      <c r="R19" s="116">
        <f t="shared" si="10"/>
        <v>932</v>
      </c>
      <c r="S19" s="116">
        <f t="shared" si="10"/>
        <v>928</v>
      </c>
      <c r="T19" s="116">
        <f t="shared" si="10"/>
        <v>887</v>
      </c>
      <c r="U19" s="116">
        <f t="shared" si="10"/>
        <v>830.5</v>
      </c>
      <c r="V19" s="116">
        <f t="shared" si="10"/>
        <v>819.5</v>
      </c>
      <c r="W19" s="116">
        <f t="shared" si="10"/>
        <v>801.5</v>
      </c>
      <c r="X19" s="116">
        <f t="shared" si="10"/>
        <v>830.5</v>
      </c>
      <c r="Y19" s="116">
        <f t="shared" si="10"/>
        <v>875</v>
      </c>
      <c r="Z19" s="116">
        <f t="shared" si="10"/>
        <v>880.5</v>
      </c>
      <c r="AA19" s="116">
        <f t="shared" si="10"/>
        <v>927</v>
      </c>
      <c r="AB19" s="116">
        <f t="shared" si="10"/>
        <v>923.5</v>
      </c>
      <c r="AC19" s="117"/>
      <c r="AD19" s="116"/>
      <c r="AE19" s="116"/>
      <c r="AF19" s="116"/>
      <c r="AG19" s="116">
        <f>AD18+AE18+AF18+AG18</f>
        <v>942</v>
      </c>
      <c r="AH19" s="116">
        <f t="shared" ref="AH19:AO19" si="11">AE18+AF18+AG18+AH18</f>
        <v>902.5</v>
      </c>
      <c r="AI19" s="116">
        <f t="shared" si="11"/>
        <v>823</v>
      </c>
      <c r="AJ19" s="116">
        <f t="shared" si="11"/>
        <v>743.5</v>
      </c>
      <c r="AK19" s="116">
        <f t="shared" si="11"/>
        <v>691</v>
      </c>
      <c r="AL19" s="116">
        <f t="shared" si="11"/>
        <v>685.5</v>
      </c>
      <c r="AM19" s="116">
        <f t="shared" si="11"/>
        <v>718</v>
      </c>
      <c r="AN19" s="116">
        <f t="shared" si="11"/>
        <v>775.5</v>
      </c>
      <c r="AO19" s="116">
        <f t="shared" si="11"/>
        <v>813.5</v>
      </c>
      <c r="AP19" s="68"/>
      <c r="AQ19" s="68"/>
      <c r="AR19" s="68"/>
      <c r="AS19" s="68"/>
      <c r="AT19" s="68"/>
      <c r="AU19" s="68">
        <f t="shared" ref="AU19:BA19" si="12">E29</f>
        <v>1126.5</v>
      </c>
      <c r="AV19" s="68">
        <f t="shared" si="12"/>
        <v>1090</v>
      </c>
      <c r="AW19" s="68">
        <f t="shared" si="12"/>
        <v>1013.5</v>
      </c>
      <c r="AX19" s="68">
        <f t="shared" si="12"/>
        <v>944</v>
      </c>
      <c r="AY19" s="68">
        <f t="shared" si="12"/>
        <v>833.5</v>
      </c>
      <c r="AZ19" s="68">
        <f t="shared" si="12"/>
        <v>820</v>
      </c>
      <c r="BA19" s="68">
        <f t="shared" si="12"/>
        <v>826.5</v>
      </c>
      <c r="BB19" s="68"/>
      <c r="BC19" s="68"/>
      <c r="BD19" s="68"/>
      <c r="BE19" s="68">
        <f t="shared" ref="BE19:BQ19" si="13">P29</f>
        <v>1076.5</v>
      </c>
      <c r="BF19" s="68">
        <f t="shared" si="13"/>
        <v>1145.5</v>
      </c>
      <c r="BG19" s="68">
        <f t="shared" si="13"/>
        <v>1178</v>
      </c>
      <c r="BH19" s="68">
        <f t="shared" si="13"/>
        <v>1154.5</v>
      </c>
      <c r="BI19" s="68">
        <f t="shared" si="13"/>
        <v>1118</v>
      </c>
      <c r="BJ19" s="68">
        <f t="shared" si="13"/>
        <v>1070.5</v>
      </c>
      <c r="BK19" s="68">
        <f t="shared" si="13"/>
        <v>1002.5</v>
      </c>
      <c r="BL19" s="68">
        <f t="shared" si="13"/>
        <v>960.5</v>
      </c>
      <c r="BM19" s="68">
        <f t="shared" si="13"/>
        <v>961.5</v>
      </c>
      <c r="BN19" s="68">
        <f t="shared" si="13"/>
        <v>945.5</v>
      </c>
      <c r="BO19" s="68">
        <f t="shared" si="13"/>
        <v>963</v>
      </c>
      <c r="BP19" s="68">
        <f t="shared" si="13"/>
        <v>979.5</v>
      </c>
      <c r="BQ19" s="68">
        <f t="shared" si="13"/>
        <v>981</v>
      </c>
      <c r="BR19" s="68"/>
      <c r="BS19" s="68"/>
      <c r="BT19" s="68"/>
      <c r="BU19" s="68">
        <f t="shared" ref="BU19:CC19" si="14">AG29</f>
        <v>1109.5</v>
      </c>
      <c r="BV19" s="68">
        <f t="shared" si="14"/>
        <v>1116</v>
      </c>
      <c r="BW19" s="68">
        <f t="shared" si="14"/>
        <v>1136</v>
      </c>
      <c r="BX19" s="68">
        <f t="shared" si="14"/>
        <v>1175.5</v>
      </c>
      <c r="BY19" s="68">
        <f t="shared" si="14"/>
        <v>1175.5</v>
      </c>
      <c r="BZ19" s="68">
        <f t="shared" si="14"/>
        <v>1239</v>
      </c>
      <c r="CA19" s="68">
        <f t="shared" si="14"/>
        <v>1239.5</v>
      </c>
      <c r="CB19" s="68">
        <f t="shared" si="14"/>
        <v>1170.5</v>
      </c>
      <c r="CC19" s="68">
        <f t="shared" si="14"/>
        <v>1097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850.5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850.5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932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932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942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942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2560.5</v>
      </c>
      <c r="AV22" s="59">
        <f t="shared" si="18"/>
        <v>2619</v>
      </c>
      <c r="AW22" s="59">
        <f t="shared" si="18"/>
        <v>2551.5</v>
      </c>
      <c r="AX22" s="59">
        <f t="shared" si="18"/>
        <v>2499.5</v>
      </c>
      <c r="AY22" s="59">
        <f t="shared" si="18"/>
        <v>2325</v>
      </c>
      <c r="AZ22" s="59">
        <f t="shared" si="18"/>
        <v>2315.5</v>
      </c>
      <c r="BA22" s="59">
        <f t="shared" si="18"/>
        <v>2366</v>
      </c>
      <c r="BB22" s="59"/>
      <c r="BC22" s="59"/>
      <c r="BD22" s="59"/>
      <c r="BE22" s="59">
        <f t="shared" ref="BE22:BQ22" si="19">P34</f>
        <v>2751.5</v>
      </c>
      <c r="BF22" s="59">
        <f t="shared" si="19"/>
        <v>2906</v>
      </c>
      <c r="BG22" s="59">
        <f t="shared" si="19"/>
        <v>2967.5</v>
      </c>
      <c r="BH22" s="59">
        <f t="shared" si="19"/>
        <v>2922.5</v>
      </c>
      <c r="BI22" s="59">
        <f t="shared" si="19"/>
        <v>2836.5</v>
      </c>
      <c r="BJ22" s="59">
        <f t="shared" si="19"/>
        <v>2715.5</v>
      </c>
      <c r="BK22" s="59">
        <f t="shared" si="19"/>
        <v>2610</v>
      </c>
      <c r="BL22" s="59">
        <f t="shared" si="19"/>
        <v>2511.5</v>
      </c>
      <c r="BM22" s="59">
        <f t="shared" si="19"/>
        <v>2491</v>
      </c>
      <c r="BN22" s="59">
        <f t="shared" si="19"/>
        <v>2470.5</v>
      </c>
      <c r="BO22" s="59">
        <f t="shared" si="19"/>
        <v>2482.5</v>
      </c>
      <c r="BP22" s="59">
        <f t="shared" si="19"/>
        <v>2596</v>
      </c>
      <c r="BQ22" s="59">
        <f t="shared" si="19"/>
        <v>2624.5</v>
      </c>
      <c r="BR22" s="59"/>
      <c r="BS22" s="59"/>
      <c r="BT22" s="59"/>
      <c r="BU22" s="59">
        <f t="shared" ref="BU22:CC22" si="20">AG34</f>
        <v>2728</v>
      </c>
      <c r="BV22" s="59">
        <f t="shared" si="20"/>
        <v>2683</v>
      </c>
      <c r="BW22" s="59">
        <f t="shared" si="20"/>
        <v>2569.5</v>
      </c>
      <c r="BX22" s="59">
        <f t="shared" si="20"/>
        <v>2486.5</v>
      </c>
      <c r="BY22" s="59">
        <f t="shared" si="20"/>
        <v>2425.5</v>
      </c>
      <c r="BZ22" s="59">
        <f t="shared" si="20"/>
        <v>2453.5</v>
      </c>
      <c r="CA22" s="59">
        <f t="shared" si="20"/>
        <v>2491.5</v>
      </c>
      <c r="CB22" s="59">
        <f t="shared" si="20"/>
        <v>2505</v>
      </c>
      <c r="CC22" s="59">
        <f t="shared" si="20"/>
        <v>2518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150</v>
      </c>
      <c r="B26" s="128">
        <f>MAX(B24:K24)</f>
        <v>0</v>
      </c>
      <c r="C26" s="119" t="s">
        <v>108</v>
      </c>
      <c r="D26" s="129">
        <f>+B26*D25</f>
        <v>0</v>
      </c>
      <c r="E26" s="119"/>
      <c r="F26" s="119" t="s">
        <v>109</v>
      </c>
      <c r="G26" s="129">
        <f>+B26*G25</f>
        <v>0</v>
      </c>
      <c r="H26" s="119"/>
      <c r="I26" s="119" t="s">
        <v>110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108</v>
      </c>
      <c r="P26" s="130">
        <f>+M26*P25</f>
        <v>0</v>
      </c>
      <c r="Q26" s="119"/>
      <c r="R26" s="119"/>
      <c r="S26" s="119"/>
      <c r="T26" s="119" t="s">
        <v>109</v>
      </c>
      <c r="U26" s="130">
        <f>+M26*U25</f>
        <v>0</v>
      </c>
      <c r="V26" s="119"/>
      <c r="W26" s="119"/>
      <c r="X26" s="119"/>
      <c r="Y26" s="119" t="s">
        <v>110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108</v>
      </c>
      <c r="AF26" s="129">
        <f>+AD26*AF25</f>
        <v>0</v>
      </c>
      <c r="AG26" s="119"/>
      <c r="AH26" s="119"/>
      <c r="AI26" s="119"/>
      <c r="AJ26" s="119" t="s">
        <v>109</v>
      </c>
      <c r="AK26" s="129">
        <f>+AD26*AK25</f>
        <v>0</v>
      </c>
      <c r="AL26" s="119"/>
      <c r="AM26" s="119"/>
      <c r="AN26" s="119" t="s">
        <v>110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104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270</v>
      </c>
      <c r="C28" s="116">
        <f>'G-4'!F11</f>
        <v>293</v>
      </c>
      <c r="D28" s="116">
        <f>'G-4'!F12</f>
        <v>295</v>
      </c>
      <c r="E28" s="116">
        <f>'G-4'!F13</f>
        <v>268.5</v>
      </c>
      <c r="F28" s="116">
        <f>'G-4'!F14</f>
        <v>233.5</v>
      </c>
      <c r="G28" s="116">
        <f>'G-4'!F15</f>
        <v>216.5</v>
      </c>
      <c r="H28" s="116">
        <f>'G-4'!F16</f>
        <v>225.5</v>
      </c>
      <c r="I28" s="116">
        <f>'G-4'!F17</f>
        <v>158</v>
      </c>
      <c r="J28" s="116">
        <f>'G-4'!F18</f>
        <v>220</v>
      </c>
      <c r="K28" s="116">
        <f>'G-4'!F19</f>
        <v>223</v>
      </c>
      <c r="L28" s="117"/>
      <c r="M28" s="116">
        <f>'G-4'!F20</f>
        <v>234.5</v>
      </c>
      <c r="N28" s="116">
        <f>'G-4'!F21</f>
        <v>275</v>
      </c>
      <c r="O28" s="116">
        <f>'G-4'!F22</f>
        <v>285.5</v>
      </c>
      <c r="P28" s="116">
        <f>'G-4'!M10</f>
        <v>281.5</v>
      </c>
      <c r="Q28" s="116">
        <f>'G-4'!M11</f>
        <v>303.5</v>
      </c>
      <c r="R28" s="116">
        <f>'G-4'!M12</f>
        <v>307.5</v>
      </c>
      <c r="S28" s="116">
        <f>'G-4'!M13</f>
        <v>262</v>
      </c>
      <c r="T28" s="116">
        <f>'G-4'!M14</f>
        <v>245</v>
      </c>
      <c r="U28" s="116">
        <f>'G-4'!M15</f>
        <v>256</v>
      </c>
      <c r="V28" s="116">
        <f>'G-4'!M16</f>
        <v>239.5</v>
      </c>
      <c r="W28" s="116">
        <f>'G-4'!M17</f>
        <v>220</v>
      </c>
      <c r="X28" s="116">
        <f>'G-4'!M18</f>
        <v>246</v>
      </c>
      <c r="Y28" s="116">
        <f>'G-4'!M19</f>
        <v>240</v>
      </c>
      <c r="Z28" s="116">
        <f>'G-4'!M20</f>
        <v>257</v>
      </c>
      <c r="AA28" s="116">
        <f>'G-4'!M21</f>
        <v>236.5</v>
      </c>
      <c r="AB28" s="116">
        <f>'G-4'!M22</f>
        <v>247.5</v>
      </c>
      <c r="AC28" s="117"/>
      <c r="AD28" s="116">
        <f>'G-4'!T10</f>
        <v>258.5</v>
      </c>
      <c r="AE28" s="116">
        <f>'G-4'!T11</f>
        <v>263.5</v>
      </c>
      <c r="AF28" s="116">
        <f>'G-4'!T12</f>
        <v>280.5</v>
      </c>
      <c r="AG28" s="116">
        <f>'G-4'!T13</f>
        <v>307</v>
      </c>
      <c r="AH28" s="116">
        <f>'G-4'!T14</f>
        <v>265</v>
      </c>
      <c r="AI28" s="116">
        <f>'G-4'!T15</f>
        <v>283.5</v>
      </c>
      <c r="AJ28" s="116">
        <f>'G-4'!T16</f>
        <v>320</v>
      </c>
      <c r="AK28" s="116">
        <f>'G-4'!T17</f>
        <v>307</v>
      </c>
      <c r="AL28" s="116">
        <f>'G-4'!T18</f>
        <v>328.5</v>
      </c>
      <c r="AM28" s="116">
        <f>'G-4'!T19</f>
        <v>284</v>
      </c>
      <c r="AN28" s="116">
        <f>'G-4'!T20</f>
        <v>251</v>
      </c>
      <c r="AO28" s="116">
        <f>'G-4'!T21</f>
        <v>233.5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1126.5</v>
      </c>
      <c r="F29" s="116">
        <f t="shared" ref="F29:K29" si="24">C28+D28+E28+F28</f>
        <v>1090</v>
      </c>
      <c r="G29" s="116">
        <f t="shared" si="24"/>
        <v>1013.5</v>
      </c>
      <c r="H29" s="116">
        <f t="shared" si="24"/>
        <v>944</v>
      </c>
      <c r="I29" s="116">
        <f t="shared" si="24"/>
        <v>833.5</v>
      </c>
      <c r="J29" s="116">
        <f t="shared" si="24"/>
        <v>820</v>
      </c>
      <c r="K29" s="116">
        <f t="shared" si="24"/>
        <v>826.5</v>
      </c>
      <c r="L29" s="117"/>
      <c r="M29" s="116"/>
      <c r="N29" s="116"/>
      <c r="O29" s="116"/>
      <c r="P29" s="116">
        <f>M28+N28+O28+P28</f>
        <v>1076.5</v>
      </c>
      <c r="Q29" s="116">
        <f t="shared" ref="Q29:AB29" si="25">N28+O28+P28+Q28</f>
        <v>1145.5</v>
      </c>
      <c r="R29" s="116">
        <f t="shared" si="25"/>
        <v>1178</v>
      </c>
      <c r="S29" s="116">
        <f t="shared" si="25"/>
        <v>1154.5</v>
      </c>
      <c r="T29" s="116">
        <f t="shared" si="25"/>
        <v>1118</v>
      </c>
      <c r="U29" s="116">
        <f t="shared" si="25"/>
        <v>1070.5</v>
      </c>
      <c r="V29" s="116">
        <f t="shared" si="25"/>
        <v>1002.5</v>
      </c>
      <c r="W29" s="116">
        <f t="shared" si="25"/>
        <v>960.5</v>
      </c>
      <c r="X29" s="116">
        <f t="shared" si="25"/>
        <v>961.5</v>
      </c>
      <c r="Y29" s="116">
        <f t="shared" si="25"/>
        <v>945.5</v>
      </c>
      <c r="Z29" s="116">
        <f t="shared" si="25"/>
        <v>963</v>
      </c>
      <c r="AA29" s="116">
        <f t="shared" si="25"/>
        <v>979.5</v>
      </c>
      <c r="AB29" s="116">
        <f t="shared" si="25"/>
        <v>981</v>
      </c>
      <c r="AC29" s="117"/>
      <c r="AD29" s="116"/>
      <c r="AE29" s="116"/>
      <c r="AF29" s="116"/>
      <c r="AG29" s="116">
        <f>AD28+AE28+AF28+AG28</f>
        <v>1109.5</v>
      </c>
      <c r="AH29" s="116">
        <f t="shared" ref="AH29:AO29" si="26">AE28+AF28+AG28+AH28</f>
        <v>1116</v>
      </c>
      <c r="AI29" s="116">
        <f t="shared" si="26"/>
        <v>1136</v>
      </c>
      <c r="AJ29" s="116">
        <f t="shared" si="26"/>
        <v>1175.5</v>
      </c>
      <c r="AK29" s="116">
        <f t="shared" si="26"/>
        <v>1175.5</v>
      </c>
      <c r="AL29" s="116">
        <f t="shared" si="26"/>
        <v>1239</v>
      </c>
      <c r="AM29" s="116">
        <f t="shared" si="26"/>
        <v>1239.5</v>
      </c>
      <c r="AN29" s="116">
        <f t="shared" si="26"/>
        <v>1170.5</v>
      </c>
      <c r="AO29" s="116">
        <f t="shared" si="26"/>
        <v>1097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9.0803259604190917E-2</v>
      </c>
      <c r="E30" s="119"/>
      <c r="F30" s="119" t="s">
        <v>109</v>
      </c>
      <c r="G30" s="120">
        <f>DIRECCIONALIDAD!J38/100</f>
        <v>0.77066356228172295</v>
      </c>
      <c r="H30" s="119"/>
      <c r="I30" s="119" t="s">
        <v>110</v>
      </c>
      <c r="J30" s="120">
        <f>DIRECCIONALIDAD!J39/100</f>
        <v>0.13853317811408614</v>
      </c>
      <c r="K30" s="121"/>
      <c r="L30" s="115"/>
      <c r="M30" s="118"/>
      <c r="N30" s="119"/>
      <c r="O30" s="119" t="s">
        <v>108</v>
      </c>
      <c r="P30" s="120">
        <f>DIRECCIONALIDAD!J40/100</f>
        <v>0.10227272727272728</v>
      </c>
      <c r="Q30" s="119"/>
      <c r="R30" s="119"/>
      <c r="S30" s="119"/>
      <c r="T30" s="119" t="s">
        <v>109</v>
      </c>
      <c r="U30" s="120">
        <f>DIRECCIONALIDAD!J41/100</f>
        <v>0.78099173553719003</v>
      </c>
      <c r="V30" s="119"/>
      <c r="W30" s="119"/>
      <c r="X30" s="119"/>
      <c r="Y30" s="119" t="s">
        <v>110</v>
      </c>
      <c r="Z30" s="120">
        <f>DIRECCIONALIDAD!J42/100</f>
        <v>0.11673553719008264</v>
      </c>
      <c r="AA30" s="119"/>
      <c r="AB30" s="121"/>
      <c r="AC30" s="115"/>
      <c r="AD30" s="118"/>
      <c r="AE30" s="119" t="s">
        <v>108</v>
      </c>
      <c r="AF30" s="120">
        <f>DIRECCIONALIDAD!J43/100</f>
        <v>7.7399380804953566E-2</v>
      </c>
      <c r="AG30" s="119"/>
      <c r="AH30" s="119"/>
      <c r="AI30" s="119"/>
      <c r="AJ30" s="119" t="s">
        <v>109</v>
      </c>
      <c r="AK30" s="120">
        <f>DIRECCIONALIDAD!J44/100</f>
        <v>0.80908152734778127</v>
      </c>
      <c r="AL30" s="119"/>
      <c r="AM30" s="119"/>
      <c r="AN30" s="119" t="s">
        <v>110</v>
      </c>
      <c r="AO30" s="122">
        <f>DIRECCIONALIDAD!J45/100</f>
        <v>0.11351909184726522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150</v>
      </c>
      <c r="B31" s="128">
        <f>MAX(B29:K29)</f>
        <v>1126.5</v>
      </c>
      <c r="C31" s="119" t="s">
        <v>108</v>
      </c>
      <c r="D31" s="129">
        <f>+B31*D30</f>
        <v>102.28987194412107</v>
      </c>
      <c r="E31" s="119"/>
      <c r="F31" s="119" t="s">
        <v>109</v>
      </c>
      <c r="G31" s="129">
        <f>+B31*G30</f>
        <v>868.15250291036091</v>
      </c>
      <c r="H31" s="119"/>
      <c r="I31" s="119" t="s">
        <v>110</v>
      </c>
      <c r="J31" s="129">
        <f>+B31*J30</f>
        <v>156.05762514551805</v>
      </c>
      <c r="K31" s="121"/>
      <c r="L31" s="115"/>
      <c r="M31" s="128">
        <f>MAX(M29:AB29)</f>
        <v>1178</v>
      </c>
      <c r="N31" s="119"/>
      <c r="O31" s="119" t="s">
        <v>108</v>
      </c>
      <c r="P31" s="130">
        <f>+M31*P30</f>
        <v>120.47727272727273</v>
      </c>
      <c r="Q31" s="119"/>
      <c r="R31" s="119"/>
      <c r="S31" s="119"/>
      <c r="T31" s="119" t="s">
        <v>109</v>
      </c>
      <c r="U31" s="130">
        <f>+M31*U30</f>
        <v>920.00826446280985</v>
      </c>
      <c r="V31" s="119"/>
      <c r="W31" s="119"/>
      <c r="X31" s="119"/>
      <c r="Y31" s="119" t="s">
        <v>110</v>
      </c>
      <c r="Z31" s="130">
        <f>+M31*Z30</f>
        <v>137.51446280991735</v>
      </c>
      <c r="AA31" s="119"/>
      <c r="AB31" s="121"/>
      <c r="AC31" s="115"/>
      <c r="AD31" s="128">
        <f>MAX(AD29:AO29)</f>
        <v>1239.5</v>
      </c>
      <c r="AE31" s="119" t="s">
        <v>108</v>
      </c>
      <c r="AF31" s="129">
        <f>+AD31*AF30</f>
        <v>95.93653250773994</v>
      </c>
      <c r="AG31" s="119"/>
      <c r="AH31" s="119"/>
      <c r="AI31" s="119"/>
      <c r="AJ31" s="119" t="s">
        <v>109</v>
      </c>
      <c r="AK31" s="129">
        <f>+AD31*AK30</f>
        <v>1002.8565531475749</v>
      </c>
      <c r="AL31" s="119"/>
      <c r="AM31" s="119"/>
      <c r="AN31" s="119" t="s">
        <v>110</v>
      </c>
      <c r="AO31" s="131">
        <f>+AD31*AO30</f>
        <v>140.70691434468523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8" t="s">
        <v>104</v>
      </c>
      <c r="U32" s="188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578</v>
      </c>
      <c r="C33" s="116">
        <f t="shared" ref="C33:K33" si="27">C13+C18+C23+C28</f>
        <v>636</v>
      </c>
      <c r="D33" s="116">
        <f t="shared" si="27"/>
        <v>644.5</v>
      </c>
      <c r="E33" s="116">
        <f t="shared" si="27"/>
        <v>702</v>
      </c>
      <c r="F33" s="116">
        <f t="shared" si="27"/>
        <v>636.5</v>
      </c>
      <c r="G33" s="116">
        <f t="shared" si="27"/>
        <v>568.5</v>
      </c>
      <c r="H33" s="116">
        <f t="shared" si="27"/>
        <v>592.5</v>
      </c>
      <c r="I33" s="116">
        <f t="shared" si="27"/>
        <v>527.5</v>
      </c>
      <c r="J33" s="116">
        <f t="shared" si="27"/>
        <v>627</v>
      </c>
      <c r="K33" s="116">
        <f t="shared" si="27"/>
        <v>619</v>
      </c>
      <c r="L33" s="117"/>
      <c r="M33" s="116">
        <f>M13+M18+M23+M28</f>
        <v>622.5</v>
      </c>
      <c r="N33" s="116">
        <f t="shared" ref="N33:AB33" si="28">N13+N18+N23+N28</f>
        <v>677.5</v>
      </c>
      <c r="O33" s="116">
        <f t="shared" si="28"/>
        <v>707.5</v>
      </c>
      <c r="P33" s="116">
        <f t="shared" si="28"/>
        <v>744</v>
      </c>
      <c r="Q33" s="116">
        <f t="shared" si="28"/>
        <v>777</v>
      </c>
      <c r="R33" s="116">
        <f t="shared" si="28"/>
        <v>739</v>
      </c>
      <c r="S33" s="116">
        <f t="shared" si="28"/>
        <v>662.5</v>
      </c>
      <c r="T33" s="116">
        <f t="shared" si="28"/>
        <v>658</v>
      </c>
      <c r="U33" s="116">
        <f t="shared" si="28"/>
        <v>656</v>
      </c>
      <c r="V33" s="116">
        <f t="shared" si="28"/>
        <v>633.5</v>
      </c>
      <c r="W33" s="116">
        <f t="shared" si="28"/>
        <v>564</v>
      </c>
      <c r="X33" s="116">
        <f t="shared" si="28"/>
        <v>637.5</v>
      </c>
      <c r="Y33" s="116">
        <f t="shared" si="28"/>
        <v>635.5</v>
      </c>
      <c r="Z33" s="116">
        <f t="shared" si="28"/>
        <v>645.5</v>
      </c>
      <c r="AA33" s="116">
        <f t="shared" si="28"/>
        <v>677.5</v>
      </c>
      <c r="AB33" s="116">
        <f t="shared" si="28"/>
        <v>666</v>
      </c>
      <c r="AC33" s="117"/>
      <c r="AD33" s="116">
        <f>AD13+AD18+AD23+AD28</f>
        <v>663</v>
      </c>
      <c r="AE33" s="116">
        <f t="shared" ref="AE33:AO33" si="29">AE13+AE18+AE23+AE28</f>
        <v>708</v>
      </c>
      <c r="AF33" s="116">
        <f t="shared" si="29"/>
        <v>700.5</v>
      </c>
      <c r="AG33" s="116">
        <f t="shared" si="29"/>
        <v>656.5</v>
      </c>
      <c r="AH33" s="116">
        <f t="shared" si="29"/>
        <v>618</v>
      </c>
      <c r="AI33" s="116">
        <f t="shared" si="29"/>
        <v>594.5</v>
      </c>
      <c r="AJ33" s="116">
        <f t="shared" si="29"/>
        <v>617.5</v>
      </c>
      <c r="AK33" s="116">
        <f t="shared" si="29"/>
        <v>595.5</v>
      </c>
      <c r="AL33" s="116">
        <f t="shared" si="29"/>
        <v>646</v>
      </c>
      <c r="AM33" s="116">
        <f t="shared" si="29"/>
        <v>632.5</v>
      </c>
      <c r="AN33" s="116">
        <f t="shared" si="29"/>
        <v>631</v>
      </c>
      <c r="AO33" s="116">
        <f t="shared" si="29"/>
        <v>608.5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2560.5</v>
      </c>
      <c r="F34" s="116">
        <f t="shared" ref="F34:K34" si="30">C33+D33+E33+F33</f>
        <v>2619</v>
      </c>
      <c r="G34" s="116">
        <f t="shared" si="30"/>
        <v>2551.5</v>
      </c>
      <c r="H34" s="116">
        <f t="shared" si="30"/>
        <v>2499.5</v>
      </c>
      <c r="I34" s="116">
        <f t="shared" si="30"/>
        <v>2325</v>
      </c>
      <c r="J34" s="116">
        <f t="shared" si="30"/>
        <v>2315.5</v>
      </c>
      <c r="K34" s="116">
        <f t="shared" si="30"/>
        <v>2366</v>
      </c>
      <c r="L34" s="117"/>
      <c r="M34" s="116"/>
      <c r="N34" s="116"/>
      <c r="O34" s="116"/>
      <c r="P34" s="116">
        <f>M33+N33+O33+P33</f>
        <v>2751.5</v>
      </c>
      <c r="Q34" s="116">
        <f t="shared" ref="Q34:AB34" si="31">N33+O33+P33+Q33</f>
        <v>2906</v>
      </c>
      <c r="R34" s="116">
        <f t="shared" si="31"/>
        <v>2967.5</v>
      </c>
      <c r="S34" s="116">
        <f t="shared" si="31"/>
        <v>2922.5</v>
      </c>
      <c r="T34" s="116">
        <f t="shared" si="31"/>
        <v>2836.5</v>
      </c>
      <c r="U34" s="116">
        <f t="shared" si="31"/>
        <v>2715.5</v>
      </c>
      <c r="V34" s="116">
        <f t="shared" si="31"/>
        <v>2610</v>
      </c>
      <c r="W34" s="116">
        <f t="shared" si="31"/>
        <v>2511.5</v>
      </c>
      <c r="X34" s="116">
        <f t="shared" si="31"/>
        <v>2491</v>
      </c>
      <c r="Y34" s="116">
        <f t="shared" si="31"/>
        <v>2470.5</v>
      </c>
      <c r="Z34" s="116">
        <f t="shared" si="31"/>
        <v>2482.5</v>
      </c>
      <c r="AA34" s="116">
        <f t="shared" si="31"/>
        <v>2596</v>
      </c>
      <c r="AB34" s="116">
        <f t="shared" si="31"/>
        <v>2624.5</v>
      </c>
      <c r="AC34" s="117"/>
      <c r="AD34" s="116"/>
      <c r="AE34" s="116"/>
      <c r="AF34" s="116"/>
      <c r="AG34" s="116">
        <f>AD33+AE33+AF33+AG33</f>
        <v>2728</v>
      </c>
      <c r="AH34" s="116">
        <f t="shared" ref="AH34:AO34" si="32">AE33+AF33+AG33+AH33</f>
        <v>2683</v>
      </c>
      <c r="AI34" s="116">
        <f t="shared" si="32"/>
        <v>2569.5</v>
      </c>
      <c r="AJ34" s="116">
        <f t="shared" si="32"/>
        <v>2486.5</v>
      </c>
      <c r="AK34" s="116">
        <f t="shared" si="32"/>
        <v>2425.5</v>
      </c>
      <c r="AL34" s="116">
        <f t="shared" si="32"/>
        <v>2453.5</v>
      </c>
      <c r="AM34" s="116">
        <f t="shared" si="32"/>
        <v>2491.5</v>
      </c>
      <c r="AN34" s="116">
        <f t="shared" si="32"/>
        <v>2505</v>
      </c>
      <c r="AO34" s="116">
        <f t="shared" si="32"/>
        <v>2518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9"/>
      <c r="R36" s="189"/>
      <c r="S36" s="189"/>
      <c r="T36" s="189"/>
      <c r="U36" s="18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2010-08-12T19:25:11Z</cp:lastPrinted>
  <dcterms:created xsi:type="dcterms:W3CDTF">1998-04-02T13:38:56Z</dcterms:created>
  <dcterms:modified xsi:type="dcterms:W3CDTF">2019-01-24T22:58:44Z</dcterms:modified>
</cp:coreProperties>
</file>