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253\CR 53\2018\"/>
    </mc:Choice>
  </mc:AlternateContent>
  <bookViews>
    <workbookView xWindow="240" yWindow="90" windowWidth="9135" windowHeight="3135" tabRatio="736" activeTab="3"/>
  </bookViews>
  <sheets>
    <sheet name="G-1" sheetId="4678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10" i="4689" l="1"/>
  <c r="I11" i="4689"/>
  <c r="I12" i="4689"/>
  <c r="I13" i="4689"/>
  <c r="I14" i="4689"/>
  <c r="I15" i="4689"/>
  <c r="I16" i="4689"/>
  <c r="I17" i="4689"/>
  <c r="I18" i="4689"/>
  <c r="J10" i="4689" l="1"/>
  <c r="J14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J16" i="4689"/>
  <c r="J13" i="4689"/>
  <c r="AJ8" i="4688"/>
  <c r="O8" i="4688"/>
  <c r="S6" i="4681"/>
  <c r="S6" i="4677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AO23" i="4688"/>
  <c r="CC20" i="4688" s="1"/>
  <c r="AM23" i="4688"/>
  <c r="CA20" i="4688" s="1"/>
  <c r="M19" i="4677"/>
  <c r="Y26" i="4688" s="1"/>
  <c r="M20" i="4677"/>
  <c r="Z26" i="4688" s="1"/>
  <c r="M21" i="4677"/>
  <c r="AA26" i="4688" s="1"/>
  <c r="M22" i="4677"/>
  <c r="AB26" i="4688" s="1"/>
  <c r="M18" i="4677"/>
  <c r="X26" i="4688" s="1"/>
  <c r="M17" i="4677"/>
  <c r="W26" i="4688" s="1"/>
  <c r="M16" i="4677"/>
  <c r="V26" i="4688" s="1"/>
  <c r="L5" i="4677"/>
  <c r="D5" i="4677"/>
  <c r="E4" i="4677"/>
  <c r="T21" i="4677"/>
  <c r="AO26" i="4688" s="1"/>
  <c r="T20" i="4677"/>
  <c r="AN26" i="4688" s="1"/>
  <c r="T19" i="4677"/>
  <c r="AM26" i="4688" s="1"/>
  <c r="T18" i="4677"/>
  <c r="AL26" i="4688" s="1"/>
  <c r="T17" i="4677"/>
  <c r="AK26" i="4688" s="1"/>
  <c r="T16" i="4677"/>
  <c r="AJ26" i="4688" s="1"/>
  <c r="T15" i="4677"/>
  <c r="AI26" i="4688" s="1"/>
  <c r="T14" i="4677"/>
  <c r="AH26" i="4688" s="1"/>
  <c r="T13" i="4677"/>
  <c r="AG26" i="4688" s="1"/>
  <c r="T12" i="4677"/>
  <c r="AF26" i="4688" s="1"/>
  <c r="T11" i="4677"/>
  <c r="AE26" i="4688" s="1"/>
  <c r="T10" i="4677"/>
  <c r="AD26" i="4688" s="1"/>
  <c r="M15" i="4677"/>
  <c r="U26" i="4688" s="1"/>
  <c r="M14" i="4677"/>
  <c r="T26" i="4688" s="1"/>
  <c r="M13" i="4677"/>
  <c r="S26" i="4688" s="1"/>
  <c r="M12" i="4677"/>
  <c r="R26" i="4688" s="1"/>
  <c r="M11" i="4677"/>
  <c r="Q26" i="4688" s="1"/>
  <c r="M10" i="4677"/>
  <c r="P26" i="4688" s="1"/>
  <c r="F11" i="4677"/>
  <c r="C26" i="4688" s="1"/>
  <c r="F12" i="4677"/>
  <c r="D26" i="4688" s="1"/>
  <c r="F13" i="4677"/>
  <c r="E26" i="4688" s="1"/>
  <c r="F14" i="4677"/>
  <c r="F26" i="4688" s="1"/>
  <c r="F15" i="4677"/>
  <c r="G26" i="4688" s="1"/>
  <c r="F16" i="4677"/>
  <c r="H26" i="4688" s="1"/>
  <c r="F17" i="4677"/>
  <c r="I26" i="4688" s="1"/>
  <c r="F18" i="4677"/>
  <c r="J26" i="4688" s="1"/>
  <c r="F19" i="4677"/>
  <c r="K26" i="4688" s="1"/>
  <c r="F20" i="4677"/>
  <c r="M26" i="4688" s="1"/>
  <c r="F21" i="4677"/>
  <c r="N26" i="4688" s="1"/>
  <c r="F22" i="4677"/>
  <c r="O26" i="4688" s="1"/>
  <c r="F10" i="4677"/>
  <c r="B26" i="4688" s="1"/>
  <c r="L6" i="4681"/>
  <c r="D6" i="4681"/>
  <c r="E5" i="4681"/>
  <c r="J43" i="4689" l="1"/>
  <c r="J37" i="4689"/>
  <c r="D28" i="4688" s="1"/>
  <c r="N21" i="4678"/>
  <c r="J40" i="4689"/>
  <c r="T17" i="4681"/>
  <c r="AN27" i="4688"/>
  <c r="CB19" i="4688" s="1"/>
  <c r="AL27" i="4688"/>
  <c r="BZ19" i="4688" s="1"/>
  <c r="AH23" i="4688"/>
  <c r="BV20" i="4688" s="1"/>
  <c r="AJ23" i="4688"/>
  <c r="BX20" i="4688" s="1"/>
  <c r="AL23" i="4688"/>
  <c r="BZ20" i="4688" s="1"/>
  <c r="AN23" i="4688"/>
  <c r="CB20" i="4688" s="1"/>
  <c r="J44" i="4689"/>
  <c r="AF28" i="4688"/>
  <c r="J45" i="4689"/>
  <c r="J41" i="4689"/>
  <c r="P28" i="4688"/>
  <c r="J42" i="4689"/>
  <c r="J38" i="4689"/>
  <c r="J39" i="4689"/>
  <c r="AF24" i="4688"/>
  <c r="AO24" i="4688"/>
  <c r="J35" i="4689"/>
  <c r="U24" i="4688"/>
  <c r="P24" i="4688"/>
  <c r="Z24" i="4688"/>
  <c r="D24" i="4688"/>
  <c r="J24" i="4688"/>
  <c r="J29" i="4689"/>
  <c r="AK20" i="4688"/>
  <c r="AF20" i="4688"/>
  <c r="J27" i="4689"/>
  <c r="P20" i="4688"/>
  <c r="Z20" i="4688"/>
  <c r="U20" i="4688"/>
  <c r="G20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7" i="4688"/>
  <c r="AO27" i="4688"/>
  <c r="CC19" i="4688" s="1"/>
  <c r="T27" i="4688"/>
  <c r="BI19" i="4688" s="1"/>
  <c r="V27" i="4688"/>
  <c r="BK19" i="4688" s="1"/>
  <c r="X27" i="4688"/>
  <c r="BM19" i="4688" s="1"/>
  <c r="Y27" i="4688"/>
  <c r="BN19" i="4688" s="1"/>
  <c r="E27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7" i="4688"/>
  <c r="BW19" i="4688" s="1"/>
  <c r="S27" i="4688"/>
  <c r="BH19" i="4688" s="1"/>
  <c r="R27" i="4688"/>
  <c r="BG19" i="4688" s="1"/>
  <c r="U27" i="4688"/>
  <c r="BJ19" i="4688" s="1"/>
  <c r="W27" i="4688"/>
  <c r="BL19" i="4688" s="1"/>
  <c r="Z27" i="4688"/>
  <c r="BO19" i="4688" s="1"/>
  <c r="AA27" i="4688"/>
  <c r="BP19" i="4688" s="1"/>
  <c r="AB27" i="4688"/>
  <c r="BQ19" i="4688" s="1"/>
  <c r="Q27" i="4688"/>
  <c r="BF19" i="4688" s="1"/>
  <c r="P27" i="4688"/>
  <c r="J27" i="4688"/>
  <c r="AZ19" i="4688" s="1"/>
  <c r="H27" i="4688"/>
  <c r="AX19" i="4688" s="1"/>
  <c r="F27" i="4688"/>
  <c r="AV19" i="4688" s="1"/>
  <c r="G27" i="4688"/>
  <c r="AW19" i="4688" s="1"/>
  <c r="K27" i="4688"/>
  <c r="BA19" i="4688" s="1"/>
  <c r="I27" i="4688"/>
  <c r="AY19" i="4688" s="1"/>
  <c r="AG23" i="4688"/>
  <c r="BU20" i="4688" s="1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BE20" i="4688" s="1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AK27" i="4688"/>
  <c r="BY19" i="4688" s="1"/>
  <c r="AM27" i="4688"/>
  <c r="CA19" i="4688" s="1"/>
  <c r="AJ27" i="4688"/>
  <c r="BX19" i="4688" s="1"/>
  <c r="AH27" i="4688"/>
  <c r="BV19" i="4688" s="1"/>
  <c r="AK23" i="4688"/>
  <c r="BY20" i="4688" s="1"/>
  <c r="AI23" i="4688"/>
  <c r="BW20" i="4688" s="1"/>
  <c r="J23" i="4688"/>
  <c r="AZ20" i="4688" s="1"/>
  <c r="E23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AA32" i="4688" s="1"/>
  <c r="BP21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9" i="4688" l="1"/>
  <c r="AD29" i="4688"/>
  <c r="BE19" i="4688"/>
  <c r="M29" i="4688"/>
  <c r="AU19" i="4688"/>
  <c r="B29" i="4688"/>
  <c r="BU12" i="4688"/>
  <c r="AD16" i="4688"/>
  <c r="AU12" i="4688"/>
  <c r="B16" i="4688"/>
  <c r="BE12" i="4688"/>
  <c r="M16" i="4688"/>
  <c r="AM32" i="4688"/>
  <c r="CA21" i="4688" s="1"/>
  <c r="AI32" i="4688"/>
  <c r="BW21" i="4688" s="1"/>
  <c r="V32" i="4688"/>
  <c r="BK21" i="4688" s="1"/>
  <c r="U23" i="4678"/>
  <c r="AK32" i="4688"/>
  <c r="BY21" i="4688" s="1"/>
  <c r="AL32" i="4688"/>
  <c r="BZ21" i="4688" s="1"/>
  <c r="Z32" i="4688"/>
  <c r="BO21" i="4688" s="1"/>
  <c r="S32" i="4688"/>
  <c r="BH21" i="4688" s="1"/>
  <c r="W32" i="4688"/>
  <c r="BL21" i="4688" s="1"/>
  <c r="AO32" i="4688"/>
  <c r="CC21" i="4688" s="1"/>
  <c r="AJ32" i="4688"/>
  <c r="BX21" i="4688" s="1"/>
  <c r="I32" i="4688"/>
  <c r="AY21" i="4688" s="1"/>
  <c r="R32" i="4688"/>
  <c r="BG21" i="4688" s="1"/>
  <c r="AH32" i="4688"/>
  <c r="BV21" i="4688" s="1"/>
  <c r="H32" i="4688"/>
  <c r="AX21" i="4688" s="1"/>
  <c r="E32" i="4688"/>
  <c r="AU21" i="4688" s="1"/>
  <c r="Y32" i="4688"/>
  <c r="BN21" i="4688" s="1"/>
  <c r="U32" i="4688"/>
  <c r="BJ21" i="4688" s="1"/>
  <c r="AB32" i="4688"/>
  <c r="BQ21" i="4688" s="1"/>
  <c r="AO28" i="4688"/>
  <c r="AK28" i="4688"/>
  <c r="Z28" i="4688"/>
  <c r="U28" i="4688"/>
  <c r="J28" i="4688"/>
  <c r="G28" i="4688"/>
  <c r="AK24" i="4688"/>
  <c r="G24" i="4688"/>
  <c r="AO20" i="4688"/>
  <c r="J20" i="4688"/>
  <c r="D20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U23" i="4677"/>
  <c r="N23" i="4677"/>
  <c r="G13" i="4681"/>
  <c r="G23" i="4677"/>
  <c r="U13" i="4681"/>
  <c r="N16" i="4681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9" i="4688" l="1"/>
  <c r="AK29" i="4688"/>
  <c r="AF29" i="4688"/>
  <c r="J29" i="4688"/>
  <c r="G29" i="4688"/>
  <c r="D29" i="4688"/>
  <c r="Z29" i="4688"/>
  <c r="P29" i="4688"/>
  <c r="U29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<sst xmlns="http://schemas.openxmlformats.org/spreadsheetml/2006/main" count="539" uniqueCount="153">
  <si>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</si>
  <si>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</si>
  <si>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</si>
  <si>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</si>
  <si>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</si>
  <si>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</si>
  <si>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</si>
  <si>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</si>
  <si>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</si>
  <si>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</si>
  <si>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</si>
  <si>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</si>
  <si>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</si>
  <si>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</si>
  <si>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</si>
  <si>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</si>
  <si>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</si>
  <si>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</si>
  <si>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</si>
  <si>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</si>
  <si>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</si>
  <si>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</si>
  <si>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</si>
  <si>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</si>
  <si>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</si>
  <si>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</si>
  <si>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</si>
  <si>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</si>
  <si>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</si>
  <si>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</si>
  <si>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</si>
  <si>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</si>
  <si>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</si>
  <si>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</si>
  <si>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</si>
  <si>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</si>
  <si>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</si>
  <si>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</si>
  <si>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</si>
  <si>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</si>
  <si>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</si>
  <si>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</si>
  <si>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</si>
  <si>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</si>
  <si>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</si>
  <si>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</si>
  <si>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</si>
  <si>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</si>
  <si>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</si>
  <si>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</si>
  <si>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</si>
  <si>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</si>
  <si>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</si>
  <si>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</si>
  <si>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</si>
  <si>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</si>
  <si>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</si>
  <si>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</si>
  <si>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</si>
  <si>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</si>
  <si>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</si>
  <si>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</si>
  <si>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</si>
  <si>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</si>
  <si>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</si>
  <si>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</si>
  <si>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</si>
  <si>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</si>
  <si>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</si>
  <si>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</si>
  <si>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</si>
  <si>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</si>
  <si>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</si>
  <si>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</si>
  <si>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</si>
  <si>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</si>
  <si>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</si>
  <si>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</si>
  <si>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</si>
  <si>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</si>
  <si>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</si>
  <si>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</si>
  <si>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</si>
  <si>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</si>
  <si>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</si>
  <si>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</si>
  <si>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</si>
  <si>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</si>
  <si>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</si>
  <si>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</si>
  <si>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</si>
  <si>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</si>
  <si>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</si>
  <si>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</si>
  <si>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</si>
  <si>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</si>
  <si>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</si>
  <si>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</si>
  <si>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</si>
  <si>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</si>
  <si>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</si>
  <si>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</si>
  <si>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</si>
  <si>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</si>
  <si>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</si>
  <si>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</si>
  <si>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</si>
  <si>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</si>
  <si>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</si>
  <si>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</si>
  <si>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</si>
  <si>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</si>
  <si>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</si>
  <si>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</si>
  <si>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</si>
  <si>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</si>
  <si>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</si>
  <si>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</si>
  <si>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</si>
  <si>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</si>
  <si>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</si>
  <si>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</si>
  <si>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</si>
  <si>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</si>
  <si>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</si>
  <si>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</si>
  <si>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</si>
  <si>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</si>
  <si>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</si>
  <si>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</si>
  <si>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</si>
  <si>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</si>
  <si>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</si>
  <si>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</si>
  <si>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</si>
  <si>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</si>
  <si>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</si>
  <si>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</si>
  <si>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</si>
  <si>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</si>
  <si>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</si>
  <si>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</si>
  <si>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</si>
  <si>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</si>
  <si>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</si>
  <si>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</si>
  <si>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</si>
  <si>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76 X CARRERA 53</t>
  </si>
  <si>
    <t xml:space="preserve">VOL MAX </t>
  </si>
  <si>
    <t xml:space="preserve">JHONY NAVARRO </t>
  </si>
  <si>
    <t>IVAN FONSECA</t>
  </si>
  <si>
    <t>17:30  - 18:30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</si>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</sst>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3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259.5</c:v>
                </c:pt>
                <c:pt idx="1">
                  <c:v>286</c:v>
                </c:pt>
                <c:pt idx="2">
                  <c:v>282.5</c:v>
                </c:pt>
                <c:pt idx="3">
                  <c:v>294</c:v>
                </c:pt>
                <c:pt idx="4">
                  <c:v>288.5</c:v>
                </c:pt>
                <c:pt idx="5">
                  <c:v>288.5</c:v>
                </c:pt>
                <c:pt idx="6">
                  <c:v>294</c:v>
                </c:pt>
                <c:pt idx="7">
                  <c:v>260</c:v>
                </c:pt>
                <c:pt idx="8">
                  <c:v>302</c:v>
                </c:pt>
                <c:pt idx="9">
                  <c:v>252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886728"/>
        <c:axId val="157926800"/>
      </c:barChart>
      <c:catAx>
        <c:axId val="157886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2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926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926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886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1122</c:v>
                </c:pt>
                <c:pt idx="4">
                  <c:v>1151</c:v>
                </c:pt>
                <c:pt idx="5">
                  <c:v>1153.5</c:v>
                </c:pt>
                <c:pt idx="6">
                  <c:v>1165</c:v>
                </c:pt>
                <c:pt idx="7">
                  <c:v>1131</c:v>
                </c:pt>
                <c:pt idx="8">
                  <c:v>1144.5</c:v>
                </c:pt>
                <c:pt idx="9">
                  <c:v>1108</c:v>
                </c:pt>
                <c:pt idx="13">
                  <c:v>1275.5</c:v>
                </c:pt>
                <c:pt idx="14">
                  <c:v>1346.5</c:v>
                </c:pt>
                <c:pt idx="15">
                  <c:v>1435</c:v>
                </c:pt>
                <c:pt idx="16">
                  <c:v>1425</c:v>
                </c:pt>
                <c:pt idx="17">
                  <c:v>1375.5</c:v>
                </c:pt>
                <c:pt idx="18">
                  <c:v>1274</c:v>
                </c:pt>
                <c:pt idx="19">
                  <c:v>1174</c:v>
                </c:pt>
                <c:pt idx="20">
                  <c:v>1132.5</c:v>
                </c:pt>
                <c:pt idx="21">
                  <c:v>1103</c:v>
                </c:pt>
                <c:pt idx="22">
                  <c:v>1120</c:v>
                </c:pt>
                <c:pt idx="23">
                  <c:v>1114</c:v>
                </c:pt>
                <c:pt idx="24">
                  <c:v>1134</c:v>
                </c:pt>
                <c:pt idx="25">
                  <c:v>1162</c:v>
                </c:pt>
                <c:pt idx="29">
                  <c:v>1268.5</c:v>
                </c:pt>
                <c:pt idx="30">
                  <c:v>1300.5</c:v>
                </c:pt>
                <c:pt idx="31">
                  <c:v>1363</c:v>
                </c:pt>
                <c:pt idx="32">
                  <c:v>1405.5</c:v>
                </c:pt>
                <c:pt idx="33">
                  <c:v>1412.5</c:v>
                </c:pt>
                <c:pt idx="34">
                  <c:v>1446</c:v>
                </c:pt>
                <c:pt idx="35">
                  <c:v>1436.5</c:v>
                </c:pt>
                <c:pt idx="36">
                  <c:v>1444.5</c:v>
                </c:pt>
                <c:pt idx="37">
                  <c:v>1469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949</c:v>
                </c:pt>
                <c:pt idx="4">
                  <c:v>1015</c:v>
                </c:pt>
                <c:pt idx="5">
                  <c:v>1065</c:v>
                </c:pt>
                <c:pt idx="6">
                  <c:v>1065.5</c:v>
                </c:pt>
                <c:pt idx="7">
                  <c:v>1039</c:v>
                </c:pt>
                <c:pt idx="8">
                  <c:v>990.5</c:v>
                </c:pt>
                <c:pt idx="9">
                  <c:v>966</c:v>
                </c:pt>
                <c:pt idx="13">
                  <c:v>1106</c:v>
                </c:pt>
                <c:pt idx="14">
                  <c:v>1129</c:v>
                </c:pt>
                <c:pt idx="15">
                  <c:v>1138.5</c:v>
                </c:pt>
                <c:pt idx="16">
                  <c:v>1041</c:v>
                </c:pt>
                <c:pt idx="17">
                  <c:v>950.5</c:v>
                </c:pt>
                <c:pt idx="18">
                  <c:v>843</c:v>
                </c:pt>
                <c:pt idx="19">
                  <c:v>773</c:v>
                </c:pt>
                <c:pt idx="20">
                  <c:v>831</c:v>
                </c:pt>
                <c:pt idx="21">
                  <c:v>894</c:v>
                </c:pt>
                <c:pt idx="22">
                  <c:v>1007</c:v>
                </c:pt>
                <c:pt idx="23">
                  <c:v>1044</c:v>
                </c:pt>
                <c:pt idx="24">
                  <c:v>1083</c:v>
                </c:pt>
                <c:pt idx="25">
                  <c:v>1093.5</c:v>
                </c:pt>
                <c:pt idx="29">
                  <c:v>1147</c:v>
                </c:pt>
                <c:pt idx="30">
                  <c:v>1156.5</c:v>
                </c:pt>
                <c:pt idx="31">
                  <c:v>1135</c:v>
                </c:pt>
                <c:pt idx="32">
                  <c:v>1155.5</c:v>
                </c:pt>
                <c:pt idx="33">
                  <c:v>1180.5</c:v>
                </c:pt>
                <c:pt idx="34">
                  <c:v>1176.5</c:v>
                </c:pt>
                <c:pt idx="35">
                  <c:v>1203</c:v>
                </c:pt>
                <c:pt idx="36">
                  <c:v>1181</c:v>
                </c:pt>
                <c:pt idx="37">
                  <c:v>1134.5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2071</c:v>
                </c:pt>
                <c:pt idx="4">
                  <c:v>2166</c:v>
                </c:pt>
                <c:pt idx="5">
                  <c:v>2218.5</c:v>
                </c:pt>
                <c:pt idx="6">
                  <c:v>2230.5</c:v>
                </c:pt>
                <c:pt idx="7">
                  <c:v>2170</c:v>
                </c:pt>
                <c:pt idx="8">
                  <c:v>2135</c:v>
                </c:pt>
                <c:pt idx="9">
                  <c:v>2074</c:v>
                </c:pt>
                <c:pt idx="13">
                  <c:v>2381.5</c:v>
                </c:pt>
                <c:pt idx="14">
                  <c:v>2475.5</c:v>
                </c:pt>
                <c:pt idx="15">
                  <c:v>2573.5</c:v>
                </c:pt>
                <c:pt idx="16">
                  <c:v>2466</c:v>
                </c:pt>
                <c:pt idx="17">
                  <c:v>2326</c:v>
                </c:pt>
                <c:pt idx="18">
                  <c:v>2117</c:v>
                </c:pt>
                <c:pt idx="19">
                  <c:v>1947</c:v>
                </c:pt>
                <c:pt idx="20">
                  <c:v>1963.5</c:v>
                </c:pt>
                <c:pt idx="21">
                  <c:v>1997</c:v>
                </c:pt>
                <c:pt idx="22">
                  <c:v>2127</c:v>
                </c:pt>
                <c:pt idx="23">
                  <c:v>2158</c:v>
                </c:pt>
                <c:pt idx="24">
                  <c:v>2217</c:v>
                </c:pt>
                <c:pt idx="25">
                  <c:v>2255.5</c:v>
                </c:pt>
                <c:pt idx="29">
                  <c:v>2415.5</c:v>
                </c:pt>
                <c:pt idx="30">
                  <c:v>2457</c:v>
                </c:pt>
                <c:pt idx="31">
                  <c:v>2498</c:v>
                </c:pt>
                <c:pt idx="32">
                  <c:v>2561</c:v>
                </c:pt>
                <c:pt idx="33">
                  <c:v>2593</c:v>
                </c:pt>
                <c:pt idx="34">
                  <c:v>2622.5</c:v>
                </c:pt>
                <c:pt idx="35">
                  <c:v>2639.5</c:v>
                </c:pt>
                <c:pt idx="36">
                  <c:v>2625.5</c:v>
                </c:pt>
                <c:pt idx="37">
                  <c:v>2603.5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343776"/>
        <c:axId val="156344168"/>
      </c:lineChart>
      <c:catAx>
        <c:axId val="15634377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6344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34416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63437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44" r="0.750000000000003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304.5</c:v>
                </c:pt>
                <c:pt idx="1">
                  <c:v>300</c:v>
                </c:pt>
                <c:pt idx="2">
                  <c:v>326</c:v>
                </c:pt>
                <c:pt idx="3">
                  <c:v>345</c:v>
                </c:pt>
                <c:pt idx="4">
                  <c:v>375.5</c:v>
                </c:pt>
                <c:pt idx="5">
                  <c:v>388.5</c:v>
                </c:pt>
                <c:pt idx="6">
                  <c:v>316</c:v>
                </c:pt>
                <c:pt idx="7">
                  <c:v>295.5</c:v>
                </c:pt>
                <c:pt idx="8">
                  <c:v>274</c:v>
                </c:pt>
                <c:pt idx="9">
                  <c:v>288.5</c:v>
                </c:pt>
                <c:pt idx="10">
                  <c:v>274.5</c:v>
                </c:pt>
                <c:pt idx="11">
                  <c:v>266</c:v>
                </c:pt>
                <c:pt idx="12">
                  <c:v>291</c:v>
                </c:pt>
                <c:pt idx="13">
                  <c:v>282.5</c:v>
                </c:pt>
                <c:pt idx="14">
                  <c:v>294.5</c:v>
                </c:pt>
                <c:pt idx="15">
                  <c:v>294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485936"/>
        <c:axId val="158194520"/>
      </c:barChart>
      <c:catAx>
        <c:axId val="158485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194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194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485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1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302</c:v>
                </c:pt>
                <c:pt idx="1">
                  <c:v>321</c:v>
                </c:pt>
                <c:pt idx="2">
                  <c:v>309</c:v>
                </c:pt>
                <c:pt idx="3">
                  <c:v>336.5</c:v>
                </c:pt>
                <c:pt idx="4">
                  <c:v>334</c:v>
                </c:pt>
                <c:pt idx="5">
                  <c:v>383.5</c:v>
                </c:pt>
                <c:pt idx="6">
                  <c:v>351.5</c:v>
                </c:pt>
                <c:pt idx="7">
                  <c:v>343.5</c:v>
                </c:pt>
                <c:pt idx="8">
                  <c:v>367.5</c:v>
                </c:pt>
                <c:pt idx="9">
                  <c:v>374</c:v>
                </c:pt>
                <c:pt idx="10">
                  <c:v>359.5</c:v>
                </c:pt>
                <c:pt idx="11">
                  <c:v>368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146864"/>
        <c:axId val="158086088"/>
      </c:barChart>
      <c:catAx>
        <c:axId val="158146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086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086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146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212</c:v>
                </c:pt>
                <c:pt idx="1">
                  <c:v>229.5</c:v>
                </c:pt>
                <c:pt idx="2">
                  <c:v>245</c:v>
                </c:pt>
                <c:pt idx="3">
                  <c:v>262.5</c:v>
                </c:pt>
                <c:pt idx="4">
                  <c:v>278</c:v>
                </c:pt>
                <c:pt idx="5">
                  <c:v>279.5</c:v>
                </c:pt>
                <c:pt idx="6">
                  <c:v>245.5</c:v>
                </c:pt>
                <c:pt idx="7">
                  <c:v>236</c:v>
                </c:pt>
                <c:pt idx="8">
                  <c:v>229.5</c:v>
                </c:pt>
                <c:pt idx="9">
                  <c:v>255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286688"/>
        <c:axId val="157287080"/>
      </c:barChart>
      <c:catAx>
        <c:axId val="157286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287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287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286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289.5</c:v>
                </c:pt>
                <c:pt idx="1">
                  <c:v>298.5</c:v>
                </c:pt>
                <c:pt idx="2">
                  <c:v>277</c:v>
                </c:pt>
                <c:pt idx="3">
                  <c:v>282</c:v>
                </c:pt>
                <c:pt idx="4">
                  <c:v>299</c:v>
                </c:pt>
                <c:pt idx="5">
                  <c:v>277</c:v>
                </c:pt>
                <c:pt idx="6">
                  <c:v>297.5</c:v>
                </c:pt>
                <c:pt idx="7">
                  <c:v>307</c:v>
                </c:pt>
                <c:pt idx="8">
                  <c:v>295</c:v>
                </c:pt>
                <c:pt idx="9">
                  <c:v>303.5</c:v>
                </c:pt>
                <c:pt idx="10">
                  <c:v>275.5</c:v>
                </c:pt>
                <c:pt idx="11">
                  <c:v>260.5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289432"/>
        <c:axId val="158791520"/>
      </c:barChart>
      <c:catAx>
        <c:axId val="157289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791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791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289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88E-2"/>
          <c:y val="0.21153978578091173"/>
          <c:w val="0.92653184328741933"/>
          <c:h val="0.5000031300276036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261.5</c:v>
                </c:pt>
                <c:pt idx="1">
                  <c:v>279.5</c:v>
                </c:pt>
                <c:pt idx="2">
                  <c:v>276</c:v>
                </c:pt>
                <c:pt idx="3">
                  <c:v>289</c:v>
                </c:pt>
                <c:pt idx="4">
                  <c:v>284.5</c:v>
                </c:pt>
                <c:pt idx="5">
                  <c:v>289</c:v>
                </c:pt>
                <c:pt idx="6">
                  <c:v>178.5</c:v>
                </c:pt>
                <c:pt idx="7">
                  <c:v>198.5</c:v>
                </c:pt>
                <c:pt idx="8">
                  <c:v>177</c:v>
                </c:pt>
                <c:pt idx="9">
                  <c:v>219</c:v>
                </c:pt>
                <c:pt idx="10">
                  <c:v>236.5</c:v>
                </c:pt>
                <c:pt idx="11">
                  <c:v>261.5</c:v>
                </c:pt>
                <c:pt idx="12">
                  <c:v>290</c:v>
                </c:pt>
                <c:pt idx="13">
                  <c:v>256</c:v>
                </c:pt>
                <c:pt idx="14">
                  <c:v>275.5</c:v>
                </c:pt>
                <c:pt idx="15">
                  <c:v>272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288648"/>
        <c:axId val="157288256"/>
      </c:barChart>
      <c:catAx>
        <c:axId val="157288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28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288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288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1E-2"/>
          <c:y val="0.22875963005278591"/>
          <c:w val="0.908471157348180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471.5</c:v>
                </c:pt>
                <c:pt idx="1">
                  <c:v>515.5</c:v>
                </c:pt>
                <c:pt idx="2">
                  <c:v>527.5</c:v>
                </c:pt>
                <c:pt idx="3">
                  <c:v>556.5</c:v>
                </c:pt>
                <c:pt idx="4">
                  <c:v>566.5</c:v>
                </c:pt>
                <c:pt idx="5">
                  <c:v>568</c:v>
                </c:pt>
                <c:pt idx="6">
                  <c:v>539.5</c:v>
                </c:pt>
                <c:pt idx="7">
                  <c:v>496</c:v>
                </c:pt>
                <c:pt idx="8">
                  <c:v>531.5</c:v>
                </c:pt>
                <c:pt idx="9">
                  <c:v>507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792304"/>
        <c:axId val="158792696"/>
      </c:barChart>
      <c:catAx>
        <c:axId val="158792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792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792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792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591.5</c:v>
                </c:pt>
                <c:pt idx="1">
                  <c:v>619.5</c:v>
                </c:pt>
                <c:pt idx="2">
                  <c:v>586</c:v>
                </c:pt>
                <c:pt idx="3">
                  <c:v>618.5</c:v>
                </c:pt>
                <c:pt idx="4">
                  <c:v>633</c:v>
                </c:pt>
                <c:pt idx="5">
                  <c:v>660.5</c:v>
                </c:pt>
                <c:pt idx="6">
                  <c:v>649</c:v>
                </c:pt>
                <c:pt idx="7">
                  <c:v>650.5</c:v>
                </c:pt>
                <c:pt idx="8">
                  <c:v>662.5</c:v>
                </c:pt>
                <c:pt idx="9">
                  <c:v>677.5</c:v>
                </c:pt>
                <c:pt idx="10">
                  <c:v>635</c:v>
                </c:pt>
                <c:pt idx="11">
                  <c:v>628.5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289040"/>
        <c:axId val="158793480"/>
      </c:barChart>
      <c:catAx>
        <c:axId val="157289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793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793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289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566</c:v>
                </c:pt>
                <c:pt idx="1">
                  <c:v>579.5</c:v>
                </c:pt>
                <c:pt idx="2">
                  <c:v>602</c:v>
                </c:pt>
                <c:pt idx="3">
                  <c:v>634</c:v>
                </c:pt>
                <c:pt idx="4">
                  <c:v>660</c:v>
                </c:pt>
                <c:pt idx="5">
                  <c:v>677.5</c:v>
                </c:pt>
                <c:pt idx="6">
                  <c:v>494.5</c:v>
                </c:pt>
                <c:pt idx="7">
                  <c:v>494</c:v>
                </c:pt>
                <c:pt idx="8">
                  <c:v>451</c:v>
                </c:pt>
                <c:pt idx="9">
                  <c:v>507.5</c:v>
                </c:pt>
                <c:pt idx="10">
                  <c:v>511</c:v>
                </c:pt>
                <c:pt idx="11">
                  <c:v>527.5</c:v>
                </c:pt>
                <c:pt idx="12">
                  <c:v>581</c:v>
                </c:pt>
                <c:pt idx="13">
                  <c:v>538.5</c:v>
                </c:pt>
                <c:pt idx="14">
                  <c:v>570</c:v>
                </c:pt>
                <c:pt idx="15">
                  <c:v>566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794264"/>
        <c:axId val="158794656"/>
      </c:barChart>
      <c:catAx>
        <c:axId val="158794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8"/>
              <c:y val="0.86624473229975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794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794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794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198873</xdr:colOff>
      <xdr:row>1</xdr:row>
      <xdr:rowOff>31401</xdr:rowOff>
    </xdr:from>
    <xdr:to>
      <xdr:col>35</xdr:col>
      <xdr:colOff>219807</xdr:colOff>
      <xdr:row>5</xdr:row>
      <xdr:rowOff>94203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608736" y="188406"/>
          <a:ext cx="1905000" cy="816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14" zoomScaleNormal="100" workbookViewId="0">
      <selection activeCell="V41" sqref="V41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">
        <v>60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">
        <v>147</v>
      </c>
      <c r="E5" s="150"/>
      <c r="F5" s="150"/>
      <c r="G5" s="150"/>
      <c r="H5" s="150"/>
      <c r="I5" s="146" t="s">
        <v>53</v>
      </c>
      <c r="J5" s="146"/>
      <c r="K5" s="146"/>
      <c r="L5" s="151"/>
      <c r="M5" s="151"/>
      <c r="N5" s="151"/>
      <c r="O5" s="12"/>
      <c r="P5" s="146" t="s">
        <v>57</v>
      </c>
      <c r="Q5" s="146"/>
      <c r="R5" s="146"/>
      <c r="S5" s="149" t="s">
        <v>62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47" t="s">
        <v>150</v>
      </c>
      <c r="E6" s="147"/>
      <c r="F6" s="147"/>
      <c r="G6" s="147"/>
      <c r="H6" s="147"/>
      <c r="I6" s="146" t="s">
        <v>59</v>
      </c>
      <c r="J6" s="146"/>
      <c r="K6" s="146"/>
      <c r="L6" s="152">
        <v>3</v>
      </c>
      <c r="M6" s="152"/>
      <c r="N6" s="152"/>
      <c r="O6" s="42"/>
      <c r="P6" s="146" t="s">
        <v>58</v>
      </c>
      <c r="Q6" s="146"/>
      <c r="R6" s="146"/>
      <c r="S6" s="159">
        <v>43243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55</v>
      </c>
      <c r="C10" s="46">
        <v>219</v>
      </c>
      <c r="D10" s="46">
        <v>4</v>
      </c>
      <c r="E10" s="46">
        <v>2</v>
      </c>
      <c r="F10" s="6">
        <f t="shared" ref="F10:F22" si="0">B10*0.5+C10*1+D10*2+E10*2.5</f>
        <v>259.5</v>
      </c>
      <c r="G10" s="2"/>
      <c r="H10" s="19" t="s">
        <v>4</v>
      </c>
      <c r="I10" s="46">
        <v>84</v>
      </c>
      <c r="J10" s="46">
        <v>269</v>
      </c>
      <c r="K10" s="46">
        <v>12</v>
      </c>
      <c r="L10" s="46">
        <v>4</v>
      </c>
      <c r="M10" s="6">
        <f t="shared" ref="M10:M22" si="1">I10*0.5+J10*1+K10*2+L10*2.5</f>
        <v>345</v>
      </c>
      <c r="N10" s="9">
        <f>F20+F21+F22+M10</f>
        <v>1275.5</v>
      </c>
      <c r="O10" s="19" t="s">
        <v>43</v>
      </c>
      <c r="P10" s="46">
        <v>64</v>
      </c>
      <c r="Q10" s="46">
        <v>224</v>
      </c>
      <c r="R10" s="46">
        <v>13</v>
      </c>
      <c r="S10" s="46">
        <v>8</v>
      </c>
      <c r="T10" s="6">
        <f t="shared" ref="T10:T21" si="2">P10*0.5+Q10*1+R10*2+S10*2.5</f>
        <v>302</v>
      </c>
      <c r="U10" s="10"/>
      <c r="AB10" s="1"/>
    </row>
    <row r="11" spans="1:28" ht="24" customHeight="1" x14ac:dyDescent="0.2">
      <c r="A11" s="18" t="s">
        <v>14</v>
      </c>
      <c r="B11" s="46">
        <v>62</v>
      </c>
      <c r="C11" s="46">
        <v>231</v>
      </c>
      <c r="D11" s="46">
        <v>7</v>
      </c>
      <c r="E11" s="46">
        <v>4</v>
      </c>
      <c r="F11" s="6">
        <f t="shared" si="0"/>
        <v>286</v>
      </c>
      <c r="G11" s="2"/>
      <c r="H11" s="19" t="s">
        <v>5</v>
      </c>
      <c r="I11" s="46">
        <v>78</v>
      </c>
      <c r="J11" s="46">
        <v>308</v>
      </c>
      <c r="K11" s="46">
        <v>8</v>
      </c>
      <c r="L11" s="46">
        <v>5</v>
      </c>
      <c r="M11" s="6">
        <f t="shared" si="1"/>
        <v>375.5</v>
      </c>
      <c r="N11" s="9">
        <f>F21+F22+M10+M11</f>
        <v>1346.5</v>
      </c>
      <c r="O11" s="19" t="s">
        <v>44</v>
      </c>
      <c r="P11" s="46">
        <v>87</v>
      </c>
      <c r="Q11" s="46">
        <v>254</v>
      </c>
      <c r="R11" s="46">
        <v>8</v>
      </c>
      <c r="S11" s="46">
        <v>3</v>
      </c>
      <c r="T11" s="6">
        <f t="shared" si="2"/>
        <v>321</v>
      </c>
      <c r="U11" s="2"/>
      <c r="AB11" s="1"/>
    </row>
    <row r="12" spans="1:28" ht="24" customHeight="1" x14ac:dyDescent="0.2">
      <c r="A12" s="18" t="s">
        <v>17</v>
      </c>
      <c r="B12" s="46">
        <v>44</v>
      </c>
      <c r="C12" s="46">
        <v>244</v>
      </c>
      <c r="D12" s="46">
        <v>7</v>
      </c>
      <c r="E12" s="46">
        <v>1</v>
      </c>
      <c r="F12" s="6">
        <f t="shared" si="0"/>
        <v>282.5</v>
      </c>
      <c r="G12" s="2"/>
      <c r="H12" s="19" t="s">
        <v>6</v>
      </c>
      <c r="I12" s="46">
        <v>63</v>
      </c>
      <c r="J12" s="46">
        <v>331</v>
      </c>
      <c r="K12" s="46">
        <v>8</v>
      </c>
      <c r="L12" s="46">
        <v>4</v>
      </c>
      <c r="M12" s="6">
        <f t="shared" si="1"/>
        <v>388.5</v>
      </c>
      <c r="N12" s="2">
        <f>F22+M10+M11+M12</f>
        <v>1435</v>
      </c>
      <c r="O12" s="19" t="s">
        <v>32</v>
      </c>
      <c r="P12" s="46">
        <v>70</v>
      </c>
      <c r="Q12" s="46">
        <v>242</v>
      </c>
      <c r="R12" s="46">
        <v>11</v>
      </c>
      <c r="S12" s="46">
        <v>4</v>
      </c>
      <c r="T12" s="6">
        <f t="shared" si="2"/>
        <v>309</v>
      </c>
      <c r="U12" s="2"/>
      <c r="AB12" s="1"/>
    </row>
    <row r="13" spans="1:28" ht="24" customHeight="1" x14ac:dyDescent="0.2">
      <c r="A13" s="18" t="s">
        <v>19</v>
      </c>
      <c r="B13" s="46">
        <v>56</v>
      </c>
      <c r="C13" s="46">
        <v>229</v>
      </c>
      <c r="D13" s="46">
        <v>11</v>
      </c>
      <c r="E13" s="46">
        <v>6</v>
      </c>
      <c r="F13" s="6">
        <f t="shared" si="0"/>
        <v>294</v>
      </c>
      <c r="G13" s="2">
        <f t="shared" ref="G13:G19" si="3">F10+F11+F12+F13</f>
        <v>1122</v>
      </c>
      <c r="H13" s="19" t="s">
        <v>7</v>
      </c>
      <c r="I13" s="46">
        <v>50</v>
      </c>
      <c r="J13" s="46">
        <v>264</v>
      </c>
      <c r="K13" s="46">
        <v>11</v>
      </c>
      <c r="L13" s="46">
        <v>2</v>
      </c>
      <c r="M13" s="6">
        <f t="shared" si="1"/>
        <v>316</v>
      </c>
      <c r="N13" s="2">
        <f t="shared" ref="N13:N18" si="4">M10+M11+M12+M13</f>
        <v>1425</v>
      </c>
      <c r="O13" s="19" t="s">
        <v>33</v>
      </c>
      <c r="P13" s="46">
        <v>87</v>
      </c>
      <c r="Q13" s="46">
        <v>252</v>
      </c>
      <c r="R13" s="46">
        <v>13</v>
      </c>
      <c r="S13" s="46">
        <v>6</v>
      </c>
      <c r="T13" s="6">
        <f t="shared" si="2"/>
        <v>336.5</v>
      </c>
      <c r="U13" s="2">
        <f t="shared" ref="U13:U21" si="5">T10+T11+T12+T13</f>
        <v>1268.5</v>
      </c>
      <c r="AB13" s="51">
        <v>241</v>
      </c>
    </row>
    <row r="14" spans="1:28" ht="24" customHeight="1" x14ac:dyDescent="0.2">
      <c r="A14" s="18" t="s">
        <v>21</v>
      </c>
      <c r="B14" s="46">
        <v>52</v>
      </c>
      <c r="C14" s="46">
        <v>222</v>
      </c>
      <c r="D14" s="46">
        <v>14</v>
      </c>
      <c r="E14" s="46">
        <v>5</v>
      </c>
      <c r="F14" s="6">
        <f t="shared" si="0"/>
        <v>288.5</v>
      </c>
      <c r="G14" s="2">
        <f t="shared" si="3"/>
        <v>1151</v>
      </c>
      <c r="H14" s="19" t="s">
        <v>9</v>
      </c>
      <c r="I14" s="46">
        <v>47</v>
      </c>
      <c r="J14" s="46">
        <v>249</v>
      </c>
      <c r="K14" s="46">
        <v>9</v>
      </c>
      <c r="L14" s="46">
        <v>2</v>
      </c>
      <c r="M14" s="6">
        <f t="shared" si="1"/>
        <v>295.5</v>
      </c>
      <c r="N14" s="2">
        <f t="shared" si="4"/>
        <v>1375.5</v>
      </c>
      <c r="O14" s="19" t="s">
        <v>29</v>
      </c>
      <c r="P14" s="45">
        <v>59</v>
      </c>
      <c r="Q14" s="45">
        <v>262</v>
      </c>
      <c r="R14" s="45">
        <v>15</v>
      </c>
      <c r="S14" s="45">
        <v>5</v>
      </c>
      <c r="T14" s="6">
        <f t="shared" si="2"/>
        <v>334</v>
      </c>
      <c r="U14" s="2">
        <f t="shared" si="5"/>
        <v>1300.5</v>
      </c>
      <c r="AB14" s="51">
        <v>250</v>
      </c>
    </row>
    <row r="15" spans="1:28" ht="24" customHeight="1" x14ac:dyDescent="0.2">
      <c r="A15" s="18" t="s">
        <v>23</v>
      </c>
      <c r="B15" s="46">
        <v>54</v>
      </c>
      <c r="C15" s="46">
        <v>234</v>
      </c>
      <c r="D15" s="46">
        <v>10</v>
      </c>
      <c r="E15" s="46">
        <v>3</v>
      </c>
      <c r="F15" s="6">
        <f t="shared" si="0"/>
        <v>288.5</v>
      </c>
      <c r="G15" s="2">
        <f t="shared" si="3"/>
        <v>1153.5</v>
      </c>
      <c r="H15" s="19" t="s">
        <v>12</v>
      </c>
      <c r="I15" s="46">
        <v>42</v>
      </c>
      <c r="J15" s="46">
        <v>238</v>
      </c>
      <c r="K15" s="46">
        <v>5</v>
      </c>
      <c r="L15" s="46">
        <v>2</v>
      </c>
      <c r="M15" s="6">
        <f t="shared" si="1"/>
        <v>274</v>
      </c>
      <c r="N15" s="2">
        <f t="shared" si="4"/>
        <v>1274</v>
      </c>
      <c r="O15" s="18" t="s">
        <v>30</v>
      </c>
      <c r="P15" s="46">
        <v>65</v>
      </c>
      <c r="Q15" s="46">
        <v>307</v>
      </c>
      <c r="R15" s="45">
        <v>12</v>
      </c>
      <c r="S15" s="46">
        <v>8</v>
      </c>
      <c r="T15" s="6">
        <f t="shared" si="2"/>
        <v>383.5</v>
      </c>
      <c r="U15" s="2">
        <f t="shared" si="5"/>
        <v>1363</v>
      </c>
      <c r="AB15" s="51">
        <v>262</v>
      </c>
    </row>
    <row r="16" spans="1:28" ht="24" customHeight="1" x14ac:dyDescent="0.2">
      <c r="A16" s="18" t="s">
        <v>39</v>
      </c>
      <c r="B16" s="46">
        <v>49</v>
      </c>
      <c r="C16" s="46">
        <v>231</v>
      </c>
      <c r="D16" s="46">
        <v>13</v>
      </c>
      <c r="E16" s="46">
        <v>5</v>
      </c>
      <c r="F16" s="6">
        <f t="shared" si="0"/>
        <v>294</v>
      </c>
      <c r="G16" s="2">
        <f t="shared" si="3"/>
        <v>1165</v>
      </c>
      <c r="H16" s="19" t="s">
        <v>15</v>
      </c>
      <c r="I16" s="46">
        <v>46</v>
      </c>
      <c r="J16" s="46">
        <v>251</v>
      </c>
      <c r="K16" s="46">
        <v>6</v>
      </c>
      <c r="L16" s="46">
        <v>1</v>
      </c>
      <c r="M16" s="6">
        <f t="shared" si="1"/>
        <v>288.5</v>
      </c>
      <c r="N16" s="2">
        <f t="shared" si="4"/>
        <v>1174</v>
      </c>
      <c r="O16" s="19" t="s">
        <v>8</v>
      </c>
      <c r="P16" s="46">
        <v>70</v>
      </c>
      <c r="Q16" s="46">
        <v>300</v>
      </c>
      <c r="R16" s="46">
        <v>7</v>
      </c>
      <c r="S16" s="46">
        <v>1</v>
      </c>
      <c r="T16" s="6">
        <f t="shared" si="2"/>
        <v>351.5</v>
      </c>
      <c r="U16" s="2">
        <f t="shared" si="5"/>
        <v>1405.5</v>
      </c>
      <c r="AB16" s="51">
        <v>270.5</v>
      </c>
    </row>
    <row r="17" spans="1:28" ht="24" customHeight="1" x14ac:dyDescent="0.2">
      <c r="A17" s="18" t="s">
        <v>40</v>
      </c>
      <c r="B17" s="46">
        <v>54</v>
      </c>
      <c r="C17" s="46">
        <v>206</v>
      </c>
      <c r="D17" s="46">
        <v>11</v>
      </c>
      <c r="E17" s="46">
        <v>2</v>
      </c>
      <c r="F17" s="6">
        <f t="shared" si="0"/>
        <v>260</v>
      </c>
      <c r="G17" s="2">
        <f t="shared" si="3"/>
        <v>1131</v>
      </c>
      <c r="H17" s="19" t="s">
        <v>18</v>
      </c>
      <c r="I17" s="46">
        <v>42</v>
      </c>
      <c r="J17" s="46">
        <v>229</v>
      </c>
      <c r="K17" s="46">
        <v>11</v>
      </c>
      <c r="L17" s="46">
        <v>1</v>
      </c>
      <c r="M17" s="6">
        <f t="shared" si="1"/>
        <v>274.5</v>
      </c>
      <c r="N17" s="2">
        <f t="shared" si="4"/>
        <v>1132.5</v>
      </c>
      <c r="O17" s="19" t="s">
        <v>10</v>
      </c>
      <c r="P17" s="46">
        <v>72</v>
      </c>
      <c r="Q17" s="46">
        <v>278</v>
      </c>
      <c r="R17" s="46">
        <v>11</v>
      </c>
      <c r="S17" s="46">
        <v>3</v>
      </c>
      <c r="T17" s="6">
        <f t="shared" si="2"/>
        <v>343.5</v>
      </c>
      <c r="U17" s="2">
        <f t="shared" si="5"/>
        <v>1412.5</v>
      </c>
      <c r="AB17" s="51">
        <v>289.5</v>
      </c>
    </row>
    <row r="18" spans="1:28" ht="24" customHeight="1" x14ac:dyDescent="0.2">
      <c r="A18" s="18" t="s">
        <v>41</v>
      </c>
      <c r="B18" s="46">
        <v>67</v>
      </c>
      <c r="C18" s="46">
        <v>244</v>
      </c>
      <c r="D18" s="46">
        <v>11</v>
      </c>
      <c r="E18" s="46">
        <v>1</v>
      </c>
      <c r="F18" s="6">
        <f t="shared" si="0"/>
        <v>302</v>
      </c>
      <c r="G18" s="2">
        <f t="shared" si="3"/>
        <v>1144.5</v>
      </c>
      <c r="H18" s="19" t="s">
        <v>20</v>
      </c>
      <c r="I18" s="45">
        <v>45</v>
      </c>
      <c r="J18" s="46">
        <v>218</v>
      </c>
      <c r="K18" s="46">
        <v>9</v>
      </c>
      <c r="L18" s="46">
        <v>3</v>
      </c>
      <c r="M18" s="6">
        <f t="shared" si="1"/>
        <v>266</v>
      </c>
      <c r="N18" s="2">
        <f t="shared" si="4"/>
        <v>1103</v>
      </c>
      <c r="O18" s="19" t="s">
        <v>13</v>
      </c>
      <c r="P18" s="46">
        <v>67</v>
      </c>
      <c r="Q18" s="46">
        <v>311</v>
      </c>
      <c r="R18" s="46">
        <v>9</v>
      </c>
      <c r="S18" s="46">
        <v>2</v>
      </c>
      <c r="T18" s="6">
        <f t="shared" si="2"/>
        <v>367.5</v>
      </c>
      <c r="U18" s="2">
        <f t="shared" si="5"/>
        <v>1446</v>
      </c>
      <c r="AB18" s="51">
        <v>291</v>
      </c>
    </row>
    <row r="19" spans="1:28" ht="24" customHeight="1" thickBot="1" x14ac:dyDescent="0.25">
      <c r="A19" s="21" t="s">
        <v>42</v>
      </c>
      <c r="B19" s="47">
        <v>59</v>
      </c>
      <c r="C19" s="47">
        <v>193</v>
      </c>
      <c r="D19" s="47">
        <v>11</v>
      </c>
      <c r="E19" s="47">
        <v>3</v>
      </c>
      <c r="F19" s="7">
        <f t="shared" si="0"/>
        <v>252</v>
      </c>
      <c r="G19" s="3">
        <f t="shared" si="3"/>
        <v>1108</v>
      </c>
      <c r="H19" s="20" t="s">
        <v>22</v>
      </c>
      <c r="I19" s="46">
        <v>55</v>
      </c>
      <c r="J19" s="45">
        <v>238</v>
      </c>
      <c r="K19" s="45">
        <v>9</v>
      </c>
      <c r="L19" s="45">
        <v>3</v>
      </c>
      <c r="M19" s="6">
        <f t="shared" si="1"/>
        <v>291</v>
      </c>
      <c r="N19" s="2">
        <f>M16+M17+M18+M19</f>
        <v>1120</v>
      </c>
      <c r="O19" s="19" t="s">
        <v>16</v>
      </c>
      <c r="P19" s="46">
        <v>70</v>
      </c>
      <c r="Q19" s="46">
        <v>323</v>
      </c>
      <c r="R19" s="46">
        <v>8</v>
      </c>
      <c r="S19" s="46">
        <v>0</v>
      </c>
      <c r="T19" s="6">
        <f t="shared" si="2"/>
        <v>374</v>
      </c>
      <c r="U19" s="2">
        <f t="shared" si="5"/>
        <v>1436.5</v>
      </c>
      <c r="AB19" s="51">
        <v>294</v>
      </c>
    </row>
    <row r="20" spans="1:28" ht="24" customHeight="1" x14ac:dyDescent="0.2">
      <c r="A20" s="19" t="s">
        <v>27</v>
      </c>
      <c r="B20" s="45">
        <v>62</v>
      </c>
      <c r="C20" s="45">
        <v>240</v>
      </c>
      <c r="D20" s="45">
        <v>8</v>
      </c>
      <c r="E20" s="45">
        <v>7</v>
      </c>
      <c r="F20" s="8">
        <f t="shared" si="0"/>
        <v>304.5</v>
      </c>
      <c r="G20" s="35"/>
      <c r="H20" s="19" t="s">
        <v>24</v>
      </c>
      <c r="I20" s="46">
        <v>54</v>
      </c>
      <c r="J20" s="46">
        <v>231</v>
      </c>
      <c r="K20" s="46">
        <v>6</v>
      </c>
      <c r="L20" s="46">
        <v>5</v>
      </c>
      <c r="M20" s="8">
        <f t="shared" si="1"/>
        <v>282.5</v>
      </c>
      <c r="N20" s="2">
        <f>M17+M18+M19+M20</f>
        <v>1114</v>
      </c>
      <c r="O20" s="19" t="s">
        <v>45</v>
      </c>
      <c r="P20" s="45">
        <v>55</v>
      </c>
      <c r="Q20" s="45">
        <v>309</v>
      </c>
      <c r="R20" s="46">
        <v>9</v>
      </c>
      <c r="S20" s="45">
        <v>2</v>
      </c>
      <c r="T20" s="8">
        <f t="shared" si="2"/>
        <v>359.5</v>
      </c>
      <c r="U20" s="2">
        <f t="shared" si="5"/>
        <v>1444.5</v>
      </c>
      <c r="AB20" s="51">
        <v>299</v>
      </c>
    </row>
    <row r="21" spans="1:28" ht="24" customHeight="1" thickBot="1" x14ac:dyDescent="0.25">
      <c r="A21" s="19" t="s">
        <v>28</v>
      </c>
      <c r="B21" s="46">
        <v>70</v>
      </c>
      <c r="C21" s="46">
        <v>237</v>
      </c>
      <c r="D21" s="46">
        <v>9</v>
      </c>
      <c r="E21" s="46">
        <v>4</v>
      </c>
      <c r="F21" s="6">
        <f t="shared" si="0"/>
        <v>300</v>
      </c>
      <c r="G21" s="36"/>
      <c r="H21" s="20" t="s">
        <v>25</v>
      </c>
      <c r="I21" s="46">
        <v>62</v>
      </c>
      <c r="J21" s="46">
        <v>230</v>
      </c>
      <c r="K21" s="46">
        <v>13</v>
      </c>
      <c r="L21" s="46">
        <v>3</v>
      </c>
      <c r="M21" s="6">
        <f t="shared" si="1"/>
        <v>294.5</v>
      </c>
      <c r="N21" s="2">
        <f>M18+M19+M20+M21</f>
        <v>1134</v>
      </c>
      <c r="O21" s="21" t="s">
        <v>46</v>
      </c>
      <c r="P21" s="47">
        <v>64</v>
      </c>
      <c r="Q21" s="47">
        <v>317</v>
      </c>
      <c r="R21" s="47">
        <v>7</v>
      </c>
      <c r="S21" s="47">
        <v>2</v>
      </c>
      <c r="T21" s="7">
        <f t="shared" si="2"/>
        <v>368</v>
      </c>
      <c r="U21" s="3">
        <f t="shared" si="5"/>
        <v>1469</v>
      </c>
      <c r="AB21" s="51">
        <v>299.5</v>
      </c>
    </row>
    <row r="22" spans="1:28" ht="24" customHeight="1" thickBot="1" x14ac:dyDescent="0.25">
      <c r="A22" s="19" t="s">
        <v>1</v>
      </c>
      <c r="B22" s="46">
        <v>71</v>
      </c>
      <c r="C22" s="46">
        <v>258</v>
      </c>
      <c r="D22" s="46">
        <v>10</v>
      </c>
      <c r="E22" s="46">
        <v>5</v>
      </c>
      <c r="F22" s="6">
        <f t="shared" si="0"/>
        <v>326</v>
      </c>
      <c r="G22" s="2"/>
      <c r="H22" s="21" t="s">
        <v>26</v>
      </c>
      <c r="I22" s="47">
        <v>70</v>
      </c>
      <c r="J22" s="47">
        <v>219</v>
      </c>
      <c r="K22" s="47">
        <v>10</v>
      </c>
      <c r="L22" s="47">
        <v>8</v>
      </c>
      <c r="M22" s="6">
        <f t="shared" si="1"/>
        <v>294</v>
      </c>
      <c r="N22" s="3">
        <f>M19+M20+M21+M22</f>
        <v>1162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1165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1435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1469</v>
      </c>
      <c r="AB23" s="1"/>
    </row>
    <row r="24" spans="1:28" ht="13.5" customHeight="1" x14ac:dyDescent="0.2">
      <c r="A24" s="137"/>
      <c r="B24" s="138"/>
      <c r="C24" s="52" t="s">
        <v>72</v>
      </c>
      <c r="D24" s="55"/>
      <c r="E24" s="55"/>
      <c r="F24" s="56" t="s">
        <v>81</v>
      </c>
      <c r="G24" s="57"/>
      <c r="H24" s="137"/>
      <c r="I24" s="138"/>
      <c r="J24" s="52" t="s">
        <v>72</v>
      </c>
      <c r="K24" s="55"/>
      <c r="L24" s="55"/>
      <c r="M24" s="56" t="s">
        <v>74</v>
      </c>
      <c r="N24" s="57"/>
      <c r="O24" s="137"/>
      <c r="P24" s="138"/>
      <c r="Q24" s="52" t="s">
        <v>72</v>
      </c>
      <c r="R24" s="55"/>
      <c r="S24" s="55"/>
      <c r="T24" s="56" t="s">
        <v>71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11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tr">
        <f>'G-1'!E4:H4</f>
        <v>DE OBRA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tr">
        <f>'G-1'!D5:H5</f>
        <v>CALLE 76 X CARRERA 53</v>
      </c>
      <c r="E5" s="150"/>
      <c r="F5" s="150"/>
      <c r="G5" s="150"/>
      <c r="H5" s="150"/>
      <c r="I5" s="146" t="s">
        <v>53</v>
      </c>
      <c r="J5" s="146"/>
      <c r="K5" s="146"/>
      <c r="L5" s="151">
        <f>'G-1'!L5:N5</f>
        <v>0</v>
      </c>
      <c r="M5" s="151"/>
      <c r="N5" s="151"/>
      <c r="O5" s="12"/>
      <c r="P5" s="146" t="s">
        <v>57</v>
      </c>
      <c r="Q5" s="146"/>
      <c r="R5" s="146"/>
      <c r="S5" s="149" t="s">
        <v>93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47" t="s">
        <v>149</v>
      </c>
      <c r="E6" s="147"/>
      <c r="F6" s="147"/>
      <c r="G6" s="147"/>
      <c r="H6" s="147"/>
      <c r="I6" s="146" t="s">
        <v>59</v>
      </c>
      <c r="J6" s="146"/>
      <c r="K6" s="146"/>
      <c r="L6" s="152">
        <v>3</v>
      </c>
      <c r="M6" s="152"/>
      <c r="N6" s="152"/>
      <c r="O6" s="42"/>
      <c r="P6" s="146" t="s">
        <v>58</v>
      </c>
      <c r="Q6" s="146"/>
      <c r="R6" s="146"/>
      <c r="S6" s="159">
        <f>'G-1'!S6:U6</f>
        <v>43243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63</v>
      </c>
      <c r="C10" s="46">
        <v>168</v>
      </c>
      <c r="D10" s="46">
        <v>5</v>
      </c>
      <c r="E10" s="46">
        <v>1</v>
      </c>
      <c r="F10" s="48">
        <f>B10*0.5+C10*1+D10*2+E10*2.5</f>
        <v>212</v>
      </c>
      <c r="G10" s="2"/>
      <c r="H10" s="19" t="s">
        <v>4</v>
      </c>
      <c r="I10" s="46">
        <v>64</v>
      </c>
      <c r="J10" s="46">
        <v>238</v>
      </c>
      <c r="K10" s="46">
        <v>7</v>
      </c>
      <c r="L10" s="46">
        <v>2</v>
      </c>
      <c r="M10" s="6">
        <f>I10*0.5+J10*1+K10*2+L10*2.5</f>
        <v>289</v>
      </c>
      <c r="N10" s="9">
        <f>F20+F21+F22+M10</f>
        <v>1106</v>
      </c>
      <c r="O10" s="19" t="s">
        <v>43</v>
      </c>
      <c r="P10" s="46">
        <v>78</v>
      </c>
      <c r="Q10" s="46">
        <v>222</v>
      </c>
      <c r="R10" s="46">
        <v>8</v>
      </c>
      <c r="S10" s="46">
        <v>5</v>
      </c>
      <c r="T10" s="6">
        <f>P10*0.5+Q10*1+R10*2+S10*2.5</f>
        <v>289.5</v>
      </c>
      <c r="U10" s="10"/>
      <c r="W10" s="1"/>
      <c r="X10" s="1"/>
      <c r="Y10" s="1" t="s">
        <v>84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71</v>
      </c>
      <c r="C11" s="46">
        <v>180</v>
      </c>
      <c r="D11" s="46">
        <v>7</v>
      </c>
      <c r="E11" s="46">
        <v>0</v>
      </c>
      <c r="F11" s="6">
        <f t="shared" ref="F11:F22" si="0">B11*0.5+C11*1+D11*2+E11*2.5</f>
        <v>229.5</v>
      </c>
      <c r="G11" s="2"/>
      <c r="H11" s="19" t="s">
        <v>5</v>
      </c>
      <c r="I11" s="46">
        <v>80</v>
      </c>
      <c r="J11" s="46">
        <v>227</v>
      </c>
      <c r="K11" s="46">
        <v>5</v>
      </c>
      <c r="L11" s="46">
        <v>3</v>
      </c>
      <c r="M11" s="6">
        <f t="shared" ref="M11:M22" si="1">I11*0.5+J11*1+K11*2+L11*2.5</f>
        <v>284.5</v>
      </c>
      <c r="N11" s="9">
        <f>F21+F22+M10+M11</f>
        <v>1129</v>
      </c>
      <c r="O11" s="19" t="s">
        <v>44</v>
      </c>
      <c r="P11" s="46">
        <v>76</v>
      </c>
      <c r="Q11" s="46">
        <v>237</v>
      </c>
      <c r="R11" s="46">
        <v>8</v>
      </c>
      <c r="S11" s="46">
        <v>3</v>
      </c>
      <c r="T11" s="6">
        <f t="shared" ref="T11:T21" si="2">P11*0.5+Q11*1+R11*2+S11*2.5</f>
        <v>298.5</v>
      </c>
      <c r="U11" s="2"/>
      <c r="W11" s="1"/>
      <c r="X11" s="1"/>
      <c r="Y11" s="1" t="s">
        <v>66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81</v>
      </c>
      <c r="C12" s="46">
        <v>179</v>
      </c>
      <c r="D12" s="46">
        <v>9</v>
      </c>
      <c r="E12" s="46">
        <v>3</v>
      </c>
      <c r="F12" s="6">
        <f t="shared" si="0"/>
        <v>245</v>
      </c>
      <c r="G12" s="2"/>
      <c r="H12" s="19" t="s">
        <v>6</v>
      </c>
      <c r="I12" s="46">
        <v>77</v>
      </c>
      <c r="J12" s="46">
        <v>223</v>
      </c>
      <c r="K12" s="46">
        <v>10</v>
      </c>
      <c r="L12" s="46">
        <v>3</v>
      </c>
      <c r="M12" s="6">
        <f t="shared" si="1"/>
        <v>289</v>
      </c>
      <c r="N12" s="2">
        <f>F22+M10+M11+M12</f>
        <v>1138.5</v>
      </c>
      <c r="O12" s="19" t="s">
        <v>32</v>
      </c>
      <c r="P12" s="46">
        <v>74</v>
      </c>
      <c r="Q12" s="46">
        <v>214</v>
      </c>
      <c r="R12" s="46">
        <v>8</v>
      </c>
      <c r="S12" s="46">
        <v>4</v>
      </c>
      <c r="T12" s="6">
        <f t="shared" si="2"/>
        <v>277</v>
      </c>
      <c r="U12" s="2"/>
      <c r="W12" s="1"/>
      <c r="X12" s="1"/>
      <c r="Y12" s="1" t="s">
        <v>67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79</v>
      </c>
      <c r="C13" s="46">
        <v>200</v>
      </c>
      <c r="D13" s="46">
        <v>9</v>
      </c>
      <c r="E13" s="46">
        <v>2</v>
      </c>
      <c r="F13" s="6">
        <f t="shared" si="0"/>
        <v>262.5</v>
      </c>
      <c r="G13" s="2">
        <f>F10+F11+F12+F13</f>
        <v>949</v>
      </c>
      <c r="H13" s="19" t="s">
        <v>7</v>
      </c>
      <c r="I13" s="46">
        <v>47</v>
      </c>
      <c r="J13" s="46">
        <v>132</v>
      </c>
      <c r="K13" s="46">
        <v>9</v>
      </c>
      <c r="L13" s="46">
        <v>2</v>
      </c>
      <c r="M13" s="6">
        <f t="shared" si="1"/>
        <v>178.5</v>
      </c>
      <c r="N13" s="2">
        <f t="shared" ref="N13:N18" si="3">M10+M11+M12+M13</f>
        <v>1041</v>
      </c>
      <c r="O13" s="19" t="s">
        <v>33</v>
      </c>
      <c r="P13" s="46">
        <v>65</v>
      </c>
      <c r="Q13" s="46">
        <v>222</v>
      </c>
      <c r="R13" s="46">
        <v>10</v>
      </c>
      <c r="S13" s="46">
        <v>3</v>
      </c>
      <c r="T13" s="6">
        <f t="shared" si="2"/>
        <v>282</v>
      </c>
      <c r="U13" s="2">
        <f t="shared" ref="U13:U21" si="4">T10+T11+T12+T13</f>
        <v>1147</v>
      </c>
      <c r="W13" s="1" t="s">
        <v>88</v>
      </c>
      <c r="X13" s="51">
        <v>1077.5</v>
      </c>
      <c r="Y13" s="1" t="s">
        <v>79</v>
      </c>
      <c r="Z13" s="51">
        <v>950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v>79</v>
      </c>
      <c r="C14" s="46">
        <v>209</v>
      </c>
      <c r="D14" s="46">
        <v>11</v>
      </c>
      <c r="E14" s="46">
        <v>3</v>
      </c>
      <c r="F14" s="6">
        <f t="shared" si="0"/>
        <v>278</v>
      </c>
      <c r="G14" s="2">
        <f t="shared" ref="G14:G19" si="5">F11+F12+F13+F14</f>
        <v>1015</v>
      </c>
      <c r="H14" s="19" t="s">
        <v>9</v>
      </c>
      <c r="I14" s="46">
        <v>53</v>
      </c>
      <c r="J14" s="46">
        <v>148</v>
      </c>
      <c r="K14" s="46">
        <v>7</v>
      </c>
      <c r="L14" s="46">
        <v>4</v>
      </c>
      <c r="M14" s="6">
        <f t="shared" si="1"/>
        <v>198.5</v>
      </c>
      <c r="N14" s="2">
        <f t="shared" si="3"/>
        <v>950.5</v>
      </c>
      <c r="O14" s="19" t="s">
        <v>29</v>
      </c>
      <c r="P14" s="45">
        <v>85</v>
      </c>
      <c r="Q14" s="45">
        <v>227</v>
      </c>
      <c r="R14" s="45">
        <v>11</v>
      </c>
      <c r="S14" s="45">
        <v>3</v>
      </c>
      <c r="T14" s="6">
        <f t="shared" si="2"/>
        <v>299</v>
      </c>
      <c r="U14" s="2">
        <f t="shared" si="4"/>
        <v>1156.5</v>
      </c>
      <c r="W14" s="1" t="s">
        <v>86</v>
      </c>
      <c r="X14" s="51">
        <v>1084</v>
      </c>
      <c r="Y14" s="1" t="s">
        <v>74</v>
      </c>
      <c r="Z14" s="51">
        <v>986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v>84</v>
      </c>
      <c r="C15" s="46">
        <v>194</v>
      </c>
      <c r="D15" s="46">
        <v>13</v>
      </c>
      <c r="E15" s="46">
        <v>7</v>
      </c>
      <c r="F15" s="6">
        <f t="shared" si="0"/>
        <v>279.5</v>
      </c>
      <c r="G15" s="2">
        <f t="shared" si="5"/>
        <v>1065</v>
      </c>
      <c r="H15" s="19" t="s">
        <v>12</v>
      </c>
      <c r="I15" s="46">
        <v>52</v>
      </c>
      <c r="J15" s="46">
        <v>136</v>
      </c>
      <c r="K15" s="46">
        <v>5</v>
      </c>
      <c r="L15" s="46">
        <v>2</v>
      </c>
      <c r="M15" s="6">
        <f t="shared" si="1"/>
        <v>177</v>
      </c>
      <c r="N15" s="2">
        <f t="shared" si="3"/>
        <v>843</v>
      </c>
      <c r="O15" s="18" t="s">
        <v>30</v>
      </c>
      <c r="P15" s="46">
        <v>64</v>
      </c>
      <c r="Q15" s="46">
        <v>224</v>
      </c>
      <c r="R15" s="46">
        <v>8</v>
      </c>
      <c r="S15" s="46">
        <v>2</v>
      </c>
      <c r="T15" s="6">
        <f t="shared" si="2"/>
        <v>277</v>
      </c>
      <c r="U15" s="2">
        <f t="shared" si="4"/>
        <v>1135</v>
      </c>
      <c r="W15" s="1" t="s">
        <v>83</v>
      </c>
      <c r="X15" s="51">
        <v>1088</v>
      </c>
      <c r="Y15" s="1" t="s">
        <v>63</v>
      </c>
      <c r="Z15" s="51">
        <v>1007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v>68</v>
      </c>
      <c r="C16" s="46">
        <v>183</v>
      </c>
      <c r="D16" s="46">
        <v>8</v>
      </c>
      <c r="E16" s="46">
        <v>5</v>
      </c>
      <c r="F16" s="6">
        <f t="shared" si="0"/>
        <v>245.5</v>
      </c>
      <c r="G16" s="2">
        <f t="shared" si="5"/>
        <v>1065.5</v>
      </c>
      <c r="H16" s="19" t="s">
        <v>15</v>
      </c>
      <c r="I16" s="46">
        <v>49</v>
      </c>
      <c r="J16" s="46">
        <v>175</v>
      </c>
      <c r="K16" s="46">
        <v>6</v>
      </c>
      <c r="L16" s="46">
        <v>3</v>
      </c>
      <c r="M16" s="6">
        <f t="shared" si="1"/>
        <v>219</v>
      </c>
      <c r="N16" s="2">
        <f t="shared" si="3"/>
        <v>773</v>
      </c>
      <c r="O16" s="19" t="s">
        <v>8</v>
      </c>
      <c r="P16" s="46">
        <v>84</v>
      </c>
      <c r="Q16" s="46">
        <v>232</v>
      </c>
      <c r="R16" s="46">
        <v>8</v>
      </c>
      <c r="S16" s="46">
        <v>3</v>
      </c>
      <c r="T16" s="6">
        <f t="shared" si="2"/>
        <v>297.5</v>
      </c>
      <c r="U16" s="2">
        <f t="shared" si="4"/>
        <v>1155.5</v>
      </c>
      <c r="W16" s="1" t="s">
        <v>81</v>
      </c>
      <c r="X16" s="51">
        <v>1121.5</v>
      </c>
      <c r="Y16" s="1" t="s">
        <v>75</v>
      </c>
      <c r="Z16" s="51">
        <v>1015.5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v>61</v>
      </c>
      <c r="C17" s="46">
        <v>190</v>
      </c>
      <c r="D17" s="46">
        <v>4</v>
      </c>
      <c r="E17" s="46">
        <v>3</v>
      </c>
      <c r="F17" s="6">
        <f t="shared" si="0"/>
        <v>236</v>
      </c>
      <c r="G17" s="2">
        <f t="shared" si="5"/>
        <v>1039</v>
      </c>
      <c r="H17" s="19" t="s">
        <v>18</v>
      </c>
      <c r="I17" s="46">
        <v>49</v>
      </c>
      <c r="J17" s="46">
        <v>193</v>
      </c>
      <c r="K17" s="46">
        <v>7</v>
      </c>
      <c r="L17" s="46">
        <v>2</v>
      </c>
      <c r="M17" s="6">
        <f t="shared" si="1"/>
        <v>236.5</v>
      </c>
      <c r="N17" s="2">
        <f t="shared" si="3"/>
        <v>831</v>
      </c>
      <c r="O17" s="19" t="s">
        <v>10</v>
      </c>
      <c r="P17" s="46">
        <v>64</v>
      </c>
      <c r="Q17" s="46">
        <v>249</v>
      </c>
      <c r="R17" s="46">
        <v>8</v>
      </c>
      <c r="S17" s="46">
        <v>4</v>
      </c>
      <c r="T17" s="6">
        <f t="shared" si="2"/>
        <v>307</v>
      </c>
      <c r="U17" s="2">
        <f t="shared" si="4"/>
        <v>1180.5</v>
      </c>
      <c r="W17" s="1" t="s">
        <v>78</v>
      </c>
      <c r="X17" s="51">
        <v>1162.5</v>
      </c>
      <c r="Y17" s="1" t="s">
        <v>73</v>
      </c>
      <c r="Z17" s="51">
        <v>1028.5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v>55</v>
      </c>
      <c r="C18" s="46">
        <v>182</v>
      </c>
      <c r="D18" s="46">
        <v>5</v>
      </c>
      <c r="E18" s="46">
        <v>4</v>
      </c>
      <c r="F18" s="6">
        <f t="shared" si="0"/>
        <v>229.5</v>
      </c>
      <c r="G18" s="2">
        <f t="shared" si="5"/>
        <v>990.5</v>
      </c>
      <c r="H18" s="19" t="s">
        <v>20</v>
      </c>
      <c r="I18" s="46">
        <v>55</v>
      </c>
      <c r="J18" s="46">
        <v>206</v>
      </c>
      <c r="K18" s="46">
        <v>9</v>
      </c>
      <c r="L18" s="46">
        <v>4</v>
      </c>
      <c r="M18" s="6">
        <f t="shared" si="1"/>
        <v>261.5</v>
      </c>
      <c r="N18" s="2">
        <f t="shared" si="3"/>
        <v>894</v>
      </c>
      <c r="O18" s="19" t="s">
        <v>13</v>
      </c>
      <c r="P18" s="46">
        <v>70</v>
      </c>
      <c r="Q18" s="46">
        <v>241</v>
      </c>
      <c r="R18" s="46">
        <v>7</v>
      </c>
      <c r="S18" s="46">
        <v>2</v>
      </c>
      <c r="T18" s="6">
        <f t="shared" si="2"/>
        <v>295</v>
      </c>
      <c r="U18" s="2">
        <f t="shared" si="4"/>
        <v>1176.5</v>
      </c>
      <c r="W18" s="1" t="s">
        <v>65</v>
      </c>
      <c r="X18" s="51">
        <v>1171</v>
      </c>
      <c r="Y18" s="1" t="s">
        <v>87</v>
      </c>
      <c r="Z18" s="51">
        <v>1031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v>49</v>
      </c>
      <c r="C19" s="47">
        <v>208</v>
      </c>
      <c r="D19" s="47">
        <v>5</v>
      </c>
      <c r="E19" s="47">
        <v>5</v>
      </c>
      <c r="F19" s="7">
        <f t="shared" si="0"/>
        <v>255</v>
      </c>
      <c r="G19" s="3">
        <f t="shared" si="5"/>
        <v>966</v>
      </c>
      <c r="H19" s="20" t="s">
        <v>22</v>
      </c>
      <c r="I19" s="45">
        <v>75</v>
      </c>
      <c r="J19" s="45">
        <v>230</v>
      </c>
      <c r="K19" s="45">
        <v>5</v>
      </c>
      <c r="L19" s="45">
        <v>5</v>
      </c>
      <c r="M19" s="6">
        <f t="shared" si="1"/>
        <v>290</v>
      </c>
      <c r="N19" s="2">
        <f>M16+M17+M18+M19</f>
        <v>1007</v>
      </c>
      <c r="O19" s="19" t="s">
        <v>16</v>
      </c>
      <c r="P19" s="46">
        <v>74</v>
      </c>
      <c r="Q19" s="46">
        <v>249</v>
      </c>
      <c r="R19" s="46">
        <v>5</v>
      </c>
      <c r="S19" s="46">
        <v>3</v>
      </c>
      <c r="T19" s="6">
        <f t="shared" si="2"/>
        <v>303.5</v>
      </c>
      <c r="U19" s="2">
        <f t="shared" si="4"/>
        <v>1203</v>
      </c>
      <c r="W19" s="1" t="s">
        <v>64</v>
      </c>
      <c r="X19" s="51">
        <v>1205.5</v>
      </c>
      <c r="Y19" s="1" t="s">
        <v>89</v>
      </c>
      <c r="Z19" s="51">
        <v>1036.5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v>79</v>
      </c>
      <c r="C20" s="45">
        <v>200</v>
      </c>
      <c r="D20" s="45">
        <v>6</v>
      </c>
      <c r="E20" s="45">
        <v>4</v>
      </c>
      <c r="F20" s="8">
        <f t="shared" si="0"/>
        <v>261.5</v>
      </c>
      <c r="G20" s="35"/>
      <c r="H20" s="19" t="s">
        <v>24</v>
      </c>
      <c r="I20" s="46">
        <v>81</v>
      </c>
      <c r="J20" s="46">
        <v>200</v>
      </c>
      <c r="K20" s="46">
        <v>4</v>
      </c>
      <c r="L20" s="46">
        <v>3</v>
      </c>
      <c r="M20" s="8">
        <f t="shared" si="1"/>
        <v>256</v>
      </c>
      <c r="N20" s="2">
        <f>M17+M18+M19+M20</f>
        <v>1044</v>
      </c>
      <c r="O20" s="19" t="s">
        <v>45</v>
      </c>
      <c r="P20" s="45">
        <v>50</v>
      </c>
      <c r="Q20" s="45">
        <v>229</v>
      </c>
      <c r="R20" s="45">
        <v>7</v>
      </c>
      <c r="S20" s="45">
        <v>3</v>
      </c>
      <c r="T20" s="8">
        <f t="shared" si="2"/>
        <v>275.5</v>
      </c>
      <c r="U20" s="2">
        <f t="shared" si="4"/>
        <v>1181</v>
      </c>
      <c r="W20" s="1"/>
      <c r="X20" s="1"/>
      <c r="Y20" s="1" t="s">
        <v>91</v>
      </c>
      <c r="Z20" s="51">
        <v>1058.5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6">
        <v>86</v>
      </c>
      <c r="C21" s="46">
        <v>206</v>
      </c>
      <c r="D21" s="46">
        <v>9</v>
      </c>
      <c r="E21" s="46">
        <v>5</v>
      </c>
      <c r="F21" s="6">
        <f t="shared" si="0"/>
        <v>279.5</v>
      </c>
      <c r="G21" s="36"/>
      <c r="H21" s="20" t="s">
        <v>25</v>
      </c>
      <c r="I21" s="46">
        <v>78</v>
      </c>
      <c r="J21" s="46">
        <v>205</v>
      </c>
      <c r="K21" s="46">
        <v>7</v>
      </c>
      <c r="L21" s="46">
        <v>7</v>
      </c>
      <c r="M21" s="6">
        <f t="shared" si="1"/>
        <v>275.5</v>
      </c>
      <c r="N21" s="2">
        <f>M18+M19+M20+M21</f>
        <v>1083</v>
      </c>
      <c r="O21" s="21" t="s">
        <v>46</v>
      </c>
      <c r="P21" s="47">
        <v>47</v>
      </c>
      <c r="Q21" s="47">
        <v>222</v>
      </c>
      <c r="R21" s="47">
        <v>5</v>
      </c>
      <c r="S21" s="47">
        <v>2</v>
      </c>
      <c r="T21" s="7">
        <f t="shared" si="2"/>
        <v>260.5</v>
      </c>
      <c r="U21" s="3">
        <f t="shared" si="4"/>
        <v>1134.5</v>
      </c>
      <c r="W21" s="1"/>
      <c r="X21" s="1"/>
      <c r="Y21" s="1" t="s">
        <v>70</v>
      </c>
      <c r="Z21" s="51">
        <v>1091.5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6">
        <v>64</v>
      </c>
      <c r="C22" s="46">
        <v>222</v>
      </c>
      <c r="D22" s="46">
        <v>6</v>
      </c>
      <c r="E22" s="46">
        <v>4</v>
      </c>
      <c r="F22" s="6">
        <f t="shared" si="0"/>
        <v>276</v>
      </c>
      <c r="G22" s="2"/>
      <c r="H22" s="21" t="s">
        <v>26</v>
      </c>
      <c r="I22" s="47">
        <v>75</v>
      </c>
      <c r="J22" s="47">
        <v>210</v>
      </c>
      <c r="K22" s="47">
        <v>6</v>
      </c>
      <c r="L22" s="47">
        <v>5</v>
      </c>
      <c r="M22" s="6">
        <f t="shared" si="1"/>
        <v>272</v>
      </c>
      <c r="N22" s="3">
        <f>M19+M20+M21+M22</f>
        <v>1093.5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1132</v>
      </c>
      <c r="AA22" s="1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1065.5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1138.5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1203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7"/>
      <c r="B24" s="138"/>
      <c r="C24" s="52" t="s">
        <v>72</v>
      </c>
      <c r="D24" s="55"/>
      <c r="E24" s="55"/>
      <c r="F24" s="56" t="s">
        <v>81</v>
      </c>
      <c r="G24" s="57"/>
      <c r="H24" s="137"/>
      <c r="I24" s="138"/>
      <c r="J24" s="52" t="s">
        <v>72</v>
      </c>
      <c r="K24" s="55"/>
      <c r="L24" s="55"/>
      <c r="M24" s="56" t="s">
        <v>74</v>
      </c>
      <c r="N24" s="57"/>
      <c r="O24" s="137"/>
      <c r="P24" s="138"/>
      <c r="Q24" s="52" t="s">
        <v>72</v>
      </c>
      <c r="R24" s="55"/>
      <c r="S24" s="55"/>
      <c r="T24" s="56" t="s">
        <v>151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0" zoomScaleNormal="100" workbookViewId="0">
      <selection activeCell="N12" sqref="N1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8" t="s">
        <v>61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5" t="s">
        <v>54</v>
      </c>
      <c r="B5" s="145"/>
      <c r="C5" s="145"/>
      <c r="D5" s="26"/>
      <c r="E5" s="150" t="str">
        <f>'G-1'!E4:H4</f>
        <v>DE OBRA</v>
      </c>
      <c r="F5" s="150"/>
      <c r="G5" s="150"/>
      <c r="H5" s="15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6" t="s">
        <v>56</v>
      </c>
      <c r="B6" s="146"/>
      <c r="C6" s="146"/>
      <c r="D6" s="150" t="str">
        <f>'G-1'!D5:H5</f>
        <v>CALLE 76 X CARRERA 53</v>
      </c>
      <c r="E6" s="150"/>
      <c r="F6" s="150"/>
      <c r="G6" s="150"/>
      <c r="H6" s="150"/>
      <c r="I6" s="146" t="s">
        <v>53</v>
      </c>
      <c r="J6" s="146"/>
      <c r="K6" s="146"/>
      <c r="L6" s="151">
        <f>'G-1'!L5:N5</f>
        <v>0</v>
      </c>
      <c r="M6" s="151"/>
      <c r="N6" s="151"/>
      <c r="O6" s="12"/>
      <c r="P6" s="146" t="s">
        <v>58</v>
      </c>
      <c r="Q6" s="146"/>
      <c r="R6" s="146"/>
      <c r="S6" s="160">
        <f>'G-1'!S6:U6</f>
        <v>43243</v>
      </c>
      <c r="T6" s="160"/>
      <c r="U6" s="160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f>'G-1'!B10+'G-4'!B10</f>
        <v>118</v>
      </c>
      <c r="C10" s="46">
        <f>'G-1'!C10+'G-4'!C10</f>
        <v>387</v>
      </c>
      <c r="D10" s="46">
        <f>'G-1'!D10+'G-4'!D10</f>
        <v>9</v>
      </c>
      <c r="E10" s="46">
        <f>'G-1'!E10+'G-4'!E10</f>
        <v>3</v>
      </c>
      <c r="F10" s="6">
        <f t="shared" ref="F10:F22" si="0">B10*0.5+C10*1+D10*2+E10*2.5</f>
        <v>471.5</v>
      </c>
      <c r="G10" s="2"/>
      <c r="H10" s="19" t="s">
        <v>4</v>
      </c>
      <c r="I10" s="46">
        <f>'G-1'!I10+'G-4'!I10</f>
        <v>148</v>
      </c>
      <c r="J10" s="46">
        <f>'G-1'!J10+'G-4'!J10</f>
        <v>507</v>
      </c>
      <c r="K10" s="46">
        <f>'G-1'!K10+'G-4'!K10</f>
        <v>19</v>
      </c>
      <c r="L10" s="46">
        <f>'G-1'!L10+'G-4'!L10</f>
        <v>6</v>
      </c>
      <c r="M10" s="6">
        <f t="shared" ref="M10:M22" si="1">I10*0.5+J10*1+K10*2+L10*2.5</f>
        <v>634</v>
      </c>
      <c r="N10" s="9">
        <f>F20+F21+F22+M10</f>
        <v>2381.5</v>
      </c>
      <c r="O10" s="19" t="s">
        <v>43</v>
      </c>
      <c r="P10" s="46">
        <f>'G-1'!P10+'G-4'!P10</f>
        <v>142</v>
      </c>
      <c r="Q10" s="46">
        <f>'G-1'!Q10+'G-4'!Q10</f>
        <v>446</v>
      </c>
      <c r="R10" s="46">
        <f>'G-1'!R10+'G-4'!R10</f>
        <v>21</v>
      </c>
      <c r="S10" s="46">
        <f>'G-1'!S10+'G-4'!S10</f>
        <v>13</v>
      </c>
      <c r="T10" s="6">
        <f t="shared" ref="T10:T21" si="2">P10*0.5+Q10*1+R10*2+S10*2.5</f>
        <v>591.5</v>
      </c>
      <c r="U10" s="10"/>
      <c r="W10" s="1"/>
      <c r="X10" s="1"/>
      <c r="Y10" s="1" t="s">
        <v>66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'G-1'!B11+'G-4'!B11</f>
        <v>133</v>
      </c>
      <c r="C11" s="46">
        <f>'G-1'!C11+'G-4'!C11</f>
        <v>411</v>
      </c>
      <c r="D11" s="46">
        <f>'G-1'!D11+'G-4'!D11</f>
        <v>14</v>
      </c>
      <c r="E11" s="46">
        <f>'G-1'!E11+'G-4'!E11</f>
        <v>4</v>
      </c>
      <c r="F11" s="6">
        <f t="shared" si="0"/>
        <v>515.5</v>
      </c>
      <c r="G11" s="2"/>
      <c r="H11" s="19" t="s">
        <v>5</v>
      </c>
      <c r="I11" s="46">
        <f>'G-1'!I11+'G-4'!I11</f>
        <v>158</v>
      </c>
      <c r="J11" s="46">
        <f>'G-1'!J11+'G-4'!J11</f>
        <v>535</v>
      </c>
      <c r="K11" s="46">
        <f>'G-1'!K11+'G-4'!K11</f>
        <v>13</v>
      </c>
      <c r="L11" s="46">
        <f>'G-1'!L11+'G-4'!L11</f>
        <v>8</v>
      </c>
      <c r="M11" s="6">
        <f t="shared" si="1"/>
        <v>660</v>
      </c>
      <c r="N11" s="9">
        <f>F21+F22+M10+M11</f>
        <v>2475.5</v>
      </c>
      <c r="O11" s="19" t="s">
        <v>44</v>
      </c>
      <c r="P11" s="46">
        <f>'G-1'!P11+'G-4'!P11</f>
        <v>163</v>
      </c>
      <c r="Q11" s="46">
        <f>'G-1'!Q11+'G-4'!Q11</f>
        <v>491</v>
      </c>
      <c r="R11" s="46">
        <f>'G-1'!R11+'G-4'!R11</f>
        <v>16</v>
      </c>
      <c r="S11" s="46">
        <f>'G-1'!S11+'G-4'!S11</f>
        <v>6</v>
      </c>
      <c r="T11" s="6">
        <f t="shared" si="2"/>
        <v>619.5</v>
      </c>
      <c r="U11" s="2"/>
      <c r="W11" s="1"/>
      <c r="X11" s="1"/>
      <c r="Y11" s="1" t="s">
        <v>67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'G-1'!B12+'G-4'!B12</f>
        <v>125</v>
      </c>
      <c r="C12" s="46">
        <f>'G-1'!C12+'G-4'!C12</f>
        <v>423</v>
      </c>
      <c r="D12" s="46">
        <f>'G-1'!D12+'G-4'!D12</f>
        <v>16</v>
      </c>
      <c r="E12" s="46">
        <f>'G-1'!E12+'G-4'!E12</f>
        <v>4</v>
      </c>
      <c r="F12" s="6">
        <f t="shared" si="0"/>
        <v>527.5</v>
      </c>
      <c r="G12" s="2"/>
      <c r="H12" s="19" t="s">
        <v>6</v>
      </c>
      <c r="I12" s="46">
        <f>'G-1'!I12+'G-4'!I12</f>
        <v>140</v>
      </c>
      <c r="J12" s="46">
        <f>'G-1'!J12+'G-4'!J12</f>
        <v>554</v>
      </c>
      <c r="K12" s="46">
        <f>'G-1'!K12+'G-4'!K12</f>
        <v>18</v>
      </c>
      <c r="L12" s="46">
        <f>'G-1'!L12+'G-4'!L12</f>
        <v>7</v>
      </c>
      <c r="M12" s="6">
        <f t="shared" si="1"/>
        <v>677.5</v>
      </c>
      <c r="N12" s="2">
        <f>F22+M10+M11+M12</f>
        <v>2573.5</v>
      </c>
      <c r="O12" s="19" t="s">
        <v>32</v>
      </c>
      <c r="P12" s="46">
        <f>'G-1'!P12+'G-4'!P12</f>
        <v>144</v>
      </c>
      <c r="Q12" s="46">
        <f>'G-1'!Q12+'G-4'!Q12</f>
        <v>456</v>
      </c>
      <c r="R12" s="46">
        <f>'G-1'!R12+'G-4'!R12</f>
        <v>19</v>
      </c>
      <c r="S12" s="46">
        <f>'G-1'!S12+'G-4'!S12</f>
        <v>8</v>
      </c>
      <c r="T12" s="6">
        <f t="shared" si="2"/>
        <v>586</v>
      </c>
      <c r="U12" s="2"/>
      <c r="W12" s="1"/>
      <c r="X12" s="1"/>
      <c r="Y12" s="1" t="s">
        <v>79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'G-1'!B13+'G-4'!B13</f>
        <v>135</v>
      </c>
      <c r="C13" s="46">
        <f>'G-1'!C13+'G-4'!C13</f>
        <v>429</v>
      </c>
      <c r="D13" s="46">
        <f>'G-1'!D13+'G-4'!D13</f>
        <v>20</v>
      </c>
      <c r="E13" s="46">
        <f>'G-1'!E13+'G-4'!E13</f>
        <v>8</v>
      </c>
      <c r="F13" s="6">
        <f t="shared" si="0"/>
        <v>556.5</v>
      </c>
      <c r="G13" s="2">
        <f t="shared" ref="G13:G19" si="3">F10+F11+F12+F13</f>
        <v>2071</v>
      </c>
      <c r="H13" s="19" t="s">
        <v>7</v>
      </c>
      <c r="I13" s="46">
        <f>'G-1'!I13+'G-4'!I13</f>
        <v>97</v>
      </c>
      <c r="J13" s="46">
        <f>'G-1'!J13+'G-4'!J13</f>
        <v>396</v>
      </c>
      <c r="K13" s="46">
        <f>'G-1'!K13+'G-4'!K13</f>
        <v>20</v>
      </c>
      <c r="L13" s="46">
        <f>'G-1'!L13+'G-4'!L13</f>
        <v>4</v>
      </c>
      <c r="M13" s="6">
        <f t="shared" si="1"/>
        <v>494.5</v>
      </c>
      <c r="N13" s="2">
        <f t="shared" ref="N13:N18" si="4">M10+M11+M12+M13</f>
        <v>2466</v>
      </c>
      <c r="O13" s="19" t="s">
        <v>33</v>
      </c>
      <c r="P13" s="46">
        <f>'G-1'!P13+'G-4'!P13</f>
        <v>152</v>
      </c>
      <c r="Q13" s="46">
        <f>'G-1'!Q13+'G-4'!Q13</f>
        <v>474</v>
      </c>
      <c r="R13" s="46">
        <f>'G-1'!R13+'G-4'!R13</f>
        <v>23</v>
      </c>
      <c r="S13" s="46">
        <f>'G-1'!S13+'G-4'!S13</f>
        <v>9</v>
      </c>
      <c r="T13" s="6">
        <f t="shared" si="2"/>
        <v>618.5</v>
      </c>
      <c r="U13" s="2">
        <f t="shared" ref="U13:U21" si="5">T10+T11+T12+T13</f>
        <v>2415.5</v>
      </c>
      <c r="W13" s="1" t="s">
        <v>83</v>
      </c>
      <c r="X13" s="51">
        <v>2015.5</v>
      </c>
      <c r="Y13" s="1" t="s">
        <v>84</v>
      </c>
      <c r="Z13" s="51">
        <v>1769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f>'G-1'!B14+'G-4'!B14</f>
        <v>131</v>
      </c>
      <c r="C14" s="46">
        <f>'G-1'!C14+'G-4'!C14</f>
        <v>431</v>
      </c>
      <c r="D14" s="46">
        <f>'G-1'!D14+'G-4'!D14</f>
        <v>25</v>
      </c>
      <c r="E14" s="46">
        <f>'G-1'!E14+'G-4'!E14</f>
        <v>8</v>
      </c>
      <c r="F14" s="6">
        <f t="shared" si="0"/>
        <v>566.5</v>
      </c>
      <c r="G14" s="2">
        <f t="shared" si="3"/>
        <v>2166</v>
      </c>
      <c r="H14" s="19" t="s">
        <v>9</v>
      </c>
      <c r="I14" s="46">
        <f>'G-1'!I14+'G-4'!I14</f>
        <v>100</v>
      </c>
      <c r="J14" s="46">
        <f>'G-1'!J14+'G-4'!J14</f>
        <v>397</v>
      </c>
      <c r="K14" s="46">
        <f>'G-1'!K14+'G-4'!K14</f>
        <v>16</v>
      </c>
      <c r="L14" s="46">
        <f>'G-1'!L14+'G-4'!L14</f>
        <v>6</v>
      </c>
      <c r="M14" s="6">
        <f t="shared" si="1"/>
        <v>494</v>
      </c>
      <c r="N14" s="2">
        <f t="shared" si="4"/>
        <v>2326</v>
      </c>
      <c r="O14" s="19" t="s">
        <v>29</v>
      </c>
      <c r="P14" s="46">
        <f>'G-1'!P14+'G-4'!P14</f>
        <v>144</v>
      </c>
      <c r="Q14" s="46">
        <f>'G-1'!Q14+'G-4'!Q14</f>
        <v>489</v>
      </c>
      <c r="R14" s="46">
        <f>'G-1'!R14+'G-4'!R14</f>
        <v>26</v>
      </c>
      <c r="S14" s="46">
        <f>'G-1'!S14+'G-4'!S14</f>
        <v>8</v>
      </c>
      <c r="T14" s="6">
        <f t="shared" si="2"/>
        <v>633</v>
      </c>
      <c r="U14" s="2">
        <f t="shared" si="5"/>
        <v>2457</v>
      </c>
      <c r="W14" s="1" t="s">
        <v>88</v>
      </c>
      <c r="X14" s="51">
        <v>2044.5</v>
      </c>
      <c r="Y14" s="1" t="s">
        <v>74</v>
      </c>
      <c r="Z14" s="51">
        <v>1803.5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f>'G-1'!B15+'G-4'!B15</f>
        <v>138</v>
      </c>
      <c r="C15" s="46">
        <f>'G-1'!C15+'G-4'!C15</f>
        <v>428</v>
      </c>
      <c r="D15" s="46">
        <f>'G-1'!D15+'G-4'!D15</f>
        <v>23</v>
      </c>
      <c r="E15" s="46">
        <f>'G-1'!E15+'G-4'!E15</f>
        <v>10</v>
      </c>
      <c r="F15" s="6">
        <f t="shared" si="0"/>
        <v>568</v>
      </c>
      <c r="G15" s="2">
        <f t="shared" si="3"/>
        <v>2218.5</v>
      </c>
      <c r="H15" s="19" t="s">
        <v>12</v>
      </c>
      <c r="I15" s="46">
        <f>'G-1'!I15+'G-4'!I15</f>
        <v>94</v>
      </c>
      <c r="J15" s="46">
        <f>'G-1'!J15+'G-4'!J15</f>
        <v>374</v>
      </c>
      <c r="K15" s="46">
        <f>'G-1'!K15+'G-4'!K15</f>
        <v>10</v>
      </c>
      <c r="L15" s="46">
        <f>'G-1'!L15+'G-4'!L15</f>
        <v>4</v>
      </c>
      <c r="M15" s="6">
        <f t="shared" si="1"/>
        <v>451</v>
      </c>
      <c r="N15" s="2">
        <f t="shared" si="4"/>
        <v>2117</v>
      </c>
      <c r="O15" s="18" t="s">
        <v>30</v>
      </c>
      <c r="P15" s="46">
        <f>'G-1'!P15+'G-4'!P15</f>
        <v>129</v>
      </c>
      <c r="Q15" s="46">
        <f>'G-1'!Q15+'G-4'!Q15</f>
        <v>531</v>
      </c>
      <c r="R15" s="46">
        <f>'G-1'!R15+'G-4'!R15</f>
        <v>20</v>
      </c>
      <c r="S15" s="46">
        <f>'G-1'!S15+'G-4'!S15</f>
        <v>10</v>
      </c>
      <c r="T15" s="6">
        <f t="shared" si="2"/>
        <v>660.5</v>
      </c>
      <c r="U15" s="2">
        <f t="shared" si="5"/>
        <v>2498</v>
      </c>
      <c r="W15" s="1" t="s">
        <v>86</v>
      </c>
      <c r="X15" s="51">
        <v>2047</v>
      </c>
      <c r="Y15" s="1" t="s">
        <v>63</v>
      </c>
      <c r="Z15" s="51">
        <v>1810.5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f>'G-1'!B16+'G-4'!B16</f>
        <v>117</v>
      </c>
      <c r="C16" s="46">
        <f>'G-1'!C16+'G-4'!C16</f>
        <v>414</v>
      </c>
      <c r="D16" s="46">
        <f>'G-1'!D16+'G-4'!D16</f>
        <v>21</v>
      </c>
      <c r="E16" s="46">
        <f>'G-1'!E16+'G-4'!E16</f>
        <v>10</v>
      </c>
      <c r="F16" s="6">
        <f t="shared" si="0"/>
        <v>539.5</v>
      </c>
      <c r="G16" s="2">
        <f t="shared" si="3"/>
        <v>2230.5</v>
      </c>
      <c r="H16" s="19" t="s">
        <v>15</v>
      </c>
      <c r="I16" s="46">
        <f>'G-1'!I16+'G-4'!I16</f>
        <v>95</v>
      </c>
      <c r="J16" s="46">
        <f>'G-1'!J16+'G-4'!J16</f>
        <v>426</v>
      </c>
      <c r="K16" s="46">
        <f>'G-1'!K16+'G-4'!K16</f>
        <v>12</v>
      </c>
      <c r="L16" s="46">
        <f>'G-1'!L16+'G-4'!L16</f>
        <v>4</v>
      </c>
      <c r="M16" s="6">
        <f t="shared" si="1"/>
        <v>507.5</v>
      </c>
      <c r="N16" s="2">
        <f t="shared" si="4"/>
        <v>1947</v>
      </c>
      <c r="O16" s="19" t="s">
        <v>8</v>
      </c>
      <c r="P16" s="46">
        <f>'G-1'!P16+'G-4'!P16</f>
        <v>154</v>
      </c>
      <c r="Q16" s="46">
        <f>'G-1'!Q16+'G-4'!Q16</f>
        <v>532</v>
      </c>
      <c r="R16" s="46">
        <f>'G-1'!R16+'G-4'!R16</f>
        <v>15</v>
      </c>
      <c r="S16" s="46">
        <f>'G-1'!S16+'G-4'!S16</f>
        <v>4</v>
      </c>
      <c r="T16" s="6">
        <f t="shared" si="2"/>
        <v>649</v>
      </c>
      <c r="U16" s="2">
        <f t="shared" si="5"/>
        <v>2561</v>
      </c>
      <c r="W16" s="1" t="s">
        <v>81</v>
      </c>
      <c r="X16" s="51">
        <v>2067.5</v>
      </c>
      <c r="Y16" s="1" t="s">
        <v>75</v>
      </c>
      <c r="Z16" s="51">
        <v>1832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f>'G-1'!B17+'G-4'!B17</f>
        <v>115</v>
      </c>
      <c r="C17" s="46">
        <f>'G-1'!C17+'G-4'!C17</f>
        <v>396</v>
      </c>
      <c r="D17" s="46">
        <f>'G-1'!D17+'G-4'!D17</f>
        <v>15</v>
      </c>
      <c r="E17" s="46">
        <f>'G-1'!E17+'G-4'!E17</f>
        <v>5</v>
      </c>
      <c r="F17" s="6">
        <f t="shared" si="0"/>
        <v>496</v>
      </c>
      <c r="G17" s="2">
        <f t="shared" si="3"/>
        <v>2170</v>
      </c>
      <c r="H17" s="19" t="s">
        <v>18</v>
      </c>
      <c r="I17" s="46">
        <f>'G-1'!I17+'G-4'!I17</f>
        <v>91</v>
      </c>
      <c r="J17" s="46">
        <f>'G-1'!J17+'G-4'!J17</f>
        <v>422</v>
      </c>
      <c r="K17" s="46">
        <f>'G-1'!K17+'G-4'!K17</f>
        <v>18</v>
      </c>
      <c r="L17" s="46">
        <f>'G-1'!L17+'G-4'!L17</f>
        <v>3</v>
      </c>
      <c r="M17" s="6">
        <f t="shared" si="1"/>
        <v>511</v>
      </c>
      <c r="N17" s="2">
        <f t="shared" si="4"/>
        <v>1963.5</v>
      </c>
      <c r="O17" s="19" t="s">
        <v>10</v>
      </c>
      <c r="P17" s="46">
        <f>'G-1'!P17+'G-4'!P17</f>
        <v>136</v>
      </c>
      <c r="Q17" s="46">
        <f>'G-1'!Q17+'G-4'!Q17</f>
        <v>527</v>
      </c>
      <c r="R17" s="46">
        <f>'G-1'!R17+'G-4'!R17</f>
        <v>19</v>
      </c>
      <c r="S17" s="46">
        <f>'G-1'!S17+'G-4'!S17</f>
        <v>7</v>
      </c>
      <c r="T17" s="6">
        <f t="shared" si="2"/>
        <v>650.5</v>
      </c>
      <c r="U17" s="2">
        <f t="shared" si="5"/>
        <v>2593</v>
      </c>
      <c r="W17" s="1" t="s">
        <v>78</v>
      </c>
      <c r="X17" s="51">
        <v>2079.5</v>
      </c>
      <c r="Y17" s="1" t="s">
        <v>73</v>
      </c>
      <c r="Z17" s="51">
        <v>1838.5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f>'G-1'!B18+'G-4'!B18</f>
        <v>122</v>
      </c>
      <c r="C18" s="46">
        <f>'G-1'!C18+'G-4'!C18</f>
        <v>426</v>
      </c>
      <c r="D18" s="46">
        <f>'G-1'!D18+'G-4'!D18</f>
        <v>16</v>
      </c>
      <c r="E18" s="46">
        <f>'G-1'!E18+'G-4'!E18</f>
        <v>5</v>
      </c>
      <c r="F18" s="6">
        <f t="shared" si="0"/>
        <v>531.5</v>
      </c>
      <c r="G18" s="2">
        <f t="shared" si="3"/>
        <v>2135</v>
      </c>
      <c r="H18" s="19" t="s">
        <v>20</v>
      </c>
      <c r="I18" s="46">
        <f>'G-1'!I18+'G-4'!I18</f>
        <v>100</v>
      </c>
      <c r="J18" s="46">
        <f>'G-1'!J18+'G-4'!J18</f>
        <v>424</v>
      </c>
      <c r="K18" s="46">
        <f>'G-1'!K18+'G-4'!K18</f>
        <v>18</v>
      </c>
      <c r="L18" s="46">
        <f>'G-1'!L18+'G-4'!L18</f>
        <v>7</v>
      </c>
      <c r="M18" s="6">
        <f t="shared" si="1"/>
        <v>527.5</v>
      </c>
      <c r="N18" s="2">
        <f t="shared" si="4"/>
        <v>1997</v>
      </c>
      <c r="O18" s="19" t="s">
        <v>13</v>
      </c>
      <c r="P18" s="46">
        <f>'G-1'!P18+'G-4'!P18</f>
        <v>137</v>
      </c>
      <c r="Q18" s="46">
        <f>'G-1'!Q18+'G-4'!Q18</f>
        <v>552</v>
      </c>
      <c r="R18" s="46">
        <f>'G-1'!R18+'G-4'!R18</f>
        <v>16</v>
      </c>
      <c r="S18" s="46">
        <f>'G-1'!S18+'G-4'!S18</f>
        <v>4</v>
      </c>
      <c r="T18" s="6">
        <f t="shared" si="2"/>
        <v>662.5</v>
      </c>
      <c r="U18" s="2">
        <f t="shared" si="5"/>
        <v>2622.5</v>
      </c>
      <c r="W18" s="1" t="s">
        <v>65</v>
      </c>
      <c r="X18" s="51">
        <v>2112.5</v>
      </c>
      <c r="Y18" s="1" t="s">
        <v>89</v>
      </c>
      <c r="Z18" s="51">
        <v>1862.5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'G-1'!B19+'G-4'!B19</f>
        <v>108</v>
      </c>
      <c r="C19" s="47">
        <f>'G-1'!C19+'G-4'!C19</f>
        <v>401</v>
      </c>
      <c r="D19" s="47">
        <f>'G-1'!D19+'G-4'!D19</f>
        <v>16</v>
      </c>
      <c r="E19" s="47">
        <f>'G-1'!E19+'G-4'!E19</f>
        <v>8</v>
      </c>
      <c r="F19" s="7">
        <f t="shared" si="0"/>
        <v>507</v>
      </c>
      <c r="G19" s="3">
        <f t="shared" si="3"/>
        <v>2074</v>
      </c>
      <c r="H19" s="20" t="s">
        <v>22</v>
      </c>
      <c r="I19" s="46">
        <f>'G-1'!I19+'G-4'!I19</f>
        <v>130</v>
      </c>
      <c r="J19" s="46">
        <f>'G-1'!J19+'G-4'!J19</f>
        <v>468</v>
      </c>
      <c r="K19" s="46">
        <f>'G-1'!K19+'G-4'!K19</f>
        <v>14</v>
      </c>
      <c r="L19" s="46">
        <f>'G-1'!L19+'G-4'!L19</f>
        <v>8</v>
      </c>
      <c r="M19" s="6">
        <f t="shared" si="1"/>
        <v>581</v>
      </c>
      <c r="N19" s="2">
        <f>M16+M17+M18+M19</f>
        <v>2127</v>
      </c>
      <c r="O19" s="19" t="s">
        <v>16</v>
      </c>
      <c r="P19" s="46">
        <f>'G-1'!P19+'G-4'!P19</f>
        <v>144</v>
      </c>
      <c r="Q19" s="46">
        <f>'G-1'!Q19+'G-4'!Q19</f>
        <v>572</v>
      </c>
      <c r="R19" s="46">
        <f>'G-1'!R19+'G-4'!R19</f>
        <v>13</v>
      </c>
      <c r="S19" s="46">
        <f>'G-1'!S19+'G-4'!S19</f>
        <v>3</v>
      </c>
      <c r="T19" s="6">
        <f t="shared" si="2"/>
        <v>677.5</v>
      </c>
      <c r="U19" s="2">
        <f t="shared" si="5"/>
        <v>2639.5</v>
      </c>
      <c r="W19" s="1" t="s">
        <v>64</v>
      </c>
      <c r="X19" s="51">
        <v>2147.5</v>
      </c>
      <c r="Y19" s="1" t="s">
        <v>87</v>
      </c>
      <c r="Z19" s="51">
        <v>1876.5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f>'G-1'!B20+'G-4'!B20</f>
        <v>141</v>
      </c>
      <c r="C20" s="45">
        <f>'G-1'!C20+'G-4'!C20</f>
        <v>440</v>
      </c>
      <c r="D20" s="45">
        <f>'G-1'!D20+'G-4'!D20</f>
        <v>14</v>
      </c>
      <c r="E20" s="45">
        <f>'G-1'!E20+'G-4'!E20</f>
        <v>11</v>
      </c>
      <c r="F20" s="8">
        <f t="shared" si="0"/>
        <v>566</v>
      </c>
      <c r="G20" s="35"/>
      <c r="H20" s="19" t="s">
        <v>24</v>
      </c>
      <c r="I20" s="46">
        <f>'G-1'!I20+'G-4'!I20</f>
        <v>135</v>
      </c>
      <c r="J20" s="46">
        <f>'G-1'!J20+'G-4'!J20</f>
        <v>431</v>
      </c>
      <c r="K20" s="46">
        <f>'G-1'!K20+'G-4'!K20</f>
        <v>10</v>
      </c>
      <c r="L20" s="46">
        <f>'G-1'!L20+'G-4'!L20</f>
        <v>8</v>
      </c>
      <c r="M20" s="8">
        <f t="shared" si="1"/>
        <v>538.5</v>
      </c>
      <c r="N20" s="2">
        <f>M17+M18+M19+M20</f>
        <v>2158</v>
      </c>
      <c r="O20" s="19" t="s">
        <v>45</v>
      </c>
      <c r="P20" s="46">
        <f>'G-1'!P20+'G-4'!P20</f>
        <v>105</v>
      </c>
      <c r="Q20" s="46">
        <f>'G-1'!Q20+'G-4'!Q20</f>
        <v>538</v>
      </c>
      <c r="R20" s="46">
        <f>'G-1'!R20+'G-4'!R20</f>
        <v>16</v>
      </c>
      <c r="S20" s="46">
        <f>'G-1'!S20+'G-4'!S20</f>
        <v>5</v>
      </c>
      <c r="T20" s="8">
        <f t="shared" si="2"/>
        <v>635</v>
      </c>
      <c r="U20" s="2">
        <f t="shared" si="5"/>
        <v>2625.5</v>
      </c>
      <c r="W20" s="1"/>
      <c r="X20" s="1"/>
      <c r="Y20" s="1" t="s">
        <v>91</v>
      </c>
      <c r="Z20" s="51">
        <v>1888.5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'G-1'!B21+'G-4'!B21</f>
        <v>156</v>
      </c>
      <c r="C21" s="45">
        <f>'G-1'!C21+'G-4'!C21</f>
        <v>443</v>
      </c>
      <c r="D21" s="45">
        <f>'G-1'!D21+'G-4'!D21</f>
        <v>18</v>
      </c>
      <c r="E21" s="45">
        <f>'G-1'!E21+'G-4'!E21</f>
        <v>9</v>
      </c>
      <c r="F21" s="6">
        <f t="shared" si="0"/>
        <v>579.5</v>
      </c>
      <c r="G21" s="36"/>
      <c r="H21" s="20" t="s">
        <v>25</v>
      </c>
      <c r="I21" s="46">
        <f>'G-1'!I21+'G-4'!I21</f>
        <v>140</v>
      </c>
      <c r="J21" s="46">
        <f>'G-1'!J21+'G-4'!J21</f>
        <v>435</v>
      </c>
      <c r="K21" s="46">
        <f>'G-1'!K21+'G-4'!K21</f>
        <v>20</v>
      </c>
      <c r="L21" s="46">
        <f>'G-1'!L21+'G-4'!L21</f>
        <v>10</v>
      </c>
      <c r="M21" s="6">
        <f t="shared" si="1"/>
        <v>570</v>
      </c>
      <c r="N21" s="2">
        <f>M18+M19+M20+M21</f>
        <v>2217</v>
      </c>
      <c r="O21" s="21" t="s">
        <v>46</v>
      </c>
      <c r="P21" s="47">
        <f>'G-1'!P21+'G-4'!P21</f>
        <v>111</v>
      </c>
      <c r="Q21" s="47">
        <f>'G-1'!Q21+'G-4'!Q21</f>
        <v>539</v>
      </c>
      <c r="R21" s="47">
        <f>'G-1'!R21+'G-4'!R21</f>
        <v>12</v>
      </c>
      <c r="S21" s="47">
        <f>'G-1'!S21+'G-4'!S21</f>
        <v>4</v>
      </c>
      <c r="T21" s="7">
        <f t="shared" si="2"/>
        <v>628.5</v>
      </c>
      <c r="U21" s="3">
        <f t="shared" si="5"/>
        <v>2603.5</v>
      </c>
      <c r="W21" s="1"/>
      <c r="X21" s="1"/>
      <c r="Y21" s="1" t="s">
        <v>70</v>
      </c>
      <c r="Z21" s="51">
        <v>1896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'G-1'!B22+'G-4'!B22</f>
        <v>135</v>
      </c>
      <c r="C22" s="45">
        <f>'G-1'!C22+'G-4'!C22</f>
        <v>480</v>
      </c>
      <c r="D22" s="45">
        <f>'G-1'!D22+'G-4'!D22</f>
        <v>16</v>
      </c>
      <c r="E22" s="45">
        <f>'G-1'!E22+'G-4'!E22</f>
        <v>9</v>
      </c>
      <c r="F22" s="6">
        <f t="shared" si="0"/>
        <v>602</v>
      </c>
      <c r="G22" s="2"/>
      <c r="H22" s="21" t="s">
        <v>26</v>
      </c>
      <c r="I22" s="46">
        <f>'G-1'!I22+'G-4'!I22</f>
        <v>145</v>
      </c>
      <c r="J22" s="46">
        <f>'G-1'!J22+'G-4'!J22</f>
        <v>429</v>
      </c>
      <c r="K22" s="46">
        <f>'G-1'!K22+'G-4'!K22</f>
        <v>16</v>
      </c>
      <c r="L22" s="46">
        <f>'G-1'!L22+'G-4'!L22</f>
        <v>13</v>
      </c>
      <c r="M22" s="6">
        <f t="shared" si="1"/>
        <v>566</v>
      </c>
      <c r="N22" s="3">
        <f>M19+M20+M21+M22</f>
        <v>2255.5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1946</v>
      </c>
      <c r="AA22" s="1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2230.5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2573.5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2639.5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7"/>
      <c r="B24" s="138"/>
      <c r="C24" s="52" t="s">
        <v>72</v>
      </c>
      <c r="D24" s="55"/>
      <c r="E24" s="55"/>
      <c r="F24" s="56" t="s">
        <v>81</v>
      </c>
      <c r="G24" s="57"/>
      <c r="H24" s="137"/>
      <c r="I24" s="138"/>
      <c r="J24" s="52" t="s">
        <v>72</v>
      </c>
      <c r="K24" s="55"/>
      <c r="L24" s="55"/>
      <c r="M24" s="56" t="s">
        <v>74</v>
      </c>
      <c r="N24" s="57"/>
      <c r="O24" s="137"/>
      <c r="P24" s="138"/>
      <c r="Q24" s="52" t="s">
        <v>72</v>
      </c>
      <c r="R24" s="55"/>
      <c r="S24" s="55"/>
      <c r="T24" s="56" t="s">
        <v>90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G45" sqref="G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61" t="s">
        <v>111</v>
      </c>
      <c r="B2" s="161"/>
      <c r="C2" s="161"/>
      <c r="D2" s="161"/>
      <c r="E2" s="161"/>
      <c r="F2" s="161"/>
      <c r="G2" s="161"/>
      <c r="H2" s="161"/>
      <c r="I2" s="161"/>
      <c r="J2" s="161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62" t="s">
        <v>112</v>
      </c>
      <c r="B4" s="162"/>
      <c r="C4" s="163" t="s">
        <v>60</v>
      </c>
      <c r="D4" s="163"/>
      <c r="E4" s="163"/>
      <c r="F4" s="77"/>
      <c r="G4" s="73"/>
      <c r="H4" s="73"/>
      <c r="I4" s="73"/>
      <c r="J4" s="73"/>
    </row>
    <row r="5" spans="1:10" x14ac:dyDescent="0.2">
      <c r="A5" s="146" t="s">
        <v>56</v>
      </c>
      <c r="B5" s="146"/>
      <c r="C5" s="164" t="str">
        <f>'G-1'!D5</f>
        <v>CALLE 76 X CARRERA 53</v>
      </c>
      <c r="D5" s="164"/>
      <c r="E5" s="164"/>
      <c r="F5" s="78"/>
      <c r="G5" s="79"/>
      <c r="H5" s="70" t="s">
        <v>53</v>
      </c>
      <c r="I5" s="165">
        <f>'G-1'!L5</f>
        <v>0</v>
      </c>
      <c r="J5" s="165"/>
    </row>
    <row r="6" spans="1:10" x14ac:dyDescent="0.2">
      <c r="A6" s="146" t="s">
        <v>113</v>
      </c>
      <c r="B6" s="146"/>
      <c r="C6" s="166" t="s">
        <v>152</v>
      </c>
      <c r="D6" s="166"/>
      <c r="E6" s="166"/>
      <c r="F6" s="78"/>
      <c r="G6" s="79"/>
      <c r="H6" s="70" t="s">
        <v>58</v>
      </c>
      <c r="I6" s="167">
        <f>'G-1'!S6</f>
        <v>43243</v>
      </c>
      <c r="J6" s="167"/>
    </row>
    <row r="7" spans="1:10" x14ac:dyDescent="0.2">
      <c r="A7" s="80"/>
      <c r="B7" s="80"/>
      <c r="C7" s="168"/>
      <c r="D7" s="168"/>
      <c r="E7" s="168"/>
      <c r="F7" s="168"/>
      <c r="G7" s="77"/>
      <c r="H7" s="81"/>
      <c r="I7" s="82"/>
      <c r="J7" s="73"/>
    </row>
    <row r="8" spans="1:10" x14ac:dyDescent="0.2">
      <c r="A8" s="169" t="s">
        <v>114</v>
      </c>
      <c r="B8" s="171" t="s">
        <v>115</v>
      </c>
      <c r="C8" s="169" t="s">
        <v>116</v>
      </c>
      <c r="D8" s="171" t="s">
        <v>117</v>
      </c>
      <c r="E8" s="83" t="s">
        <v>118</v>
      </c>
      <c r="F8" s="84" t="s">
        <v>119</v>
      </c>
      <c r="G8" s="85" t="s">
        <v>120</v>
      </c>
      <c r="H8" s="84" t="s">
        <v>121</v>
      </c>
      <c r="I8" s="173" t="s">
        <v>122</v>
      </c>
      <c r="J8" s="175" t="s">
        <v>123</v>
      </c>
    </row>
    <row r="9" spans="1:10" x14ac:dyDescent="0.2">
      <c r="A9" s="170"/>
      <c r="B9" s="172"/>
      <c r="C9" s="170"/>
      <c r="D9" s="172"/>
      <c r="E9" s="86" t="s">
        <v>52</v>
      </c>
      <c r="F9" s="87" t="s">
        <v>0</v>
      </c>
      <c r="G9" s="88" t="s">
        <v>2</v>
      </c>
      <c r="H9" s="87" t="s">
        <v>3</v>
      </c>
      <c r="I9" s="174"/>
      <c r="J9" s="176"/>
    </row>
    <row r="10" spans="1:10" x14ac:dyDescent="0.2">
      <c r="A10" s="177" t="s">
        <v>124</v>
      </c>
      <c r="B10" s="180">
        <v>3</v>
      </c>
      <c r="C10" s="89"/>
      <c r="D10" s="90" t="s">
        <v>125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8"/>
      <c r="B11" s="181"/>
      <c r="C11" s="89" t="s">
        <v>126</v>
      </c>
      <c r="D11" s="92" t="s">
        <v>127</v>
      </c>
      <c r="E11" s="93">
        <v>316</v>
      </c>
      <c r="F11" s="93">
        <v>1355</v>
      </c>
      <c r="G11" s="93">
        <v>52</v>
      </c>
      <c r="H11" s="93">
        <v>21</v>
      </c>
      <c r="I11" s="93">
        <f t="shared" ref="I11:I45" si="0">E11*0.5+F11+G11*2+H11*2.5</f>
        <v>1669.5</v>
      </c>
      <c r="J11" s="94">
        <f>IF(I11=0,"0,00",I11/SUM(I10:I12)*100)</f>
        <v>98.263684520306057</v>
      </c>
    </row>
    <row r="12" spans="1:10" x14ac:dyDescent="0.2">
      <c r="A12" s="178"/>
      <c r="B12" s="181"/>
      <c r="C12" s="95" t="s">
        <v>135</v>
      </c>
      <c r="D12" s="96" t="s">
        <v>128</v>
      </c>
      <c r="E12" s="49">
        <v>7</v>
      </c>
      <c r="F12" s="49">
        <v>24</v>
      </c>
      <c r="G12" s="49">
        <v>1</v>
      </c>
      <c r="H12" s="49">
        <v>0</v>
      </c>
      <c r="I12" s="97">
        <f t="shared" si="0"/>
        <v>29.5</v>
      </c>
      <c r="J12" s="98">
        <f>IF(I12=0,"0,00",I12/SUM(I10:I12)*100)</f>
        <v>1.7363154796939377</v>
      </c>
    </row>
    <row r="13" spans="1:10" x14ac:dyDescent="0.2">
      <c r="A13" s="178"/>
      <c r="B13" s="181"/>
      <c r="C13" s="99"/>
      <c r="D13" s="90" t="s">
        <v>125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8"/>
      <c r="B14" s="181"/>
      <c r="C14" s="89" t="s">
        <v>129</v>
      </c>
      <c r="D14" s="92" t="s">
        <v>127</v>
      </c>
      <c r="E14" s="93">
        <v>517</v>
      </c>
      <c r="F14" s="93">
        <v>2115</v>
      </c>
      <c r="G14" s="93">
        <v>75</v>
      </c>
      <c r="H14" s="93">
        <v>31</v>
      </c>
      <c r="I14" s="93">
        <f t="shared" si="0"/>
        <v>2601</v>
      </c>
      <c r="J14" s="94">
        <f>IF(I14=0,"0,00",I14/SUM(I13:I15)*100)</f>
        <v>98.262183604080093</v>
      </c>
    </row>
    <row r="15" spans="1:10" x14ac:dyDescent="0.2">
      <c r="A15" s="178"/>
      <c r="B15" s="181"/>
      <c r="C15" s="95" t="s">
        <v>136</v>
      </c>
      <c r="D15" s="96" t="s">
        <v>128</v>
      </c>
      <c r="E15" s="49">
        <v>8</v>
      </c>
      <c r="F15" s="49">
        <v>37</v>
      </c>
      <c r="G15" s="49">
        <v>0</v>
      </c>
      <c r="H15" s="49">
        <v>2</v>
      </c>
      <c r="I15" s="97">
        <f t="shared" si="0"/>
        <v>46</v>
      </c>
      <c r="J15" s="98">
        <f>IF(I15=0,"0,00",I15/SUM(I13:I15)*100)</f>
        <v>1.7378163959199093</v>
      </c>
    </row>
    <row r="16" spans="1:10" x14ac:dyDescent="0.2">
      <c r="A16" s="178"/>
      <c r="B16" s="181"/>
      <c r="C16" s="99"/>
      <c r="D16" s="90" t="s">
        <v>125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8"/>
      <c r="B17" s="181"/>
      <c r="C17" s="89" t="s">
        <v>130</v>
      </c>
      <c r="D17" s="92" t="s">
        <v>127</v>
      </c>
      <c r="E17" s="93">
        <v>424</v>
      </c>
      <c r="F17" s="93">
        <v>1515</v>
      </c>
      <c r="G17" s="93">
        <v>71</v>
      </c>
      <c r="H17" s="93">
        <v>33</v>
      </c>
      <c r="I17" s="93">
        <f t="shared" si="0"/>
        <v>1951.5</v>
      </c>
      <c r="J17" s="94">
        <f>IF(I17=0,"0,00",I17/SUM(I16:I18)*100)</f>
        <v>98.262839879154072</v>
      </c>
    </row>
    <row r="18" spans="1:10" x14ac:dyDescent="0.2">
      <c r="A18" s="179"/>
      <c r="B18" s="182"/>
      <c r="C18" s="100" t="s">
        <v>137</v>
      </c>
      <c r="D18" s="96" t="s">
        <v>128</v>
      </c>
      <c r="E18" s="49">
        <v>8</v>
      </c>
      <c r="F18" s="49">
        <v>26</v>
      </c>
      <c r="G18" s="49">
        <v>1</v>
      </c>
      <c r="H18" s="49">
        <v>1</v>
      </c>
      <c r="I18" s="97">
        <f t="shared" si="0"/>
        <v>34.5</v>
      </c>
      <c r="J18" s="98">
        <f>IF(I18=0,"0,00",I18/SUM(I16:I18)*100)</f>
        <v>1.7371601208459215</v>
      </c>
    </row>
    <row r="19" spans="1:10" x14ac:dyDescent="0.2">
      <c r="A19" s="177" t="s">
        <v>131</v>
      </c>
      <c r="B19" s="180"/>
      <c r="C19" s="101"/>
      <c r="D19" s="90" t="s">
        <v>125</v>
      </c>
      <c r="E19" s="124">
        <v>0</v>
      </c>
      <c r="F19" s="124">
        <v>0</v>
      </c>
      <c r="G19" s="124">
        <v>0</v>
      </c>
      <c r="H19" s="124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78"/>
      <c r="B20" s="181"/>
      <c r="C20" s="89" t="s">
        <v>126</v>
      </c>
      <c r="D20" s="92" t="s">
        <v>127</v>
      </c>
      <c r="E20" s="126">
        <v>0</v>
      </c>
      <c r="F20" s="126">
        <v>0</v>
      </c>
      <c r="G20" s="126">
        <v>0</v>
      </c>
      <c r="H20" s="126">
        <v>0</v>
      </c>
      <c r="I20" s="93">
        <f t="shared" si="0"/>
        <v>0</v>
      </c>
      <c r="J20" s="94" t="str">
        <f>IF(I20=0,"0,00",I20/SUM(I19:I21)*100)</f>
        <v>0,00</v>
      </c>
    </row>
    <row r="21" spans="1:10" x14ac:dyDescent="0.2">
      <c r="A21" s="178"/>
      <c r="B21" s="181"/>
      <c r="C21" s="95" t="s">
        <v>138</v>
      </c>
      <c r="D21" s="96" t="s">
        <v>128</v>
      </c>
      <c r="E21" s="125">
        <v>0</v>
      </c>
      <c r="F21" s="125">
        <v>0</v>
      </c>
      <c r="G21" s="125">
        <v>0</v>
      </c>
      <c r="H21" s="125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8"/>
      <c r="B22" s="181"/>
      <c r="C22" s="99"/>
      <c r="D22" s="90" t="s">
        <v>125</v>
      </c>
      <c r="E22" s="124">
        <v>0</v>
      </c>
      <c r="F22" s="124">
        <v>0</v>
      </c>
      <c r="G22" s="124">
        <v>0</v>
      </c>
      <c r="H22" s="124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78"/>
      <c r="B23" s="181"/>
      <c r="C23" s="89" t="s">
        <v>129</v>
      </c>
      <c r="D23" s="92" t="s">
        <v>127</v>
      </c>
      <c r="E23" s="126">
        <v>0</v>
      </c>
      <c r="F23" s="126">
        <v>0</v>
      </c>
      <c r="G23" s="126">
        <v>0</v>
      </c>
      <c r="H23" s="126">
        <v>0</v>
      </c>
      <c r="I23" s="93">
        <f t="shared" si="0"/>
        <v>0</v>
      </c>
      <c r="J23" s="94" t="str">
        <f>IF(I23=0,"0,00",I23/SUM(I22:I24)*100)</f>
        <v>0,00</v>
      </c>
    </row>
    <row r="24" spans="1:10" x14ac:dyDescent="0.2">
      <c r="A24" s="178"/>
      <c r="B24" s="181"/>
      <c r="C24" s="95" t="s">
        <v>139</v>
      </c>
      <c r="D24" s="96" t="s">
        <v>128</v>
      </c>
      <c r="E24" s="125">
        <v>0</v>
      </c>
      <c r="F24" s="125">
        <v>0</v>
      </c>
      <c r="G24" s="125">
        <v>0</v>
      </c>
      <c r="H24" s="125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8"/>
      <c r="B25" s="181"/>
      <c r="C25" s="99"/>
      <c r="D25" s="90" t="s">
        <v>125</v>
      </c>
      <c r="E25" s="124">
        <v>0</v>
      </c>
      <c r="F25" s="124">
        <v>0</v>
      </c>
      <c r="G25" s="124">
        <v>0</v>
      </c>
      <c r="H25" s="124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78"/>
      <c r="B26" s="181"/>
      <c r="C26" s="89" t="s">
        <v>130</v>
      </c>
      <c r="D26" s="92" t="s">
        <v>127</v>
      </c>
      <c r="E26" s="126">
        <v>0</v>
      </c>
      <c r="F26" s="126">
        <v>0</v>
      </c>
      <c r="G26" s="126">
        <v>0</v>
      </c>
      <c r="H26" s="126">
        <v>0</v>
      </c>
      <c r="I26" s="93">
        <f t="shared" si="0"/>
        <v>0</v>
      </c>
      <c r="J26" s="94" t="str">
        <f>IF(I26=0,"0,00",I26/SUM(I25:I27)*100)</f>
        <v>0,00</v>
      </c>
    </row>
    <row r="27" spans="1:10" x14ac:dyDescent="0.2">
      <c r="A27" s="179"/>
      <c r="B27" s="182"/>
      <c r="C27" s="100" t="s">
        <v>140</v>
      </c>
      <c r="D27" s="96" t="s">
        <v>128</v>
      </c>
      <c r="E27" s="125">
        <v>0</v>
      </c>
      <c r="F27" s="125">
        <v>0</v>
      </c>
      <c r="G27" s="125">
        <v>0</v>
      </c>
      <c r="H27" s="125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7" t="s">
        <v>132</v>
      </c>
      <c r="B28" s="180"/>
      <c r="C28" s="101"/>
      <c r="D28" s="90" t="s">
        <v>125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8"/>
      <c r="B29" s="181"/>
      <c r="C29" s="89" t="s">
        <v>126</v>
      </c>
      <c r="D29" s="92" t="s">
        <v>127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8"/>
      <c r="B30" s="181"/>
      <c r="C30" s="95" t="s">
        <v>141</v>
      </c>
      <c r="D30" s="96" t="s">
        <v>128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8"/>
      <c r="B31" s="181"/>
      <c r="C31" s="99"/>
      <c r="D31" s="90" t="s">
        <v>125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8"/>
      <c r="B32" s="181"/>
      <c r="C32" s="89" t="s">
        <v>129</v>
      </c>
      <c r="D32" s="92" t="s">
        <v>127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8"/>
      <c r="B33" s="181"/>
      <c r="C33" s="95" t="s">
        <v>142</v>
      </c>
      <c r="D33" s="96" t="s">
        <v>128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8"/>
      <c r="B34" s="181"/>
      <c r="C34" s="99"/>
      <c r="D34" s="90" t="s">
        <v>125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8"/>
      <c r="B35" s="181"/>
      <c r="C35" s="89" t="s">
        <v>130</v>
      </c>
      <c r="D35" s="92" t="s">
        <v>127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9"/>
      <c r="B36" s="182"/>
      <c r="C36" s="100" t="s">
        <v>143</v>
      </c>
      <c r="D36" s="96" t="s">
        <v>128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7" t="s">
        <v>133</v>
      </c>
      <c r="B37" s="180">
        <v>3</v>
      </c>
      <c r="C37" s="101"/>
      <c r="D37" s="90" t="s">
        <v>125</v>
      </c>
      <c r="E37" s="50">
        <v>172</v>
      </c>
      <c r="F37" s="50">
        <v>514</v>
      </c>
      <c r="G37" s="50">
        <v>33</v>
      </c>
      <c r="H37" s="50">
        <v>11</v>
      </c>
      <c r="I37" s="50">
        <f t="shared" si="0"/>
        <v>693.5</v>
      </c>
      <c r="J37" s="91">
        <f>IF(I37=0,"0,00",I37/SUM(I37:I39)*100)</f>
        <v>46.202531645569621</v>
      </c>
    </row>
    <row r="38" spans="1:10" x14ac:dyDescent="0.2">
      <c r="A38" s="178"/>
      <c r="B38" s="181"/>
      <c r="C38" s="89" t="s">
        <v>126</v>
      </c>
      <c r="D38" s="92" t="s">
        <v>127</v>
      </c>
      <c r="E38" s="93">
        <v>203</v>
      </c>
      <c r="F38" s="93">
        <v>671</v>
      </c>
      <c r="G38" s="93">
        <v>0</v>
      </c>
      <c r="H38" s="93">
        <v>14</v>
      </c>
      <c r="I38" s="93">
        <f t="shared" si="0"/>
        <v>807.5</v>
      </c>
      <c r="J38" s="94">
        <f>IF(I38=0,"0,00",I38/SUM(I37:I39)*100)</f>
        <v>53.797468354430379</v>
      </c>
    </row>
    <row r="39" spans="1:10" x14ac:dyDescent="0.2">
      <c r="A39" s="178"/>
      <c r="B39" s="181"/>
      <c r="C39" s="95" t="s">
        <v>144</v>
      </c>
      <c r="D39" s="96" t="s">
        <v>128</v>
      </c>
      <c r="E39" s="49">
        <v>0</v>
      </c>
      <c r="F39" s="49">
        <v>0</v>
      </c>
      <c r="G39" s="49">
        <v>0</v>
      </c>
      <c r="H39" s="49">
        <v>0</v>
      </c>
      <c r="I39" s="97">
        <f t="shared" si="0"/>
        <v>0</v>
      </c>
      <c r="J39" s="98" t="str">
        <f>IF(I39=0,"0,00",I39/SUM(I37:I39)*100)</f>
        <v>0,00</v>
      </c>
    </row>
    <row r="40" spans="1:10" x14ac:dyDescent="0.2">
      <c r="A40" s="178"/>
      <c r="B40" s="181"/>
      <c r="C40" s="99"/>
      <c r="D40" s="90" t="s">
        <v>125</v>
      </c>
      <c r="E40" s="50">
        <v>157</v>
      </c>
      <c r="F40" s="50">
        <v>420</v>
      </c>
      <c r="G40" s="50">
        <v>38</v>
      </c>
      <c r="H40" s="50">
        <v>8</v>
      </c>
      <c r="I40" s="50">
        <f t="shared" si="0"/>
        <v>594.5</v>
      </c>
      <c r="J40" s="91">
        <f>IF(I40=0,"0,00",I40/SUM(I40:I42)*100)</f>
        <v>37.354696826892869</v>
      </c>
    </row>
    <row r="41" spans="1:10" x14ac:dyDescent="0.2">
      <c r="A41" s="178"/>
      <c r="B41" s="181"/>
      <c r="C41" s="89" t="s">
        <v>129</v>
      </c>
      <c r="D41" s="92" t="s">
        <v>127</v>
      </c>
      <c r="E41" s="93">
        <v>256</v>
      </c>
      <c r="F41" s="93">
        <v>824</v>
      </c>
      <c r="G41" s="93">
        <v>0</v>
      </c>
      <c r="H41" s="93">
        <v>18</v>
      </c>
      <c r="I41" s="93">
        <f t="shared" si="0"/>
        <v>997</v>
      </c>
      <c r="J41" s="94">
        <f>IF(I41=0,"0,00",I41/SUM(I40:I42)*100)</f>
        <v>62.645303173107138</v>
      </c>
    </row>
    <row r="42" spans="1:10" x14ac:dyDescent="0.2">
      <c r="A42" s="178"/>
      <c r="B42" s="181"/>
      <c r="C42" s="95" t="s">
        <v>145</v>
      </c>
      <c r="D42" s="96" t="s">
        <v>128</v>
      </c>
      <c r="E42" s="49">
        <v>0</v>
      </c>
      <c r="F42" s="49">
        <v>0</v>
      </c>
      <c r="G42" s="49">
        <v>0</v>
      </c>
      <c r="H42" s="49">
        <v>0</v>
      </c>
      <c r="I42" s="97">
        <f t="shared" si="0"/>
        <v>0</v>
      </c>
      <c r="J42" s="98" t="str">
        <f>IF(I42=0,"0,00",I42/SUM(I40:I42)*100)</f>
        <v>0,00</v>
      </c>
    </row>
    <row r="43" spans="1:10" x14ac:dyDescent="0.2">
      <c r="A43" s="178"/>
      <c r="B43" s="181"/>
      <c r="C43" s="99"/>
      <c r="D43" s="90" t="s">
        <v>125</v>
      </c>
      <c r="E43" s="50">
        <v>149</v>
      </c>
      <c r="F43" s="50">
        <v>485</v>
      </c>
      <c r="G43" s="50">
        <v>40</v>
      </c>
      <c r="H43" s="50">
        <v>1</v>
      </c>
      <c r="I43" s="50">
        <f t="shared" si="0"/>
        <v>642</v>
      </c>
      <c r="J43" s="91">
        <f>IF(I43=0,"0,00",I43/SUM(I43:I45)*100)</f>
        <v>36.917768832662453</v>
      </c>
    </row>
    <row r="44" spans="1:10" x14ac:dyDescent="0.2">
      <c r="A44" s="178"/>
      <c r="B44" s="181"/>
      <c r="C44" s="89" t="s">
        <v>130</v>
      </c>
      <c r="D44" s="92" t="s">
        <v>127</v>
      </c>
      <c r="E44" s="93">
        <v>240</v>
      </c>
      <c r="F44" s="93">
        <v>937</v>
      </c>
      <c r="G44" s="93">
        <v>0</v>
      </c>
      <c r="H44" s="93">
        <v>16</v>
      </c>
      <c r="I44" s="93">
        <f t="shared" si="0"/>
        <v>1097</v>
      </c>
      <c r="J44" s="94">
        <f>IF(I44=0,"0,00",I44/SUM(I43:I45)*100)</f>
        <v>63.082231167337554</v>
      </c>
    </row>
    <row r="45" spans="1:10" x14ac:dyDescent="0.2">
      <c r="A45" s="179"/>
      <c r="B45" s="182"/>
      <c r="C45" s="100" t="s">
        <v>146</v>
      </c>
      <c r="D45" s="96" t="s">
        <v>128</v>
      </c>
      <c r="E45" s="49">
        <v>0</v>
      </c>
      <c r="F45" s="49">
        <v>0</v>
      </c>
      <c r="G45" s="49">
        <v>0</v>
      </c>
      <c r="H45" s="49">
        <v>0</v>
      </c>
      <c r="I45" s="102">
        <f t="shared" si="0"/>
        <v>0</v>
      </c>
      <c r="J45" s="98" t="str">
        <f>IF(I45=0,"0,00",I45/SUM(I43:I45)*100)</f>
        <v>0,00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.1406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4" t="s">
        <v>94</v>
      </c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4" t="s">
        <v>95</v>
      </c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84"/>
      <c r="AB3" s="184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4" t="s">
        <v>96</v>
      </c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5" t="s">
        <v>97</v>
      </c>
      <c r="B8" s="185"/>
      <c r="C8" s="186" t="s">
        <v>98</v>
      </c>
      <c r="D8" s="186"/>
      <c r="E8" s="186"/>
      <c r="F8" s="186"/>
      <c r="G8" s="186"/>
      <c r="H8" s="186"/>
      <c r="I8" s="59"/>
      <c r="J8" s="59"/>
      <c r="K8" s="59"/>
      <c r="L8" s="185" t="s">
        <v>99</v>
      </c>
      <c r="M8" s="185"/>
      <c r="N8" s="185"/>
      <c r="O8" s="186" t="str">
        <f>'G-1'!D5</f>
        <v>CALLE 76 X CARRERA 53</v>
      </c>
      <c r="P8" s="186"/>
      <c r="Q8" s="186"/>
      <c r="R8" s="186"/>
      <c r="S8" s="186"/>
      <c r="T8" s="59"/>
      <c r="U8" s="59"/>
      <c r="V8" s="185" t="s">
        <v>100</v>
      </c>
      <c r="W8" s="185"/>
      <c r="X8" s="185"/>
      <c r="Y8" s="186">
        <v>1253</v>
      </c>
      <c r="Z8" s="186"/>
      <c r="AA8" s="186"/>
      <c r="AB8" s="59"/>
      <c r="AC8" s="59"/>
      <c r="AD8" s="59"/>
      <c r="AE8" s="59"/>
      <c r="AF8" s="59"/>
      <c r="AG8" s="59"/>
      <c r="AH8" s="185" t="s">
        <v>101</v>
      </c>
      <c r="AI8" s="185"/>
      <c r="AJ8" s="189">
        <f>'G-1'!S6</f>
        <v>43243</v>
      </c>
      <c r="AK8" s="189"/>
      <c r="AL8" s="189"/>
      <c r="AM8" s="18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3" t="s">
        <v>47</v>
      </c>
      <c r="E10" s="183"/>
      <c r="F10" s="183"/>
      <c r="G10" s="183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3" t="s">
        <v>134</v>
      </c>
      <c r="T10" s="183"/>
      <c r="U10" s="183"/>
      <c r="V10" s="183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3" t="s">
        <v>49</v>
      </c>
      <c r="AI10" s="183"/>
      <c r="AJ10" s="183"/>
      <c r="AK10" s="183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102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0" t="s">
        <v>103</v>
      </c>
      <c r="U12" s="190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1122</v>
      </c>
      <c r="AV12" s="64">
        <f t="shared" si="0"/>
        <v>1151</v>
      </c>
      <c r="AW12" s="64">
        <f t="shared" si="0"/>
        <v>1153.5</v>
      </c>
      <c r="AX12" s="64">
        <f t="shared" si="0"/>
        <v>1165</v>
      </c>
      <c r="AY12" s="64">
        <f t="shared" si="0"/>
        <v>1131</v>
      </c>
      <c r="AZ12" s="64">
        <f t="shared" si="0"/>
        <v>1144.5</v>
      </c>
      <c r="BA12" s="64">
        <f t="shared" si="0"/>
        <v>1108</v>
      </c>
      <c r="BB12" s="64"/>
      <c r="BC12" s="64"/>
      <c r="BD12" s="64"/>
      <c r="BE12" s="64">
        <f t="shared" ref="BE12:BQ12" si="1">P14</f>
        <v>1275.5</v>
      </c>
      <c r="BF12" s="64">
        <f t="shared" si="1"/>
        <v>1346.5</v>
      </c>
      <c r="BG12" s="64">
        <f t="shared" si="1"/>
        <v>1435</v>
      </c>
      <c r="BH12" s="64">
        <f t="shared" si="1"/>
        <v>1425</v>
      </c>
      <c r="BI12" s="64">
        <f t="shared" si="1"/>
        <v>1375.5</v>
      </c>
      <c r="BJ12" s="64">
        <f t="shared" si="1"/>
        <v>1274</v>
      </c>
      <c r="BK12" s="64">
        <f t="shared" si="1"/>
        <v>1174</v>
      </c>
      <c r="BL12" s="64">
        <f t="shared" si="1"/>
        <v>1132.5</v>
      </c>
      <c r="BM12" s="64">
        <f t="shared" si="1"/>
        <v>1103</v>
      </c>
      <c r="BN12" s="64">
        <f t="shared" si="1"/>
        <v>1120</v>
      </c>
      <c r="BO12" s="64">
        <f t="shared" si="1"/>
        <v>1114</v>
      </c>
      <c r="BP12" s="64">
        <f t="shared" si="1"/>
        <v>1134</v>
      </c>
      <c r="BQ12" s="64">
        <f t="shared" si="1"/>
        <v>1162</v>
      </c>
      <c r="BR12" s="64"/>
      <c r="BS12" s="64"/>
      <c r="BT12" s="64"/>
      <c r="BU12" s="64">
        <f t="shared" ref="BU12:CC12" si="2">AG14</f>
        <v>1268.5</v>
      </c>
      <c r="BV12" s="64">
        <f t="shared" si="2"/>
        <v>1300.5</v>
      </c>
      <c r="BW12" s="64">
        <f t="shared" si="2"/>
        <v>1363</v>
      </c>
      <c r="BX12" s="64">
        <f t="shared" si="2"/>
        <v>1405.5</v>
      </c>
      <c r="BY12" s="64">
        <f t="shared" si="2"/>
        <v>1412.5</v>
      </c>
      <c r="BZ12" s="64">
        <f t="shared" si="2"/>
        <v>1446</v>
      </c>
      <c r="CA12" s="64">
        <f t="shared" si="2"/>
        <v>1436.5</v>
      </c>
      <c r="CB12" s="64">
        <f t="shared" si="2"/>
        <v>1444.5</v>
      </c>
      <c r="CC12" s="64">
        <f t="shared" si="2"/>
        <v>1469</v>
      </c>
    </row>
    <row r="13" spans="1:81" ht="16.5" customHeight="1" x14ac:dyDescent="0.2">
      <c r="A13" s="67" t="s">
        <v>104</v>
      </c>
      <c r="B13" s="116">
        <f>'G-1'!F10</f>
        <v>259.5</v>
      </c>
      <c r="C13" s="116">
        <f>'G-1'!F11</f>
        <v>286</v>
      </c>
      <c r="D13" s="116">
        <f>'G-1'!F12</f>
        <v>282.5</v>
      </c>
      <c r="E13" s="116">
        <f>'G-1'!F13</f>
        <v>294</v>
      </c>
      <c r="F13" s="116">
        <f>'G-1'!F14</f>
        <v>288.5</v>
      </c>
      <c r="G13" s="116">
        <f>'G-1'!F15</f>
        <v>288.5</v>
      </c>
      <c r="H13" s="116">
        <f>'G-1'!F16</f>
        <v>294</v>
      </c>
      <c r="I13" s="116">
        <f>'G-1'!F17</f>
        <v>260</v>
      </c>
      <c r="J13" s="116">
        <f>'G-1'!F18</f>
        <v>302</v>
      </c>
      <c r="K13" s="116">
        <f>'G-1'!F19</f>
        <v>252</v>
      </c>
      <c r="L13" s="117"/>
      <c r="M13" s="116">
        <f>'G-1'!F20</f>
        <v>304.5</v>
      </c>
      <c r="N13" s="116">
        <f>'G-1'!F21</f>
        <v>300</v>
      </c>
      <c r="O13" s="116">
        <f>'G-1'!F22</f>
        <v>326</v>
      </c>
      <c r="P13" s="116">
        <f>'G-1'!M10</f>
        <v>345</v>
      </c>
      <c r="Q13" s="116">
        <f>'G-1'!M11</f>
        <v>375.5</v>
      </c>
      <c r="R13" s="116">
        <f>'G-1'!M12</f>
        <v>388.5</v>
      </c>
      <c r="S13" s="116">
        <f>'G-1'!M13</f>
        <v>316</v>
      </c>
      <c r="T13" s="116">
        <f>'G-1'!M14</f>
        <v>295.5</v>
      </c>
      <c r="U13" s="116">
        <f>'G-1'!M15</f>
        <v>274</v>
      </c>
      <c r="V13" s="116">
        <f>'G-1'!M16</f>
        <v>288.5</v>
      </c>
      <c r="W13" s="116">
        <f>'G-1'!M17</f>
        <v>274.5</v>
      </c>
      <c r="X13" s="116">
        <f>'G-1'!M18</f>
        <v>266</v>
      </c>
      <c r="Y13" s="116">
        <f>'G-1'!M19</f>
        <v>291</v>
      </c>
      <c r="Z13" s="116">
        <f>'G-1'!M20</f>
        <v>282.5</v>
      </c>
      <c r="AA13" s="116">
        <f>'G-1'!M21</f>
        <v>294.5</v>
      </c>
      <c r="AB13" s="116">
        <f>'G-1'!M22</f>
        <v>294</v>
      </c>
      <c r="AC13" s="117"/>
      <c r="AD13" s="116">
        <f>'G-1'!T10</f>
        <v>302</v>
      </c>
      <c r="AE13" s="116">
        <f>'G-1'!T11</f>
        <v>321</v>
      </c>
      <c r="AF13" s="116">
        <f>'G-1'!T12</f>
        <v>309</v>
      </c>
      <c r="AG13" s="116">
        <f>'G-1'!T13</f>
        <v>336.5</v>
      </c>
      <c r="AH13" s="116">
        <f>'G-1'!T14</f>
        <v>334</v>
      </c>
      <c r="AI13" s="116">
        <f>'G-1'!T15</f>
        <v>383.5</v>
      </c>
      <c r="AJ13" s="116">
        <f>'G-1'!T16</f>
        <v>351.5</v>
      </c>
      <c r="AK13" s="116">
        <f>'G-1'!T17</f>
        <v>343.5</v>
      </c>
      <c r="AL13" s="116">
        <f>'G-1'!T18</f>
        <v>367.5</v>
      </c>
      <c r="AM13" s="116">
        <f>'G-1'!T19</f>
        <v>374</v>
      </c>
      <c r="AN13" s="116">
        <f>'G-1'!T20</f>
        <v>359.5</v>
      </c>
      <c r="AO13" s="116">
        <f>'G-1'!T21</f>
        <v>368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105</v>
      </c>
      <c r="B14" s="116"/>
      <c r="C14" s="116"/>
      <c r="D14" s="116"/>
      <c r="E14" s="116">
        <f>B13+C13+D13+E13</f>
        <v>1122</v>
      </c>
      <c r="F14" s="116">
        <f t="shared" ref="F14:K14" si="3">C13+D13+E13+F13</f>
        <v>1151</v>
      </c>
      <c r="G14" s="116">
        <f t="shared" si="3"/>
        <v>1153.5</v>
      </c>
      <c r="H14" s="116">
        <f t="shared" si="3"/>
        <v>1165</v>
      </c>
      <c r="I14" s="116">
        <f t="shared" si="3"/>
        <v>1131</v>
      </c>
      <c r="J14" s="116">
        <f t="shared" si="3"/>
        <v>1144.5</v>
      </c>
      <c r="K14" s="116">
        <f t="shared" si="3"/>
        <v>1108</v>
      </c>
      <c r="L14" s="117"/>
      <c r="M14" s="116"/>
      <c r="N14" s="116"/>
      <c r="O14" s="116"/>
      <c r="P14" s="116">
        <f>M13+N13+O13+P13</f>
        <v>1275.5</v>
      </c>
      <c r="Q14" s="116">
        <f t="shared" ref="Q14:AB14" si="4">N13+O13+P13+Q13</f>
        <v>1346.5</v>
      </c>
      <c r="R14" s="116">
        <f t="shared" si="4"/>
        <v>1435</v>
      </c>
      <c r="S14" s="116">
        <f t="shared" si="4"/>
        <v>1425</v>
      </c>
      <c r="T14" s="116">
        <f t="shared" si="4"/>
        <v>1375.5</v>
      </c>
      <c r="U14" s="116">
        <f t="shared" si="4"/>
        <v>1274</v>
      </c>
      <c r="V14" s="116">
        <f t="shared" si="4"/>
        <v>1174</v>
      </c>
      <c r="W14" s="116">
        <f t="shared" si="4"/>
        <v>1132.5</v>
      </c>
      <c r="X14" s="116">
        <f t="shared" si="4"/>
        <v>1103</v>
      </c>
      <c r="Y14" s="116">
        <f t="shared" si="4"/>
        <v>1120</v>
      </c>
      <c r="Z14" s="116">
        <f t="shared" si="4"/>
        <v>1114</v>
      </c>
      <c r="AA14" s="116">
        <f t="shared" si="4"/>
        <v>1134</v>
      </c>
      <c r="AB14" s="116">
        <f t="shared" si="4"/>
        <v>1162</v>
      </c>
      <c r="AC14" s="117"/>
      <c r="AD14" s="116"/>
      <c r="AE14" s="116"/>
      <c r="AF14" s="116"/>
      <c r="AG14" s="116">
        <f>AD13+AE13+AF13+AG13</f>
        <v>1268.5</v>
      </c>
      <c r="AH14" s="116">
        <f t="shared" ref="AH14:AO14" si="5">AE13+AF13+AG13+AH13</f>
        <v>1300.5</v>
      </c>
      <c r="AI14" s="116">
        <f t="shared" si="5"/>
        <v>1363</v>
      </c>
      <c r="AJ14" s="116">
        <f t="shared" si="5"/>
        <v>1405.5</v>
      </c>
      <c r="AK14" s="116">
        <f t="shared" si="5"/>
        <v>1412.5</v>
      </c>
      <c r="AL14" s="116">
        <f t="shared" si="5"/>
        <v>1446</v>
      </c>
      <c r="AM14" s="116">
        <f t="shared" si="5"/>
        <v>1436.5</v>
      </c>
      <c r="AN14" s="116">
        <f t="shared" si="5"/>
        <v>1444.5</v>
      </c>
      <c r="AO14" s="116">
        <f t="shared" si="5"/>
        <v>1469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106</v>
      </c>
      <c r="B15" s="118"/>
      <c r="C15" s="119" t="s">
        <v>107</v>
      </c>
      <c r="D15" s="120">
        <f>DIRECCIONALIDAD!J10/100</f>
        <v>0</v>
      </c>
      <c r="E15" s="119"/>
      <c r="F15" s="119" t="s">
        <v>108</v>
      </c>
      <c r="G15" s="120">
        <f>DIRECCIONALIDAD!J11/100</f>
        <v>0.9826368452030606</v>
      </c>
      <c r="H15" s="119"/>
      <c r="I15" s="119" t="s">
        <v>109</v>
      </c>
      <c r="J15" s="120">
        <f>DIRECCIONALIDAD!J12/100</f>
        <v>1.7363154796939378E-2</v>
      </c>
      <c r="K15" s="121"/>
      <c r="L15" s="115"/>
      <c r="M15" s="118"/>
      <c r="N15" s="119"/>
      <c r="O15" s="119" t="s">
        <v>107</v>
      </c>
      <c r="P15" s="120">
        <f>DIRECCIONALIDAD!J13/100</f>
        <v>0</v>
      </c>
      <c r="Q15" s="119"/>
      <c r="R15" s="119"/>
      <c r="S15" s="119"/>
      <c r="T15" s="119" t="s">
        <v>108</v>
      </c>
      <c r="U15" s="120">
        <f>DIRECCIONALIDAD!J14/100</f>
        <v>0.98262183604080089</v>
      </c>
      <c r="V15" s="119"/>
      <c r="W15" s="119"/>
      <c r="X15" s="119"/>
      <c r="Y15" s="119" t="s">
        <v>109</v>
      </c>
      <c r="Z15" s="120">
        <f>DIRECCIONALIDAD!J15/100</f>
        <v>1.7378163959199094E-2</v>
      </c>
      <c r="AA15" s="119"/>
      <c r="AB15" s="121"/>
      <c r="AC15" s="115"/>
      <c r="AD15" s="118"/>
      <c r="AE15" s="119" t="s">
        <v>107</v>
      </c>
      <c r="AF15" s="120">
        <f>DIRECCIONALIDAD!J16/100</f>
        <v>0</v>
      </c>
      <c r="AG15" s="119"/>
      <c r="AH15" s="119"/>
      <c r="AI15" s="119"/>
      <c r="AJ15" s="119" t="s">
        <v>108</v>
      </c>
      <c r="AK15" s="120">
        <f>DIRECCIONALIDAD!J17/100</f>
        <v>0.98262839879154074</v>
      </c>
      <c r="AL15" s="119"/>
      <c r="AM15" s="119"/>
      <c r="AN15" s="119" t="s">
        <v>109</v>
      </c>
      <c r="AO15" s="122">
        <f>DIRECCIONALIDAD!J18/100</f>
        <v>1.7371601208459216E-2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7" t="s">
        <v>148</v>
      </c>
      <c r="B16" s="128">
        <f>MAX(B14:K14)</f>
        <v>1165</v>
      </c>
      <c r="C16" s="119" t="s">
        <v>107</v>
      </c>
      <c r="D16" s="129">
        <f>+B16*D15</f>
        <v>0</v>
      </c>
      <c r="E16" s="119"/>
      <c r="F16" s="119" t="s">
        <v>108</v>
      </c>
      <c r="G16" s="129">
        <f>+B16*G15</f>
        <v>1144.7719246615657</v>
      </c>
      <c r="H16" s="119"/>
      <c r="I16" s="119" t="s">
        <v>109</v>
      </c>
      <c r="J16" s="129">
        <f>+B16*J15</f>
        <v>20.228075338434376</v>
      </c>
      <c r="K16" s="121"/>
      <c r="L16" s="115"/>
      <c r="M16" s="128">
        <f>MAX(M14:AB14)</f>
        <v>1435</v>
      </c>
      <c r="N16" s="119"/>
      <c r="O16" s="119" t="s">
        <v>107</v>
      </c>
      <c r="P16" s="130">
        <f>+M16*P15</f>
        <v>0</v>
      </c>
      <c r="Q16" s="119"/>
      <c r="R16" s="119"/>
      <c r="S16" s="119"/>
      <c r="T16" s="119" t="s">
        <v>108</v>
      </c>
      <c r="U16" s="130">
        <f>+M16*U15</f>
        <v>1410.0623347185492</v>
      </c>
      <c r="V16" s="119"/>
      <c r="W16" s="119"/>
      <c r="X16" s="119"/>
      <c r="Y16" s="119" t="s">
        <v>109</v>
      </c>
      <c r="Z16" s="130">
        <f>+M16*Z15</f>
        <v>24.937665281450698</v>
      </c>
      <c r="AA16" s="119"/>
      <c r="AB16" s="121"/>
      <c r="AC16" s="115"/>
      <c r="AD16" s="128">
        <f>MAX(AD14:AO14)</f>
        <v>1469</v>
      </c>
      <c r="AE16" s="119" t="s">
        <v>107</v>
      </c>
      <c r="AF16" s="129">
        <f>+AD16*AF15</f>
        <v>0</v>
      </c>
      <c r="AG16" s="119"/>
      <c r="AH16" s="119"/>
      <c r="AI16" s="119"/>
      <c r="AJ16" s="119" t="s">
        <v>108</v>
      </c>
      <c r="AK16" s="129">
        <f>+AD16*AK15</f>
        <v>1443.4811178247733</v>
      </c>
      <c r="AL16" s="119"/>
      <c r="AM16" s="119"/>
      <c r="AN16" s="119" t="s">
        <v>109</v>
      </c>
      <c r="AO16" s="131">
        <f>+AD16*AO15</f>
        <v>25.518882175226587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7" t="s">
        <v>103</v>
      </c>
      <c r="U17" s="187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104</v>
      </c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7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  <c r="AA18" s="116"/>
      <c r="AB18" s="116"/>
      <c r="AC18" s="117"/>
      <c r="AD18" s="116"/>
      <c r="AE18" s="116"/>
      <c r="AF18" s="116"/>
      <c r="AG18" s="116"/>
      <c r="AH18" s="116"/>
      <c r="AI18" s="116"/>
      <c r="AJ18" s="116"/>
      <c r="AK18" s="116"/>
      <c r="AL18" s="116"/>
      <c r="AM18" s="116"/>
      <c r="AN18" s="116"/>
      <c r="AO18" s="116"/>
      <c r="AP18" s="68"/>
      <c r="AQ18" s="68"/>
      <c r="AR18" s="68"/>
      <c r="AS18" s="68"/>
      <c r="AT18" s="68"/>
      <c r="AU18" s="68">
        <f t="shared" ref="AU18:BA18" si="6">E19</f>
        <v>0</v>
      </c>
      <c r="AV18" s="68">
        <f t="shared" si="6"/>
        <v>0</v>
      </c>
      <c r="AW18" s="68">
        <f t="shared" si="6"/>
        <v>0</v>
      </c>
      <c r="AX18" s="68">
        <f t="shared" si="6"/>
        <v>0</v>
      </c>
      <c r="AY18" s="68">
        <f t="shared" si="6"/>
        <v>0</v>
      </c>
      <c r="AZ18" s="68">
        <f t="shared" si="6"/>
        <v>0</v>
      </c>
      <c r="BA18" s="68">
        <f t="shared" si="6"/>
        <v>0</v>
      </c>
      <c r="BB18" s="68"/>
      <c r="BC18" s="68"/>
      <c r="BD18" s="68"/>
      <c r="BE18" s="68">
        <f t="shared" ref="BE18:BQ18" si="7">P19</f>
        <v>0</v>
      </c>
      <c r="BF18" s="68">
        <f t="shared" si="7"/>
        <v>0</v>
      </c>
      <c r="BG18" s="68">
        <f t="shared" si="7"/>
        <v>0</v>
      </c>
      <c r="BH18" s="68">
        <f t="shared" si="7"/>
        <v>0</v>
      </c>
      <c r="BI18" s="68">
        <f t="shared" si="7"/>
        <v>0</v>
      </c>
      <c r="BJ18" s="68">
        <f t="shared" si="7"/>
        <v>0</v>
      </c>
      <c r="BK18" s="68">
        <f t="shared" si="7"/>
        <v>0</v>
      </c>
      <c r="BL18" s="68">
        <f t="shared" si="7"/>
        <v>0</v>
      </c>
      <c r="BM18" s="68">
        <f t="shared" si="7"/>
        <v>0</v>
      </c>
      <c r="BN18" s="68">
        <f t="shared" si="7"/>
        <v>0</v>
      </c>
      <c r="BO18" s="68">
        <f t="shared" si="7"/>
        <v>0</v>
      </c>
      <c r="BP18" s="68">
        <f t="shared" si="7"/>
        <v>0</v>
      </c>
      <c r="BQ18" s="68">
        <f t="shared" si="7"/>
        <v>0</v>
      </c>
      <c r="BR18" s="68"/>
      <c r="BS18" s="68"/>
      <c r="BT18" s="68"/>
      <c r="BU18" s="68">
        <f t="shared" ref="BU18:CC18" si="8">AG19</f>
        <v>0</v>
      </c>
      <c r="BV18" s="68">
        <f t="shared" si="8"/>
        <v>0</v>
      </c>
      <c r="BW18" s="68">
        <f t="shared" si="8"/>
        <v>0</v>
      </c>
      <c r="BX18" s="68">
        <f t="shared" si="8"/>
        <v>0</v>
      </c>
      <c r="BY18" s="68">
        <f t="shared" si="8"/>
        <v>0</v>
      </c>
      <c r="BZ18" s="68">
        <f t="shared" si="8"/>
        <v>0</v>
      </c>
      <c r="CA18" s="68">
        <f t="shared" si="8"/>
        <v>0</v>
      </c>
      <c r="CB18" s="68">
        <f t="shared" si="8"/>
        <v>0</v>
      </c>
      <c r="CC18" s="68">
        <f t="shared" si="8"/>
        <v>0</v>
      </c>
    </row>
    <row r="19" spans="1:81" ht="16.5" customHeight="1" x14ac:dyDescent="0.2">
      <c r="A19" s="67" t="s">
        <v>105</v>
      </c>
      <c r="B19" s="116"/>
      <c r="C19" s="116"/>
      <c r="D19" s="116"/>
      <c r="E19" s="116">
        <f>B18+C18+D18+E18</f>
        <v>0</v>
      </c>
      <c r="F19" s="116">
        <f t="shared" ref="F19:K19" si="9">C18+D18+E18+F18</f>
        <v>0</v>
      </c>
      <c r="G19" s="116">
        <f t="shared" si="9"/>
        <v>0</v>
      </c>
      <c r="H19" s="116">
        <f t="shared" si="9"/>
        <v>0</v>
      </c>
      <c r="I19" s="116">
        <f t="shared" si="9"/>
        <v>0</v>
      </c>
      <c r="J19" s="116">
        <f t="shared" si="9"/>
        <v>0</v>
      </c>
      <c r="K19" s="116">
        <f t="shared" si="9"/>
        <v>0</v>
      </c>
      <c r="L19" s="117"/>
      <c r="M19" s="116"/>
      <c r="N19" s="116"/>
      <c r="O19" s="116"/>
      <c r="P19" s="116">
        <f>M18+N18+O18+P18</f>
        <v>0</v>
      </c>
      <c r="Q19" s="116">
        <f t="shared" ref="Q19:AB19" si="10">N18+O18+P18+Q18</f>
        <v>0</v>
      </c>
      <c r="R19" s="116">
        <f t="shared" si="10"/>
        <v>0</v>
      </c>
      <c r="S19" s="116">
        <f t="shared" si="10"/>
        <v>0</v>
      </c>
      <c r="T19" s="116">
        <f t="shared" si="10"/>
        <v>0</v>
      </c>
      <c r="U19" s="116">
        <f t="shared" si="10"/>
        <v>0</v>
      </c>
      <c r="V19" s="116">
        <f t="shared" si="10"/>
        <v>0</v>
      </c>
      <c r="W19" s="116">
        <f t="shared" si="10"/>
        <v>0</v>
      </c>
      <c r="X19" s="116">
        <f t="shared" si="10"/>
        <v>0</v>
      </c>
      <c r="Y19" s="116">
        <f t="shared" si="10"/>
        <v>0</v>
      </c>
      <c r="Z19" s="116">
        <f t="shared" si="10"/>
        <v>0</v>
      </c>
      <c r="AA19" s="116">
        <f t="shared" si="10"/>
        <v>0</v>
      </c>
      <c r="AB19" s="116">
        <f t="shared" si="10"/>
        <v>0</v>
      </c>
      <c r="AC19" s="117"/>
      <c r="AD19" s="116"/>
      <c r="AE19" s="116"/>
      <c r="AF19" s="116"/>
      <c r="AG19" s="116">
        <f>AD18+AE18+AF18+AG18</f>
        <v>0</v>
      </c>
      <c r="AH19" s="116">
        <f t="shared" ref="AH19:AO19" si="11">AE18+AF18+AG18+AH18</f>
        <v>0</v>
      </c>
      <c r="AI19" s="116">
        <f t="shared" si="11"/>
        <v>0</v>
      </c>
      <c r="AJ19" s="116">
        <f t="shared" si="11"/>
        <v>0</v>
      </c>
      <c r="AK19" s="116">
        <f t="shared" si="11"/>
        <v>0</v>
      </c>
      <c r="AL19" s="116">
        <f t="shared" si="11"/>
        <v>0</v>
      </c>
      <c r="AM19" s="116">
        <f t="shared" si="11"/>
        <v>0</v>
      </c>
      <c r="AN19" s="116">
        <f t="shared" si="11"/>
        <v>0</v>
      </c>
      <c r="AO19" s="116">
        <f t="shared" si="11"/>
        <v>0</v>
      </c>
      <c r="AP19" s="68"/>
      <c r="AQ19" s="68"/>
      <c r="AR19" s="68"/>
      <c r="AS19" s="68"/>
      <c r="AT19" s="68"/>
      <c r="AU19" s="68">
        <f t="shared" ref="AU19:BA19" si="12">E27</f>
        <v>949</v>
      </c>
      <c r="AV19" s="68">
        <f t="shared" si="12"/>
        <v>1015</v>
      </c>
      <c r="AW19" s="68">
        <f t="shared" si="12"/>
        <v>1065</v>
      </c>
      <c r="AX19" s="68">
        <f t="shared" si="12"/>
        <v>1065.5</v>
      </c>
      <c r="AY19" s="68">
        <f t="shared" si="12"/>
        <v>1039</v>
      </c>
      <c r="AZ19" s="68">
        <f t="shared" si="12"/>
        <v>990.5</v>
      </c>
      <c r="BA19" s="68">
        <f t="shared" si="12"/>
        <v>966</v>
      </c>
      <c r="BB19" s="68"/>
      <c r="BC19" s="68"/>
      <c r="BD19" s="68"/>
      <c r="BE19" s="68">
        <f t="shared" ref="BE19:BQ19" si="13">P27</f>
        <v>1106</v>
      </c>
      <c r="BF19" s="68">
        <f t="shared" si="13"/>
        <v>1129</v>
      </c>
      <c r="BG19" s="68">
        <f t="shared" si="13"/>
        <v>1138.5</v>
      </c>
      <c r="BH19" s="68">
        <f t="shared" si="13"/>
        <v>1041</v>
      </c>
      <c r="BI19" s="68">
        <f t="shared" si="13"/>
        <v>950.5</v>
      </c>
      <c r="BJ19" s="68">
        <f t="shared" si="13"/>
        <v>843</v>
      </c>
      <c r="BK19" s="68">
        <f t="shared" si="13"/>
        <v>773</v>
      </c>
      <c r="BL19" s="68">
        <f t="shared" si="13"/>
        <v>831</v>
      </c>
      <c r="BM19" s="68">
        <f t="shared" si="13"/>
        <v>894</v>
      </c>
      <c r="BN19" s="68">
        <f t="shared" si="13"/>
        <v>1007</v>
      </c>
      <c r="BO19" s="68">
        <f t="shared" si="13"/>
        <v>1044</v>
      </c>
      <c r="BP19" s="68">
        <f t="shared" si="13"/>
        <v>1083</v>
      </c>
      <c r="BQ19" s="68">
        <f t="shared" si="13"/>
        <v>1093.5</v>
      </c>
      <c r="BR19" s="68"/>
      <c r="BS19" s="68"/>
      <c r="BT19" s="68"/>
      <c r="BU19" s="68">
        <f t="shared" ref="BU19:CC19" si="14">AG27</f>
        <v>1147</v>
      </c>
      <c r="BV19" s="68">
        <f t="shared" si="14"/>
        <v>1156.5</v>
      </c>
      <c r="BW19" s="68">
        <f t="shared" si="14"/>
        <v>1135</v>
      </c>
      <c r="BX19" s="68">
        <f t="shared" si="14"/>
        <v>1155.5</v>
      </c>
      <c r="BY19" s="68">
        <f t="shared" si="14"/>
        <v>1180.5</v>
      </c>
      <c r="BZ19" s="68">
        <f t="shared" si="14"/>
        <v>1176.5</v>
      </c>
      <c r="CA19" s="68">
        <f t="shared" si="14"/>
        <v>1203</v>
      </c>
      <c r="CB19" s="68">
        <f t="shared" si="14"/>
        <v>1181</v>
      </c>
      <c r="CC19" s="68">
        <f t="shared" si="14"/>
        <v>1134.5</v>
      </c>
    </row>
    <row r="20" spans="1:81" ht="16.5" customHeight="1" x14ac:dyDescent="0.2">
      <c r="A20" s="64" t="s">
        <v>106</v>
      </c>
      <c r="B20" s="118"/>
      <c r="C20" s="119" t="s">
        <v>107</v>
      </c>
      <c r="D20" s="120">
        <f>DIRECCIONALIDAD!J19/100</f>
        <v>0</v>
      </c>
      <c r="E20" s="119"/>
      <c r="F20" s="119" t="s">
        <v>108</v>
      </c>
      <c r="G20" s="120">
        <f>DIRECCIONALIDAD!J20/100</f>
        <v>0</v>
      </c>
      <c r="H20" s="119"/>
      <c r="I20" s="119" t="s">
        <v>109</v>
      </c>
      <c r="J20" s="120">
        <f>DIRECCIONALIDAD!J21/100</f>
        <v>0</v>
      </c>
      <c r="K20" s="121"/>
      <c r="L20" s="115"/>
      <c r="M20" s="118"/>
      <c r="N20" s="119"/>
      <c r="O20" s="119" t="s">
        <v>107</v>
      </c>
      <c r="P20" s="120">
        <f>DIRECCIONALIDAD!J22/100</f>
        <v>0</v>
      </c>
      <c r="Q20" s="119"/>
      <c r="R20" s="119"/>
      <c r="S20" s="119"/>
      <c r="T20" s="119" t="s">
        <v>108</v>
      </c>
      <c r="U20" s="120">
        <f>DIRECCIONALIDAD!J23/100</f>
        <v>0</v>
      </c>
      <c r="V20" s="119"/>
      <c r="W20" s="119"/>
      <c r="X20" s="119"/>
      <c r="Y20" s="119" t="s">
        <v>109</v>
      </c>
      <c r="Z20" s="120">
        <f>DIRECCIONALIDAD!J24/100</f>
        <v>0</v>
      </c>
      <c r="AA20" s="119"/>
      <c r="AB20" s="121"/>
      <c r="AC20" s="115"/>
      <c r="AD20" s="118"/>
      <c r="AE20" s="119" t="s">
        <v>107</v>
      </c>
      <c r="AF20" s="120">
        <f>DIRECCIONALIDAD!J25/100</f>
        <v>0</v>
      </c>
      <c r="AG20" s="119"/>
      <c r="AH20" s="119"/>
      <c r="AI20" s="119"/>
      <c r="AJ20" s="119" t="s">
        <v>108</v>
      </c>
      <c r="AK20" s="120">
        <f>DIRECCIONALIDAD!J26/100</f>
        <v>0</v>
      </c>
      <c r="AL20" s="119"/>
      <c r="AM20" s="119"/>
      <c r="AN20" s="119" t="s">
        <v>109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E23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P23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AG23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59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87" t="s">
        <v>103</v>
      </c>
      <c r="U21" s="187"/>
      <c r="V21" s="123">
        <v>3</v>
      </c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59"/>
      <c r="AQ21" s="59"/>
      <c r="AR21" s="59"/>
      <c r="AS21" s="59"/>
      <c r="AT21" s="59"/>
      <c r="AU21" s="59">
        <f t="shared" ref="AU21:BA21" si="18">E32</f>
        <v>2071</v>
      </c>
      <c r="AV21" s="59">
        <f t="shared" si="18"/>
        <v>2166</v>
      </c>
      <c r="AW21" s="59">
        <f t="shared" si="18"/>
        <v>2218.5</v>
      </c>
      <c r="AX21" s="59">
        <f t="shared" si="18"/>
        <v>2230.5</v>
      </c>
      <c r="AY21" s="59">
        <f t="shared" si="18"/>
        <v>2170</v>
      </c>
      <c r="AZ21" s="59">
        <f t="shared" si="18"/>
        <v>2135</v>
      </c>
      <c r="BA21" s="59">
        <f t="shared" si="18"/>
        <v>2074</v>
      </c>
      <c r="BB21" s="59"/>
      <c r="BC21" s="59"/>
      <c r="BD21" s="59"/>
      <c r="BE21" s="59">
        <f t="shared" ref="BE21:BQ21" si="19">P32</f>
        <v>2381.5</v>
      </c>
      <c r="BF21" s="59">
        <f t="shared" si="19"/>
        <v>2475.5</v>
      </c>
      <c r="BG21" s="59">
        <f t="shared" si="19"/>
        <v>2573.5</v>
      </c>
      <c r="BH21" s="59">
        <f t="shared" si="19"/>
        <v>2466</v>
      </c>
      <c r="BI21" s="59">
        <f t="shared" si="19"/>
        <v>2326</v>
      </c>
      <c r="BJ21" s="59">
        <f t="shared" si="19"/>
        <v>2117</v>
      </c>
      <c r="BK21" s="59">
        <f t="shared" si="19"/>
        <v>1947</v>
      </c>
      <c r="BL21" s="59">
        <f t="shared" si="19"/>
        <v>1963.5</v>
      </c>
      <c r="BM21" s="59">
        <f t="shared" si="19"/>
        <v>1997</v>
      </c>
      <c r="BN21" s="59">
        <f t="shared" si="19"/>
        <v>2127</v>
      </c>
      <c r="BO21" s="59">
        <f t="shared" si="19"/>
        <v>2158</v>
      </c>
      <c r="BP21" s="59">
        <f t="shared" si="19"/>
        <v>2217</v>
      </c>
      <c r="BQ21" s="59">
        <f t="shared" si="19"/>
        <v>2255.5</v>
      </c>
      <c r="BR21" s="59"/>
      <c r="BS21" s="59"/>
      <c r="BT21" s="59"/>
      <c r="BU21" s="59">
        <f t="shared" ref="BU21:CC21" si="20">AG32</f>
        <v>2415.5</v>
      </c>
      <c r="BV21" s="59">
        <f t="shared" si="20"/>
        <v>2457</v>
      </c>
      <c r="BW21" s="59">
        <f t="shared" si="20"/>
        <v>2498</v>
      </c>
      <c r="BX21" s="59">
        <f t="shared" si="20"/>
        <v>2561</v>
      </c>
      <c r="BY21" s="59">
        <f t="shared" si="20"/>
        <v>2593</v>
      </c>
      <c r="BZ21" s="59">
        <f t="shared" si="20"/>
        <v>2622.5</v>
      </c>
      <c r="CA21" s="59">
        <f t="shared" si="20"/>
        <v>2639.5</v>
      </c>
      <c r="CB21" s="59">
        <f t="shared" si="20"/>
        <v>2625.5</v>
      </c>
      <c r="CC21" s="59">
        <f t="shared" si="20"/>
        <v>2603.5</v>
      </c>
    </row>
    <row r="22" spans="1:81" ht="16.5" customHeight="1" x14ac:dyDescent="0.2">
      <c r="A22" s="67" t="s">
        <v>104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7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7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7" t="s">
        <v>105</v>
      </c>
      <c r="B23" s="116"/>
      <c r="C23" s="116"/>
      <c r="D23" s="116"/>
      <c r="E23" s="116">
        <f>B22+C22+D22+E22</f>
        <v>0</v>
      </c>
      <c r="F23" s="116">
        <f t="shared" ref="F23:K23" si="21">C22+D22+E22+F22</f>
        <v>0</v>
      </c>
      <c r="G23" s="116">
        <f t="shared" si="21"/>
        <v>0</v>
      </c>
      <c r="H23" s="116">
        <f t="shared" si="21"/>
        <v>0</v>
      </c>
      <c r="I23" s="116">
        <f t="shared" si="21"/>
        <v>0</v>
      </c>
      <c r="J23" s="116">
        <f t="shared" si="21"/>
        <v>0</v>
      </c>
      <c r="K23" s="116">
        <f t="shared" si="21"/>
        <v>0</v>
      </c>
      <c r="L23" s="117"/>
      <c r="M23" s="116"/>
      <c r="N23" s="116"/>
      <c r="O23" s="116"/>
      <c r="P23" s="116">
        <f>M22+N22+O22+P22</f>
        <v>0</v>
      </c>
      <c r="Q23" s="116">
        <f t="shared" ref="Q23:AB23" si="22">N22+O22+P22+Q22</f>
        <v>0</v>
      </c>
      <c r="R23" s="116">
        <f t="shared" si="22"/>
        <v>0</v>
      </c>
      <c r="S23" s="116">
        <f t="shared" si="22"/>
        <v>0</v>
      </c>
      <c r="T23" s="116">
        <f t="shared" si="22"/>
        <v>0</v>
      </c>
      <c r="U23" s="116">
        <f t="shared" si="22"/>
        <v>0</v>
      </c>
      <c r="V23" s="116">
        <f t="shared" si="22"/>
        <v>0</v>
      </c>
      <c r="W23" s="116">
        <f t="shared" si="22"/>
        <v>0</v>
      </c>
      <c r="X23" s="116">
        <f t="shared" si="22"/>
        <v>0</v>
      </c>
      <c r="Y23" s="116">
        <f t="shared" si="22"/>
        <v>0</v>
      </c>
      <c r="Z23" s="116">
        <f t="shared" si="22"/>
        <v>0</v>
      </c>
      <c r="AA23" s="116">
        <f t="shared" si="22"/>
        <v>0</v>
      </c>
      <c r="AB23" s="116">
        <f t="shared" si="22"/>
        <v>0</v>
      </c>
      <c r="AC23" s="117"/>
      <c r="AD23" s="116"/>
      <c r="AE23" s="116"/>
      <c r="AF23" s="116"/>
      <c r="AG23" s="116">
        <f>AD22+AE22+AF22+AG22</f>
        <v>0</v>
      </c>
      <c r="AH23" s="116">
        <f t="shared" ref="AH23:AO23" si="23">AE22+AF22+AG22+AH22</f>
        <v>0</v>
      </c>
      <c r="AI23" s="116">
        <f t="shared" si="23"/>
        <v>0</v>
      </c>
      <c r="AJ23" s="116">
        <f t="shared" si="23"/>
        <v>0</v>
      </c>
      <c r="AK23" s="116">
        <f t="shared" si="23"/>
        <v>0</v>
      </c>
      <c r="AL23" s="116">
        <f t="shared" si="23"/>
        <v>0</v>
      </c>
      <c r="AM23" s="116">
        <f t="shared" si="23"/>
        <v>0</v>
      </c>
      <c r="AN23" s="116">
        <f t="shared" si="23"/>
        <v>0</v>
      </c>
      <c r="AO23" s="116">
        <f t="shared" si="23"/>
        <v>0</v>
      </c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4" t="s">
        <v>106</v>
      </c>
      <c r="B24" s="118"/>
      <c r="C24" s="119" t="s">
        <v>107</v>
      </c>
      <c r="D24" s="120">
        <f>DIRECCIONALIDAD!J28/100</f>
        <v>0</v>
      </c>
      <c r="E24" s="119"/>
      <c r="F24" s="119" t="s">
        <v>108</v>
      </c>
      <c r="G24" s="120">
        <f>DIRECCIONALIDAD!J29/100</f>
        <v>0</v>
      </c>
      <c r="H24" s="119"/>
      <c r="I24" s="119" t="s">
        <v>109</v>
      </c>
      <c r="J24" s="120">
        <f>DIRECCIONALIDAD!J30/100</f>
        <v>0</v>
      </c>
      <c r="K24" s="121"/>
      <c r="L24" s="115"/>
      <c r="M24" s="118"/>
      <c r="N24" s="119"/>
      <c r="O24" s="119" t="s">
        <v>107</v>
      </c>
      <c r="P24" s="120">
        <f>DIRECCIONALIDAD!J31/100</f>
        <v>0</v>
      </c>
      <c r="Q24" s="119"/>
      <c r="R24" s="119"/>
      <c r="S24" s="119"/>
      <c r="T24" s="119" t="s">
        <v>108</v>
      </c>
      <c r="U24" s="120">
        <f>DIRECCIONALIDAD!J32/100</f>
        <v>0</v>
      </c>
      <c r="V24" s="119"/>
      <c r="W24" s="119"/>
      <c r="X24" s="119"/>
      <c r="Y24" s="119" t="s">
        <v>109</v>
      </c>
      <c r="Z24" s="120">
        <f>DIRECCIONALIDAD!J33/100</f>
        <v>0</v>
      </c>
      <c r="AA24" s="119"/>
      <c r="AB24" s="119"/>
      <c r="AC24" s="115"/>
      <c r="AD24" s="118"/>
      <c r="AE24" s="119" t="s">
        <v>107</v>
      </c>
      <c r="AF24" s="120">
        <f>DIRECCIONALIDAD!J34/100</f>
        <v>0</v>
      </c>
      <c r="AG24" s="119"/>
      <c r="AH24" s="119"/>
      <c r="AI24" s="119"/>
      <c r="AJ24" s="119" t="s">
        <v>108</v>
      </c>
      <c r="AK24" s="120">
        <f>DIRECCIONALIDAD!J35/100</f>
        <v>0</v>
      </c>
      <c r="AL24" s="119"/>
      <c r="AM24" s="119"/>
      <c r="AN24" s="119" t="s">
        <v>109</v>
      </c>
      <c r="AO24" s="120">
        <f>DIRECCIONALIDAD!J36/100</f>
        <v>0</v>
      </c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59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87" t="s">
        <v>103</v>
      </c>
      <c r="U25" s="187"/>
      <c r="V25" s="123">
        <v>4</v>
      </c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67" t="s">
        <v>104</v>
      </c>
      <c r="B26" s="116">
        <f>'G-4'!F10</f>
        <v>212</v>
      </c>
      <c r="C26" s="116">
        <f>'G-4'!F11</f>
        <v>229.5</v>
      </c>
      <c r="D26" s="116">
        <f>'G-4'!F12</f>
        <v>245</v>
      </c>
      <c r="E26" s="116">
        <f>'G-4'!F13</f>
        <v>262.5</v>
      </c>
      <c r="F26" s="116">
        <f>'G-4'!F14</f>
        <v>278</v>
      </c>
      <c r="G26" s="116">
        <f>'G-4'!F15</f>
        <v>279.5</v>
      </c>
      <c r="H26" s="116">
        <f>'G-4'!F16</f>
        <v>245.5</v>
      </c>
      <c r="I26" s="116">
        <f>'G-4'!F17</f>
        <v>236</v>
      </c>
      <c r="J26" s="116">
        <f>'G-4'!F18</f>
        <v>229.5</v>
      </c>
      <c r="K26" s="116">
        <f>'G-4'!F19</f>
        <v>255</v>
      </c>
      <c r="L26" s="117"/>
      <c r="M26" s="116">
        <f>'G-4'!F20</f>
        <v>261.5</v>
      </c>
      <c r="N26" s="116">
        <f>'G-4'!F21</f>
        <v>279.5</v>
      </c>
      <c r="O26" s="116">
        <f>'G-4'!F22</f>
        <v>276</v>
      </c>
      <c r="P26" s="116">
        <f>'G-4'!M10</f>
        <v>289</v>
      </c>
      <c r="Q26" s="116">
        <f>'G-4'!M11</f>
        <v>284.5</v>
      </c>
      <c r="R26" s="116">
        <f>'G-4'!M12</f>
        <v>289</v>
      </c>
      <c r="S26" s="116">
        <f>'G-4'!M13</f>
        <v>178.5</v>
      </c>
      <c r="T26" s="116">
        <f>'G-4'!M14</f>
        <v>198.5</v>
      </c>
      <c r="U26" s="116">
        <f>'G-4'!M15</f>
        <v>177</v>
      </c>
      <c r="V26" s="116">
        <f>'G-4'!M16</f>
        <v>219</v>
      </c>
      <c r="W26" s="116">
        <f>'G-4'!M17</f>
        <v>236.5</v>
      </c>
      <c r="X26" s="116">
        <f>'G-4'!M18</f>
        <v>261.5</v>
      </c>
      <c r="Y26" s="116">
        <f>'G-4'!M19</f>
        <v>290</v>
      </c>
      <c r="Z26" s="116">
        <f>'G-4'!M20</f>
        <v>256</v>
      </c>
      <c r="AA26" s="116">
        <f>'G-4'!M21</f>
        <v>275.5</v>
      </c>
      <c r="AB26" s="116">
        <f>'G-4'!M22</f>
        <v>272</v>
      </c>
      <c r="AC26" s="117"/>
      <c r="AD26" s="116">
        <f>'G-4'!T10</f>
        <v>289.5</v>
      </c>
      <c r="AE26" s="116">
        <f>'G-4'!T11</f>
        <v>298.5</v>
      </c>
      <c r="AF26" s="116">
        <f>'G-4'!T12</f>
        <v>277</v>
      </c>
      <c r="AG26" s="116">
        <f>'G-4'!T13</f>
        <v>282</v>
      </c>
      <c r="AH26" s="116">
        <f>'G-4'!T14</f>
        <v>299</v>
      </c>
      <c r="AI26" s="116">
        <f>'G-4'!T15</f>
        <v>277</v>
      </c>
      <c r="AJ26" s="116">
        <f>'G-4'!T16</f>
        <v>297.5</v>
      </c>
      <c r="AK26" s="116">
        <f>'G-4'!T17</f>
        <v>307</v>
      </c>
      <c r="AL26" s="116">
        <f>'G-4'!T18</f>
        <v>295</v>
      </c>
      <c r="AM26" s="116">
        <f>'G-4'!T19</f>
        <v>303.5</v>
      </c>
      <c r="AN26" s="116">
        <f>'G-4'!T20</f>
        <v>275.5</v>
      </c>
      <c r="AO26" s="116">
        <f>'G-4'!T21</f>
        <v>260.5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7" t="s">
        <v>105</v>
      </c>
      <c r="B27" s="116"/>
      <c r="C27" s="116"/>
      <c r="D27" s="116"/>
      <c r="E27" s="116">
        <f>B26+C26+D26+E26</f>
        <v>949</v>
      </c>
      <c r="F27" s="116">
        <f t="shared" ref="F27:K27" si="24">C26+D26+E26+F26</f>
        <v>1015</v>
      </c>
      <c r="G27" s="116">
        <f t="shared" si="24"/>
        <v>1065</v>
      </c>
      <c r="H27" s="116">
        <f t="shared" si="24"/>
        <v>1065.5</v>
      </c>
      <c r="I27" s="116">
        <f t="shared" si="24"/>
        <v>1039</v>
      </c>
      <c r="J27" s="116">
        <f t="shared" si="24"/>
        <v>990.5</v>
      </c>
      <c r="K27" s="116">
        <f t="shared" si="24"/>
        <v>966</v>
      </c>
      <c r="L27" s="117"/>
      <c r="M27" s="116"/>
      <c r="N27" s="116"/>
      <c r="O27" s="116"/>
      <c r="P27" s="116">
        <f>M26+N26+O26+P26</f>
        <v>1106</v>
      </c>
      <c r="Q27" s="116">
        <f t="shared" ref="Q27:AB27" si="25">N26+O26+P26+Q26</f>
        <v>1129</v>
      </c>
      <c r="R27" s="116">
        <f t="shared" si="25"/>
        <v>1138.5</v>
      </c>
      <c r="S27" s="116">
        <f t="shared" si="25"/>
        <v>1041</v>
      </c>
      <c r="T27" s="116">
        <f t="shared" si="25"/>
        <v>950.5</v>
      </c>
      <c r="U27" s="116">
        <f t="shared" si="25"/>
        <v>843</v>
      </c>
      <c r="V27" s="116">
        <f t="shared" si="25"/>
        <v>773</v>
      </c>
      <c r="W27" s="116">
        <f t="shared" si="25"/>
        <v>831</v>
      </c>
      <c r="X27" s="116">
        <f t="shared" si="25"/>
        <v>894</v>
      </c>
      <c r="Y27" s="116">
        <f t="shared" si="25"/>
        <v>1007</v>
      </c>
      <c r="Z27" s="116">
        <f t="shared" si="25"/>
        <v>1044</v>
      </c>
      <c r="AA27" s="116">
        <f t="shared" si="25"/>
        <v>1083</v>
      </c>
      <c r="AB27" s="116">
        <f t="shared" si="25"/>
        <v>1093.5</v>
      </c>
      <c r="AC27" s="117"/>
      <c r="AD27" s="116"/>
      <c r="AE27" s="116"/>
      <c r="AF27" s="116"/>
      <c r="AG27" s="116">
        <f>AD26+AE26+AF26+AG26</f>
        <v>1147</v>
      </c>
      <c r="AH27" s="116">
        <f t="shared" ref="AH27:AO27" si="26">AE26+AF26+AG26+AH26</f>
        <v>1156.5</v>
      </c>
      <c r="AI27" s="116">
        <f t="shared" si="26"/>
        <v>1135</v>
      </c>
      <c r="AJ27" s="116">
        <f t="shared" si="26"/>
        <v>1155.5</v>
      </c>
      <c r="AK27" s="116">
        <f t="shared" si="26"/>
        <v>1180.5</v>
      </c>
      <c r="AL27" s="116">
        <f t="shared" si="26"/>
        <v>1176.5</v>
      </c>
      <c r="AM27" s="116">
        <f t="shared" si="26"/>
        <v>1203</v>
      </c>
      <c r="AN27" s="116">
        <f t="shared" si="26"/>
        <v>1181</v>
      </c>
      <c r="AO27" s="116">
        <f t="shared" si="26"/>
        <v>1134.5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4" t="s">
        <v>106</v>
      </c>
      <c r="B28" s="118"/>
      <c r="C28" s="119" t="s">
        <v>107</v>
      </c>
      <c r="D28" s="120">
        <f>DIRECCIONALIDAD!J37/100</f>
        <v>0.46202531645569622</v>
      </c>
      <c r="E28" s="119"/>
      <c r="F28" s="119" t="s">
        <v>108</v>
      </c>
      <c r="G28" s="120">
        <f>DIRECCIONALIDAD!J38/100</f>
        <v>0.53797468354430378</v>
      </c>
      <c r="H28" s="119"/>
      <c r="I28" s="119" t="s">
        <v>109</v>
      </c>
      <c r="J28" s="120">
        <f>DIRECCIONALIDAD!J39/100</f>
        <v>0</v>
      </c>
      <c r="K28" s="121"/>
      <c r="L28" s="115"/>
      <c r="M28" s="118"/>
      <c r="N28" s="119"/>
      <c r="O28" s="119" t="s">
        <v>107</v>
      </c>
      <c r="P28" s="120">
        <f>DIRECCIONALIDAD!J40/100</f>
        <v>0.37354696826892869</v>
      </c>
      <c r="Q28" s="119"/>
      <c r="R28" s="119"/>
      <c r="S28" s="119"/>
      <c r="T28" s="119" t="s">
        <v>108</v>
      </c>
      <c r="U28" s="120">
        <f>DIRECCIONALIDAD!J41/100</f>
        <v>0.62645303173107136</v>
      </c>
      <c r="V28" s="119"/>
      <c r="W28" s="119"/>
      <c r="X28" s="119"/>
      <c r="Y28" s="119" t="s">
        <v>109</v>
      </c>
      <c r="Z28" s="120">
        <f>DIRECCIONALIDAD!J42/100</f>
        <v>0</v>
      </c>
      <c r="AA28" s="119"/>
      <c r="AB28" s="121"/>
      <c r="AC28" s="115"/>
      <c r="AD28" s="118"/>
      <c r="AE28" s="119" t="s">
        <v>107</v>
      </c>
      <c r="AF28" s="120">
        <f>DIRECCIONALIDAD!J43/100</f>
        <v>0.36917768832662451</v>
      </c>
      <c r="AG28" s="119"/>
      <c r="AH28" s="119"/>
      <c r="AI28" s="119"/>
      <c r="AJ28" s="119" t="s">
        <v>108</v>
      </c>
      <c r="AK28" s="120">
        <f>DIRECCIONALIDAD!J44/100</f>
        <v>0.63082231167337555</v>
      </c>
      <c r="AL28" s="119"/>
      <c r="AM28" s="119"/>
      <c r="AN28" s="119" t="s">
        <v>109</v>
      </c>
      <c r="AO28" s="122">
        <f>DIRECCIONALIDAD!J45/100</f>
        <v>0</v>
      </c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127" t="s">
        <v>148</v>
      </c>
      <c r="B29" s="128">
        <f>MAX(B27:K27)</f>
        <v>1065.5</v>
      </c>
      <c r="C29" s="119" t="s">
        <v>107</v>
      </c>
      <c r="D29" s="129">
        <f>+B29*D28</f>
        <v>492.28797468354435</v>
      </c>
      <c r="E29" s="119"/>
      <c r="F29" s="119" t="s">
        <v>108</v>
      </c>
      <c r="G29" s="129">
        <f>+B29*G28</f>
        <v>573.21202531645565</v>
      </c>
      <c r="H29" s="119"/>
      <c r="I29" s="119" t="s">
        <v>109</v>
      </c>
      <c r="J29" s="129">
        <f>+B29*J28</f>
        <v>0</v>
      </c>
      <c r="K29" s="121"/>
      <c r="L29" s="115"/>
      <c r="M29" s="128">
        <f>MAX(M27:AB27)</f>
        <v>1138.5</v>
      </c>
      <c r="N29" s="119"/>
      <c r="O29" s="119" t="s">
        <v>107</v>
      </c>
      <c r="P29" s="130">
        <f>+M29*P28</f>
        <v>425.28322337417529</v>
      </c>
      <c r="Q29" s="119"/>
      <c r="R29" s="119"/>
      <c r="S29" s="119"/>
      <c r="T29" s="119" t="s">
        <v>108</v>
      </c>
      <c r="U29" s="130">
        <f>+M29*U28</f>
        <v>713.21677662582476</v>
      </c>
      <c r="V29" s="119"/>
      <c r="W29" s="119"/>
      <c r="X29" s="119"/>
      <c r="Y29" s="119" t="s">
        <v>109</v>
      </c>
      <c r="Z29" s="130">
        <f>+M29*Z28</f>
        <v>0</v>
      </c>
      <c r="AA29" s="119"/>
      <c r="AB29" s="121"/>
      <c r="AC29" s="115"/>
      <c r="AD29" s="128">
        <f>MAX(AD27:AO27)</f>
        <v>1203</v>
      </c>
      <c r="AE29" s="119" t="s">
        <v>107</v>
      </c>
      <c r="AF29" s="129">
        <f>+AD29*AF28</f>
        <v>444.12075905692927</v>
      </c>
      <c r="AG29" s="119"/>
      <c r="AH29" s="119"/>
      <c r="AI29" s="119"/>
      <c r="AJ29" s="119" t="s">
        <v>108</v>
      </c>
      <c r="AK29" s="129">
        <f>+AD29*AK28</f>
        <v>758.87924094307073</v>
      </c>
      <c r="AL29" s="119"/>
      <c r="AM29" s="119"/>
      <c r="AN29" s="119" t="s">
        <v>109</v>
      </c>
      <c r="AO29" s="131">
        <f>+AD29*AO28</f>
        <v>0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59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87" t="s">
        <v>103</v>
      </c>
      <c r="U30" s="187"/>
      <c r="V30" s="114" t="s">
        <v>110</v>
      </c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67" t="s">
        <v>104</v>
      </c>
      <c r="B31" s="116">
        <f>B13+B18+B22+B26</f>
        <v>471.5</v>
      </c>
      <c r="C31" s="116">
        <f t="shared" ref="C31:K31" si="27">C13+C18+C22+C26</f>
        <v>515.5</v>
      </c>
      <c r="D31" s="116">
        <f t="shared" si="27"/>
        <v>527.5</v>
      </c>
      <c r="E31" s="116">
        <f t="shared" si="27"/>
        <v>556.5</v>
      </c>
      <c r="F31" s="116">
        <f t="shared" si="27"/>
        <v>566.5</v>
      </c>
      <c r="G31" s="116">
        <f t="shared" si="27"/>
        <v>568</v>
      </c>
      <c r="H31" s="116">
        <f t="shared" si="27"/>
        <v>539.5</v>
      </c>
      <c r="I31" s="116">
        <f t="shared" si="27"/>
        <v>496</v>
      </c>
      <c r="J31" s="116">
        <f t="shared" si="27"/>
        <v>531.5</v>
      </c>
      <c r="K31" s="116">
        <f t="shared" si="27"/>
        <v>507</v>
      </c>
      <c r="L31" s="117"/>
      <c r="M31" s="116">
        <f>M13+M18+M22+M26</f>
        <v>566</v>
      </c>
      <c r="N31" s="116">
        <f t="shared" ref="N31:AB31" si="28">N13+N18+N22+N26</f>
        <v>579.5</v>
      </c>
      <c r="O31" s="116">
        <f t="shared" si="28"/>
        <v>602</v>
      </c>
      <c r="P31" s="116">
        <f t="shared" si="28"/>
        <v>634</v>
      </c>
      <c r="Q31" s="116">
        <f t="shared" si="28"/>
        <v>660</v>
      </c>
      <c r="R31" s="116">
        <f t="shared" si="28"/>
        <v>677.5</v>
      </c>
      <c r="S31" s="116">
        <f t="shared" si="28"/>
        <v>494.5</v>
      </c>
      <c r="T31" s="116">
        <f t="shared" si="28"/>
        <v>494</v>
      </c>
      <c r="U31" s="116">
        <f t="shared" si="28"/>
        <v>451</v>
      </c>
      <c r="V31" s="116">
        <f t="shared" si="28"/>
        <v>507.5</v>
      </c>
      <c r="W31" s="116">
        <f t="shared" si="28"/>
        <v>511</v>
      </c>
      <c r="X31" s="116">
        <f t="shared" si="28"/>
        <v>527.5</v>
      </c>
      <c r="Y31" s="116">
        <f t="shared" si="28"/>
        <v>581</v>
      </c>
      <c r="Z31" s="116">
        <f t="shared" si="28"/>
        <v>538.5</v>
      </c>
      <c r="AA31" s="116">
        <f t="shared" si="28"/>
        <v>570</v>
      </c>
      <c r="AB31" s="116">
        <f t="shared" si="28"/>
        <v>566</v>
      </c>
      <c r="AC31" s="117"/>
      <c r="AD31" s="116">
        <f>AD13+AD18+AD22+AD26</f>
        <v>591.5</v>
      </c>
      <c r="AE31" s="116">
        <f t="shared" ref="AE31:AO31" si="29">AE13+AE18+AE22+AE26</f>
        <v>619.5</v>
      </c>
      <c r="AF31" s="116">
        <f t="shared" si="29"/>
        <v>586</v>
      </c>
      <c r="AG31" s="116">
        <f t="shared" si="29"/>
        <v>618.5</v>
      </c>
      <c r="AH31" s="116">
        <f t="shared" si="29"/>
        <v>633</v>
      </c>
      <c r="AI31" s="116">
        <f t="shared" si="29"/>
        <v>660.5</v>
      </c>
      <c r="AJ31" s="116">
        <f t="shared" si="29"/>
        <v>649</v>
      </c>
      <c r="AK31" s="116">
        <f t="shared" si="29"/>
        <v>650.5</v>
      </c>
      <c r="AL31" s="116">
        <f t="shared" si="29"/>
        <v>662.5</v>
      </c>
      <c r="AM31" s="116">
        <f t="shared" si="29"/>
        <v>677.5</v>
      </c>
      <c r="AN31" s="116">
        <f t="shared" si="29"/>
        <v>635</v>
      </c>
      <c r="AO31" s="116">
        <f t="shared" si="29"/>
        <v>628.5</v>
      </c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</row>
    <row r="32" spans="1:81" ht="16.5" customHeight="1" x14ac:dyDescent="0.2">
      <c r="A32" s="67" t="s">
        <v>105</v>
      </c>
      <c r="B32" s="116"/>
      <c r="C32" s="116"/>
      <c r="D32" s="116"/>
      <c r="E32" s="116">
        <f>B31+C31+D31+E31</f>
        <v>2071</v>
      </c>
      <c r="F32" s="116">
        <f t="shared" ref="F32:K32" si="30">C31+D31+E31+F31</f>
        <v>2166</v>
      </c>
      <c r="G32" s="116">
        <f t="shared" si="30"/>
        <v>2218.5</v>
      </c>
      <c r="H32" s="116">
        <f t="shared" si="30"/>
        <v>2230.5</v>
      </c>
      <c r="I32" s="116">
        <f t="shared" si="30"/>
        <v>2170</v>
      </c>
      <c r="J32" s="116">
        <f t="shared" si="30"/>
        <v>2135</v>
      </c>
      <c r="K32" s="116">
        <f t="shared" si="30"/>
        <v>2074</v>
      </c>
      <c r="L32" s="117"/>
      <c r="M32" s="116"/>
      <c r="N32" s="116"/>
      <c r="O32" s="116"/>
      <c r="P32" s="116">
        <f>M31+N31+O31+P31</f>
        <v>2381.5</v>
      </c>
      <c r="Q32" s="116">
        <f t="shared" ref="Q32:AB32" si="31">N31+O31+P31+Q31</f>
        <v>2475.5</v>
      </c>
      <c r="R32" s="116">
        <f t="shared" si="31"/>
        <v>2573.5</v>
      </c>
      <c r="S32" s="116">
        <f t="shared" si="31"/>
        <v>2466</v>
      </c>
      <c r="T32" s="116">
        <f t="shared" si="31"/>
        <v>2326</v>
      </c>
      <c r="U32" s="116">
        <f t="shared" si="31"/>
        <v>2117</v>
      </c>
      <c r="V32" s="116">
        <f t="shared" si="31"/>
        <v>1947</v>
      </c>
      <c r="W32" s="116">
        <f t="shared" si="31"/>
        <v>1963.5</v>
      </c>
      <c r="X32" s="116">
        <f t="shared" si="31"/>
        <v>1997</v>
      </c>
      <c r="Y32" s="116">
        <f t="shared" si="31"/>
        <v>2127</v>
      </c>
      <c r="Z32" s="116">
        <f t="shared" si="31"/>
        <v>2158</v>
      </c>
      <c r="AA32" s="116">
        <f t="shared" si="31"/>
        <v>2217</v>
      </c>
      <c r="AB32" s="116">
        <f t="shared" si="31"/>
        <v>2255.5</v>
      </c>
      <c r="AC32" s="117"/>
      <c r="AD32" s="116"/>
      <c r="AE32" s="116"/>
      <c r="AF32" s="116"/>
      <c r="AG32" s="116">
        <f>AD31+AE31+AF31+AG31</f>
        <v>2415.5</v>
      </c>
      <c r="AH32" s="116">
        <f t="shared" ref="AH32:AO32" si="32">AE31+AF31+AG31+AH31</f>
        <v>2457</v>
      </c>
      <c r="AI32" s="116">
        <f t="shared" si="32"/>
        <v>2498</v>
      </c>
      <c r="AJ32" s="116">
        <f t="shared" si="32"/>
        <v>2561</v>
      </c>
      <c r="AK32" s="116">
        <f t="shared" si="32"/>
        <v>2593</v>
      </c>
      <c r="AL32" s="116">
        <f t="shared" si="32"/>
        <v>2622.5</v>
      </c>
      <c r="AM32" s="116">
        <f t="shared" si="32"/>
        <v>2639.5</v>
      </c>
      <c r="AN32" s="116">
        <f t="shared" si="32"/>
        <v>2625.5</v>
      </c>
      <c r="AO32" s="116">
        <f t="shared" si="32"/>
        <v>2603.5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188"/>
      <c r="R34" s="188"/>
      <c r="S34" s="188"/>
      <c r="T34" s="188"/>
      <c r="U34" s="188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6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</sheetData>
  <mergeCells count="20">
    <mergeCell ref="T30:U30"/>
    <mergeCell ref="Q34:U34"/>
    <mergeCell ref="O8:S8"/>
    <mergeCell ref="AH8:AI8"/>
    <mergeCell ref="AJ8:AM8"/>
    <mergeCell ref="T12:U12"/>
    <mergeCell ref="T17:U17"/>
    <mergeCell ref="T21:U21"/>
    <mergeCell ref="T25:U25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6692913385826772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G-4</vt:lpstr>
      <vt:lpstr>G-Totales</vt:lpstr>
      <vt:lpstr>DIRECCIONALIDAD</vt:lpstr>
      <vt:lpstr>DIAGRAMA DE VOL</vt:lpstr>
      <vt:lpstr>'G-1'!Área_de_impresión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2016-07-18T22:17:47Z</cp:lastPrinted>
  <dcterms:created xsi:type="dcterms:W3CDTF">1998-04-02T13:38:56Z</dcterms:created>
  <dcterms:modified xsi:type="dcterms:W3CDTF">2018-06-06T21:07:51Z</dcterms:modified>
</cp:coreProperties>
</file>