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9 - CR 50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5" i="4689" l="1"/>
  <c r="AL26" i="4688"/>
  <c r="BZ18" i="4688" s="1"/>
  <c r="AN26" i="4688"/>
  <c r="CB18" i="4688" s="1"/>
  <c r="X18" i="4688"/>
  <c r="BM17" i="4688" s="1"/>
  <c r="T18" i="4688"/>
  <c r="BI17" i="4688" s="1"/>
  <c r="V18" i="4688"/>
  <c r="BK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H30" i="4688" l="1"/>
  <c r="BV20" i="4688" s="1"/>
  <c r="U23" i="4684"/>
  <c r="W30" i="4688"/>
  <c r="BL20" i="4688" s="1"/>
  <c r="R30" i="4688"/>
  <c r="BG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<sst xmlns="http://schemas.openxmlformats.org/spreadsheetml/2006/main" count="518" uniqueCount="151">
  <si>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</si>
  <si>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</si>
  <si>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</si>
  <si>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</si>
  <si>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</si>
  <si>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</si>
  <si>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</si>
  <si>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</si>
  <si>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</si>
  <si>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</si>
  <si>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</si>
  <si>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</si>
  <si>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</si>
  <si>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</si>
  <si>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</si>
  <si>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</si>
  <si>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</si>
  <si>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</si>
  <si>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</si>
  <si>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</si>
  <si>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</si>
  <si>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</si>
  <si>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</si>
  <si>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</si>
  <si>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</si>
  <si>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</si>
  <si>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</si>
  <si>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</si>
  <si>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</si>
  <si>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</si>
  <si>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</si>
  <si>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</si>
  <si>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</si>
  <si>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</si>
  <si>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</si>
  <si>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</si>
  <si>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</si>
  <si>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</si>
  <si>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</si>
  <si>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</si>
  <si>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</si>
  <si>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</si>
  <si>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</si>
  <si>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</si>
  <si>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</si>
  <si>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</si>
  <si>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</si>
  <si>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</si>
  <si>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</si>
  <si>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</si>
  <si>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</si>
  <si>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</si>
  <si>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</si>
  <si>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</si>
  <si>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</si>
  <si>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</si>
  <si>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</si>
  <si>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</si>
  <si>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</si>
  <si>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</si>
  <si>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</si>
  <si>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</si>
  <si>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</si>
  <si>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</si>
  <si>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</si>
  <si>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</si>
  <si>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</si>
  <si>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</si>
  <si>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</si>
  <si>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</si>
  <si>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</si>
  <si>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</si>
  <si>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</si>
  <si>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</si>
  <si>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</si>
  <si>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</si>
  <si>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</si>
  <si>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</si>
  <si>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</si>
  <si>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</si>
  <si>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</si>
  <si>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</si>
  <si>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</si>
  <si>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</si>
  <si>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</si>
  <si>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</si>
  <si>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</si>
  <si>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</si>
  <si>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</si>
  <si>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</si>
  <si>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</si>
  <si>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</si>
  <si>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</si>
  <si>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</si>
  <si>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</si>
  <si>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</si>
  <si>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</si>
  <si>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</si>
  <si>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</si>
  <si>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</si>
  <si>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</si>
  <si>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</si>
  <si>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</si>
  <si>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</si>
  <si>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</si>
  <si>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</si>
  <si>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</si>
  <si>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</si>
  <si>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</si>
  <si>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</si>
  <si>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</si>
  <si>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</si>
  <si>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</si>
  <si>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</si>
  <si>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</si>
  <si>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</si>
  <si>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</si>
  <si>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</si>
  <si>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</si>
  <si>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</si>
  <si>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</si>
  <si>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</si>
  <si>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</si>
  <si>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</si>
  <si>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</si>
  <si>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</si>
  <si>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</si>
  <si>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</si>
  <si>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</si>
  <si>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</si>
  <si>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</si>
  <si>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</si>
  <si>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</si>
  <si>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</si>
  <si>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</si>
  <si>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</si>
  <si>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</si>
  <si>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</si>
  <si>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</si>
  <si>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</si>
  <si>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</si>
  <si>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</si>
  <si>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</si>
  <si>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</si>
  <si>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</si>
  <si>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</si>
  <si>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</si>
  <si>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</si>
  <si>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69 - CR 50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</si>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</sst>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</c:v>
                </c:pt>
                <c:pt idx="1">
                  <c:v>6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9</c:v>
                </c:pt>
                <c:pt idx="6">
                  <c:v>17</c:v>
                </c:pt>
                <c:pt idx="7">
                  <c:v>15.5</c:v>
                </c:pt>
                <c:pt idx="8">
                  <c:v>15</c:v>
                </c:pt>
                <c:pt idx="9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11848"/>
        <c:axId val="173072016"/>
      </c:barChart>
      <c:catAx>
        <c:axId val="173311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7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7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11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43</c:v>
                </c:pt>
                <c:pt idx="4">
                  <c:v>47</c:v>
                </c:pt>
                <c:pt idx="5">
                  <c:v>50</c:v>
                </c:pt>
                <c:pt idx="6">
                  <c:v>57</c:v>
                </c:pt>
                <c:pt idx="7">
                  <c:v>58.5</c:v>
                </c:pt>
                <c:pt idx="8">
                  <c:v>56.5</c:v>
                </c:pt>
                <c:pt idx="9">
                  <c:v>61</c:v>
                </c:pt>
                <c:pt idx="13">
                  <c:v>35</c:v>
                </c:pt>
                <c:pt idx="14">
                  <c:v>36</c:v>
                </c:pt>
                <c:pt idx="15">
                  <c:v>43</c:v>
                </c:pt>
                <c:pt idx="16">
                  <c:v>48</c:v>
                </c:pt>
                <c:pt idx="17">
                  <c:v>44.5</c:v>
                </c:pt>
                <c:pt idx="18">
                  <c:v>39</c:v>
                </c:pt>
                <c:pt idx="19">
                  <c:v>35</c:v>
                </c:pt>
                <c:pt idx="20">
                  <c:v>40</c:v>
                </c:pt>
                <c:pt idx="21">
                  <c:v>48</c:v>
                </c:pt>
                <c:pt idx="22">
                  <c:v>57.5</c:v>
                </c:pt>
                <c:pt idx="23">
                  <c:v>66.5</c:v>
                </c:pt>
                <c:pt idx="24">
                  <c:v>69</c:v>
                </c:pt>
                <c:pt idx="25">
                  <c:v>74</c:v>
                </c:pt>
                <c:pt idx="29">
                  <c:v>48.5</c:v>
                </c:pt>
                <c:pt idx="30">
                  <c:v>48</c:v>
                </c:pt>
                <c:pt idx="31">
                  <c:v>51</c:v>
                </c:pt>
                <c:pt idx="32">
                  <c:v>47</c:v>
                </c:pt>
                <c:pt idx="33">
                  <c:v>41.5</c:v>
                </c:pt>
                <c:pt idx="34">
                  <c:v>38.5</c:v>
                </c:pt>
                <c:pt idx="35">
                  <c:v>43.5</c:v>
                </c:pt>
                <c:pt idx="36">
                  <c:v>43</c:v>
                </c:pt>
                <c:pt idx="37">
                  <c:v>39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625</c:v>
                </c:pt>
                <c:pt idx="4">
                  <c:v>582</c:v>
                </c:pt>
                <c:pt idx="5">
                  <c:v>551.5</c:v>
                </c:pt>
                <c:pt idx="6">
                  <c:v>524.5</c:v>
                </c:pt>
                <c:pt idx="7">
                  <c:v>515.5</c:v>
                </c:pt>
                <c:pt idx="8">
                  <c:v>522.5</c:v>
                </c:pt>
                <c:pt idx="9">
                  <c:v>496</c:v>
                </c:pt>
                <c:pt idx="13">
                  <c:v>456.5</c:v>
                </c:pt>
                <c:pt idx="14">
                  <c:v>480.5</c:v>
                </c:pt>
                <c:pt idx="15">
                  <c:v>531</c:v>
                </c:pt>
                <c:pt idx="16">
                  <c:v>537.5</c:v>
                </c:pt>
                <c:pt idx="17">
                  <c:v>543.5</c:v>
                </c:pt>
                <c:pt idx="18">
                  <c:v>527</c:v>
                </c:pt>
                <c:pt idx="19">
                  <c:v>500.5</c:v>
                </c:pt>
                <c:pt idx="20">
                  <c:v>511</c:v>
                </c:pt>
                <c:pt idx="21">
                  <c:v>545.5</c:v>
                </c:pt>
                <c:pt idx="22">
                  <c:v>597.5</c:v>
                </c:pt>
                <c:pt idx="23">
                  <c:v>626</c:v>
                </c:pt>
                <c:pt idx="24">
                  <c:v>638.5</c:v>
                </c:pt>
                <c:pt idx="25">
                  <c:v>604</c:v>
                </c:pt>
                <c:pt idx="29">
                  <c:v>506</c:v>
                </c:pt>
                <c:pt idx="30">
                  <c:v>511.5</c:v>
                </c:pt>
                <c:pt idx="31">
                  <c:v>538</c:v>
                </c:pt>
                <c:pt idx="32">
                  <c:v>558.5</c:v>
                </c:pt>
                <c:pt idx="33">
                  <c:v>585.5</c:v>
                </c:pt>
                <c:pt idx="34">
                  <c:v>597</c:v>
                </c:pt>
                <c:pt idx="35">
                  <c:v>580.5</c:v>
                </c:pt>
                <c:pt idx="36">
                  <c:v>566</c:v>
                </c:pt>
                <c:pt idx="37">
                  <c:v>540.5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668</c:v>
                </c:pt>
                <c:pt idx="4">
                  <c:v>629</c:v>
                </c:pt>
                <c:pt idx="5">
                  <c:v>601.5</c:v>
                </c:pt>
                <c:pt idx="6">
                  <c:v>581.5</c:v>
                </c:pt>
                <c:pt idx="7">
                  <c:v>574</c:v>
                </c:pt>
                <c:pt idx="8">
                  <c:v>579</c:v>
                </c:pt>
                <c:pt idx="9">
                  <c:v>557</c:v>
                </c:pt>
                <c:pt idx="13">
                  <c:v>491.5</c:v>
                </c:pt>
                <c:pt idx="14">
                  <c:v>516.5</c:v>
                </c:pt>
                <c:pt idx="15">
                  <c:v>574</c:v>
                </c:pt>
                <c:pt idx="16">
                  <c:v>585.5</c:v>
                </c:pt>
                <c:pt idx="17">
                  <c:v>588</c:v>
                </c:pt>
                <c:pt idx="18">
                  <c:v>566</c:v>
                </c:pt>
                <c:pt idx="19">
                  <c:v>535.5</c:v>
                </c:pt>
                <c:pt idx="20">
                  <c:v>551</c:v>
                </c:pt>
                <c:pt idx="21">
                  <c:v>593.5</c:v>
                </c:pt>
                <c:pt idx="22">
                  <c:v>655</c:v>
                </c:pt>
                <c:pt idx="23">
                  <c:v>692.5</c:v>
                </c:pt>
                <c:pt idx="24">
                  <c:v>707.5</c:v>
                </c:pt>
                <c:pt idx="25">
                  <c:v>678</c:v>
                </c:pt>
                <c:pt idx="29">
                  <c:v>554.5</c:v>
                </c:pt>
                <c:pt idx="30">
                  <c:v>559.5</c:v>
                </c:pt>
                <c:pt idx="31">
                  <c:v>589</c:v>
                </c:pt>
                <c:pt idx="32">
                  <c:v>605.5</c:v>
                </c:pt>
                <c:pt idx="33">
                  <c:v>627</c:v>
                </c:pt>
                <c:pt idx="34">
                  <c:v>635.5</c:v>
                </c:pt>
                <c:pt idx="35">
                  <c:v>624</c:v>
                </c:pt>
                <c:pt idx="36">
                  <c:v>609</c:v>
                </c:pt>
                <c:pt idx="37">
                  <c:v>579.5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524936"/>
        <c:axId val="175525328"/>
      </c:lineChart>
      <c:catAx>
        <c:axId val="175524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52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25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524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</c:v>
                </c:pt>
                <c:pt idx="1">
                  <c:v>8</c:v>
                </c:pt>
                <c:pt idx="2">
                  <c:v>14.5</c:v>
                </c:pt>
                <c:pt idx="3">
                  <c:v>16</c:v>
                </c:pt>
                <c:pt idx="4">
                  <c:v>9.5</c:v>
                </c:pt>
                <c:pt idx="5">
                  <c:v>11</c:v>
                </c:pt>
                <c:pt idx="6">
                  <c:v>10.5</c:v>
                </c:pt>
                <c:pt idx="7">
                  <c:v>10.5</c:v>
                </c:pt>
                <c:pt idx="8">
                  <c:v>6.5</c:v>
                </c:pt>
                <c:pt idx="9">
                  <c:v>16</c:v>
                </c:pt>
                <c:pt idx="10">
                  <c:v>10</c:v>
                </c:pt>
                <c:pt idx="11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86392"/>
        <c:axId val="174690872"/>
      </c:barChart>
      <c:catAx>
        <c:axId val="17468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0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90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10.5</c:v>
                </c:pt>
                <c:pt idx="1">
                  <c:v>6.5</c:v>
                </c:pt>
                <c:pt idx="2">
                  <c:v>7</c:v>
                </c:pt>
                <c:pt idx="3">
                  <c:v>11</c:v>
                </c:pt>
                <c:pt idx="4">
                  <c:v>11.5</c:v>
                </c:pt>
                <c:pt idx="5">
                  <c:v>13.5</c:v>
                </c:pt>
                <c:pt idx="6">
                  <c:v>12</c:v>
                </c:pt>
                <c:pt idx="7">
                  <c:v>7.5</c:v>
                </c:pt>
                <c:pt idx="8">
                  <c:v>6</c:v>
                </c:pt>
                <c:pt idx="9">
                  <c:v>9.5</c:v>
                </c:pt>
                <c:pt idx="10">
                  <c:v>17</c:v>
                </c:pt>
                <c:pt idx="11">
                  <c:v>15.5</c:v>
                </c:pt>
                <c:pt idx="12">
                  <c:v>15.5</c:v>
                </c:pt>
                <c:pt idx="13">
                  <c:v>18.5</c:v>
                </c:pt>
                <c:pt idx="14">
                  <c:v>19.5</c:v>
                </c:pt>
                <c:pt idx="15">
                  <c:v>20.5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99192"/>
        <c:axId val="174654592"/>
      </c:barChart>
      <c:catAx>
        <c:axId val="17469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5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5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9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160.5</c:v>
                </c:pt>
                <c:pt idx="1">
                  <c:v>158.5</c:v>
                </c:pt>
                <c:pt idx="2">
                  <c:v>167.5</c:v>
                </c:pt>
                <c:pt idx="3">
                  <c:v>138.5</c:v>
                </c:pt>
                <c:pt idx="4">
                  <c:v>117.5</c:v>
                </c:pt>
                <c:pt idx="5">
                  <c:v>128</c:v>
                </c:pt>
                <c:pt idx="6">
                  <c:v>140.5</c:v>
                </c:pt>
                <c:pt idx="7">
                  <c:v>129.5</c:v>
                </c:pt>
                <c:pt idx="8">
                  <c:v>124.5</c:v>
                </c:pt>
                <c:pt idx="9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32632"/>
        <c:axId val="175452072"/>
      </c:barChart>
      <c:catAx>
        <c:axId val="17423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2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52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3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127</c:v>
                </c:pt>
                <c:pt idx="1">
                  <c:v>134</c:v>
                </c:pt>
                <c:pt idx="2">
                  <c:v>123</c:v>
                </c:pt>
                <c:pt idx="3">
                  <c:v>122</c:v>
                </c:pt>
                <c:pt idx="4">
                  <c:v>132.5</c:v>
                </c:pt>
                <c:pt idx="5">
                  <c:v>160.5</c:v>
                </c:pt>
                <c:pt idx="6">
                  <c:v>143.5</c:v>
                </c:pt>
                <c:pt idx="7">
                  <c:v>149</c:v>
                </c:pt>
                <c:pt idx="8">
                  <c:v>144</c:v>
                </c:pt>
                <c:pt idx="9">
                  <c:v>144</c:v>
                </c:pt>
                <c:pt idx="10">
                  <c:v>129</c:v>
                </c:pt>
                <c:pt idx="11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12464"/>
        <c:axId val="175414896"/>
      </c:barChart>
      <c:catAx>
        <c:axId val="17541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1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1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1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108.5</c:v>
                </c:pt>
                <c:pt idx="1">
                  <c:v>97.5</c:v>
                </c:pt>
                <c:pt idx="2">
                  <c:v>128</c:v>
                </c:pt>
                <c:pt idx="3">
                  <c:v>122.5</c:v>
                </c:pt>
                <c:pt idx="4">
                  <c:v>132.5</c:v>
                </c:pt>
                <c:pt idx="5">
                  <c:v>148</c:v>
                </c:pt>
                <c:pt idx="6">
                  <c:v>134.5</c:v>
                </c:pt>
                <c:pt idx="7">
                  <c:v>128.5</c:v>
                </c:pt>
                <c:pt idx="8">
                  <c:v>116</c:v>
                </c:pt>
                <c:pt idx="9">
                  <c:v>121.5</c:v>
                </c:pt>
                <c:pt idx="10">
                  <c:v>145</c:v>
                </c:pt>
                <c:pt idx="11">
                  <c:v>163</c:v>
                </c:pt>
                <c:pt idx="12">
                  <c:v>168</c:v>
                </c:pt>
                <c:pt idx="13">
                  <c:v>150</c:v>
                </c:pt>
                <c:pt idx="14">
                  <c:v>157.5</c:v>
                </c:pt>
                <c:pt idx="15">
                  <c:v>128.5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61792"/>
        <c:axId val="174362184"/>
      </c:barChart>
      <c:catAx>
        <c:axId val="17436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62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62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6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173.5</c:v>
                </c:pt>
                <c:pt idx="1">
                  <c:v>164.5</c:v>
                </c:pt>
                <c:pt idx="2">
                  <c:v>177.5</c:v>
                </c:pt>
                <c:pt idx="3">
                  <c:v>152.5</c:v>
                </c:pt>
                <c:pt idx="4">
                  <c:v>134.5</c:v>
                </c:pt>
                <c:pt idx="5">
                  <c:v>137</c:v>
                </c:pt>
                <c:pt idx="6">
                  <c:v>157.5</c:v>
                </c:pt>
                <c:pt idx="7">
                  <c:v>145</c:v>
                </c:pt>
                <c:pt idx="8">
                  <c:v>139.5</c:v>
                </c:pt>
                <c:pt idx="9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62968"/>
        <c:axId val="174363360"/>
      </c:barChart>
      <c:catAx>
        <c:axId val="174362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6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6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62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137</c:v>
                </c:pt>
                <c:pt idx="1">
                  <c:v>142</c:v>
                </c:pt>
                <c:pt idx="2">
                  <c:v>137.5</c:v>
                </c:pt>
                <c:pt idx="3">
                  <c:v>138</c:v>
                </c:pt>
                <c:pt idx="4">
                  <c:v>142</c:v>
                </c:pt>
                <c:pt idx="5">
                  <c:v>171.5</c:v>
                </c:pt>
                <c:pt idx="6">
                  <c:v>154</c:v>
                </c:pt>
                <c:pt idx="7">
                  <c:v>159.5</c:v>
                </c:pt>
                <c:pt idx="8">
                  <c:v>150.5</c:v>
                </c:pt>
                <c:pt idx="9">
                  <c:v>160</c:v>
                </c:pt>
                <c:pt idx="10">
                  <c:v>139</c:v>
                </c:pt>
                <c:pt idx="11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64144"/>
        <c:axId val="174364536"/>
      </c:barChart>
      <c:catAx>
        <c:axId val="17436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64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64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6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119</c:v>
                </c:pt>
                <c:pt idx="1">
                  <c:v>104</c:v>
                </c:pt>
                <c:pt idx="2">
                  <c:v>135</c:v>
                </c:pt>
                <c:pt idx="3">
                  <c:v>133.5</c:v>
                </c:pt>
                <c:pt idx="4">
                  <c:v>144</c:v>
                </c:pt>
                <c:pt idx="5">
                  <c:v>161.5</c:v>
                </c:pt>
                <c:pt idx="6">
                  <c:v>146.5</c:v>
                </c:pt>
                <c:pt idx="7">
                  <c:v>136</c:v>
                </c:pt>
                <c:pt idx="8">
                  <c:v>122</c:v>
                </c:pt>
                <c:pt idx="9">
                  <c:v>131</c:v>
                </c:pt>
                <c:pt idx="10">
                  <c:v>162</c:v>
                </c:pt>
                <c:pt idx="11">
                  <c:v>178.5</c:v>
                </c:pt>
                <c:pt idx="12">
                  <c:v>183.5</c:v>
                </c:pt>
                <c:pt idx="13">
                  <c:v>168.5</c:v>
                </c:pt>
                <c:pt idx="14">
                  <c:v>177</c:v>
                </c:pt>
                <c:pt idx="15">
                  <c:v>149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23760"/>
        <c:axId val="175524152"/>
      </c:barChart>
      <c:catAx>
        <c:axId val="17552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24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24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2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">
        <v>60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">
        <v>148</v>
      </c>
      <c r="E5" s="132"/>
      <c r="F5" s="132"/>
      <c r="G5" s="132"/>
      <c r="H5" s="132"/>
      <c r="I5" s="127" t="s">
        <v>53</v>
      </c>
      <c r="J5" s="127"/>
      <c r="K5" s="127"/>
      <c r="L5" s="133">
        <v>6950</v>
      </c>
      <c r="M5" s="133"/>
      <c r="N5" s="133"/>
      <c r="O5" s="12"/>
      <c r="P5" s="127" t="s">
        <v>57</v>
      </c>
      <c r="Q5" s="127"/>
      <c r="R5" s="127"/>
      <c r="S5" s="131" t="s">
        <v>147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149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v>43193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8</v>
      </c>
      <c r="C10" s="46">
        <v>9</v>
      </c>
      <c r="D10" s="46">
        <v>0</v>
      </c>
      <c r="E10" s="46">
        <v>0</v>
      </c>
      <c r="F10" s="6">
        <f t="shared" ref="F10:F22" si="0">B10*0.5+C10*1+D10*2+E10*2.5</f>
        <v>13</v>
      </c>
      <c r="G10" s="2"/>
      <c r="H10" s="19" t="s">
        <v>4</v>
      </c>
      <c r="I10" s="46">
        <v>2</v>
      </c>
      <c r="J10" s="46">
        <v>10</v>
      </c>
      <c r="K10" s="46">
        <v>0</v>
      </c>
      <c r="L10" s="46">
        <v>0</v>
      </c>
      <c r="M10" s="6">
        <f t="shared" ref="M10:M22" si="1">I10*0.5+J10*1+K10*2+L10*2.5</f>
        <v>11</v>
      </c>
      <c r="N10" s="9">
        <f>F20+F21+F22+M10</f>
        <v>35</v>
      </c>
      <c r="O10" s="19" t="s">
        <v>43</v>
      </c>
      <c r="P10" s="46">
        <v>1</v>
      </c>
      <c r="Q10" s="46">
        <v>7</v>
      </c>
      <c r="R10" s="46">
        <v>0</v>
      </c>
      <c r="S10" s="46">
        <v>1</v>
      </c>
      <c r="T10" s="6">
        <f t="shared" ref="T10:T21" si="2">P10*0.5+Q10*1+R10*2+S10*2.5</f>
        <v>10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4</v>
      </c>
      <c r="D11" s="46">
        <v>0</v>
      </c>
      <c r="E11" s="46">
        <v>0</v>
      </c>
      <c r="F11" s="6">
        <f t="shared" si="0"/>
        <v>6</v>
      </c>
      <c r="G11" s="2"/>
      <c r="H11" s="19" t="s">
        <v>5</v>
      </c>
      <c r="I11" s="46">
        <v>2</v>
      </c>
      <c r="J11" s="46">
        <v>8</v>
      </c>
      <c r="K11" s="46">
        <v>0</v>
      </c>
      <c r="L11" s="46">
        <v>1</v>
      </c>
      <c r="M11" s="6">
        <f t="shared" si="1"/>
        <v>11.5</v>
      </c>
      <c r="N11" s="9">
        <f>F21+F22+M10+M11</f>
        <v>36</v>
      </c>
      <c r="O11" s="19" t="s">
        <v>44</v>
      </c>
      <c r="P11" s="46">
        <v>2</v>
      </c>
      <c r="Q11" s="46">
        <v>7</v>
      </c>
      <c r="R11" s="46">
        <v>0</v>
      </c>
      <c r="S11" s="46">
        <v>0</v>
      </c>
      <c r="T11" s="6">
        <f t="shared" si="2"/>
        <v>8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6</v>
      </c>
      <c r="D12" s="46">
        <v>0</v>
      </c>
      <c r="E12" s="46">
        <v>1</v>
      </c>
      <c r="F12" s="6">
        <f t="shared" si="0"/>
        <v>10</v>
      </c>
      <c r="G12" s="2"/>
      <c r="H12" s="19" t="s">
        <v>6</v>
      </c>
      <c r="I12" s="46">
        <v>2</v>
      </c>
      <c r="J12" s="46">
        <v>10</v>
      </c>
      <c r="K12" s="46">
        <v>0</v>
      </c>
      <c r="L12" s="46">
        <v>1</v>
      </c>
      <c r="M12" s="6">
        <f t="shared" si="1"/>
        <v>13.5</v>
      </c>
      <c r="N12" s="2">
        <f>F22+M10+M11+M12</f>
        <v>43</v>
      </c>
      <c r="O12" s="19" t="s">
        <v>32</v>
      </c>
      <c r="P12" s="46">
        <v>4</v>
      </c>
      <c r="Q12" s="46">
        <v>10</v>
      </c>
      <c r="R12" s="46">
        <v>0</v>
      </c>
      <c r="S12" s="46">
        <v>1</v>
      </c>
      <c r="T12" s="6">
        <f t="shared" si="2"/>
        <v>14.5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10</v>
      </c>
      <c r="D13" s="46">
        <v>0</v>
      </c>
      <c r="E13" s="46">
        <v>0</v>
      </c>
      <c r="F13" s="6">
        <f t="shared" si="0"/>
        <v>14</v>
      </c>
      <c r="G13" s="2">
        <f t="shared" ref="G13:G19" si="3">F10+F11+F12+F13</f>
        <v>43</v>
      </c>
      <c r="H13" s="19" t="s">
        <v>7</v>
      </c>
      <c r="I13" s="46">
        <v>2</v>
      </c>
      <c r="J13" s="46">
        <v>11</v>
      </c>
      <c r="K13" s="46">
        <v>0</v>
      </c>
      <c r="L13" s="46">
        <v>0</v>
      </c>
      <c r="M13" s="6">
        <f t="shared" si="1"/>
        <v>12</v>
      </c>
      <c r="N13" s="2">
        <f t="shared" ref="N13:N18" si="4">M10+M11+M12+M13</f>
        <v>48</v>
      </c>
      <c r="O13" s="19" t="s">
        <v>33</v>
      </c>
      <c r="P13" s="46">
        <v>4</v>
      </c>
      <c r="Q13" s="46">
        <v>14</v>
      </c>
      <c r="R13" s="46">
        <v>0</v>
      </c>
      <c r="S13" s="46">
        <v>0</v>
      </c>
      <c r="T13" s="6">
        <f t="shared" si="2"/>
        <v>16</v>
      </c>
      <c r="U13" s="2">
        <f t="shared" ref="U13:U21" si="5">T10+T11+T12+T13</f>
        <v>48.5</v>
      </c>
      <c r="AB13" s="51">
        <v>212.5</v>
      </c>
    </row>
    <row r="14" spans="1:28" ht="24" customHeight="1" x14ac:dyDescent="0.2">
      <c r="A14" s="18" t="s">
        <v>21</v>
      </c>
      <c r="B14" s="46">
        <v>14</v>
      </c>
      <c r="C14" s="46">
        <v>10</v>
      </c>
      <c r="D14" s="46">
        <v>0</v>
      </c>
      <c r="E14" s="46">
        <v>0</v>
      </c>
      <c r="F14" s="6">
        <f t="shared" si="0"/>
        <v>17</v>
      </c>
      <c r="G14" s="2">
        <f t="shared" si="3"/>
        <v>47</v>
      </c>
      <c r="H14" s="19" t="s">
        <v>9</v>
      </c>
      <c r="I14" s="46">
        <v>3</v>
      </c>
      <c r="J14" s="46">
        <v>6</v>
      </c>
      <c r="K14" s="46">
        <v>0</v>
      </c>
      <c r="L14" s="46">
        <v>0</v>
      </c>
      <c r="M14" s="6">
        <f t="shared" si="1"/>
        <v>7.5</v>
      </c>
      <c r="N14" s="2">
        <f t="shared" si="4"/>
        <v>44.5</v>
      </c>
      <c r="O14" s="19" t="s">
        <v>29</v>
      </c>
      <c r="P14" s="45">
        <v>3</v>
      </c>
      <c r="Q14" s="45">
        <v>8</v>
      </c>
      <c r="R14" s="45">
        <v>0</v>
      </c>
      <c r="S14" s="45">
        <v>0</v>
      </c>
      <c r="T14" s="6">
        <f t="shared" si="2"/>
        <v>9.5</v>
      </c>
      <c r="U14" s="2">
        <f t="shared" si="5"/>
        <v>48</v>
      </c>
      <c r="AB14" s="51">
        <v>226</v>
      </c>
    </row>
    <row r="15" spans="1:28" ht="24" customHeight="1" x14ac:dyDescent="0.2">
      <c r="A15" s="18" t="s">
        <v>23</v>
      </c>
      <c r="B15" s="46">
        <v>3</v>
      </c>
      <c r="C15" s="46">
        <v>5</v>
      </c>
      <c r="D15" s="46">
        <v>0</v>
      </c>
      <c r="E15" s="46">
        <v>1</v>
      </c>
      <c r="F15" s="6">
        <f t="shared" si="0"/>
        <v>9</v>
      </c>
      <c r="G15" s="2">
        <f t="shared" si="3"/>
        <v>50</v>
      </c>
      <c r="H15" s="19" t="s">
        <v>12</v>
      </c>
      <c r="I15" s="46">
        <v>2</v>
      </c>
      <c r="J15" s="46">
        <v>5</v>
      </c>
      <c r="K15" s="46">
        <v>0</v>
      </c>
      <c r="L15" s="46">
        <v>0</v>
      </c>
      <c r="M15" s="6">
        <f t="shared" si="1"/>
        <v>6</v>
      </c>
      <c r="N15" s="2">
        <f t="shared" si="4"/>
        <v>39</v>
      </c>
      <c r="O15" s="18" t="s">
        <v>30</v>
      </c>
      <c r="P15" s="46">
        <v>8</v>
      </c>
      <c r="Q15" s="46">
        <v>7</v>
      </c>
      <c r="R15" s="46">
        <v>0</v>
      </c>
      <c r="S15" s="46">
        <v>0</v>
      </c>
      <c r="T15" s="6">
        <f t="shared" si="2"/>
        <v>11</v>
      </c>
      <c r="U15" s="2">
        <f t="shared" si="5"/>
        <v>51</v>
      </c>
      <c r="AB15" s="51">
        <v>233.5</v>
      </c>
    </row>
    <row r="16" spans="1:28" ht="24" customHeight="1" x14ac:dyDescent="0.2">
      <c r="A16" s="18" t="s">
        <v>39</v>
      </c>
      <c r="B16" s="46">
        <v>10</v>
      </c>
      <c r="C16" s="46">
        <v>12</v>
      </c>
      <c r="D16" s="46">
        <v>0</v>
      </c>
      <c r="E16" s="46">
        <v>0</v>
      </c>
      <c r="F16" s="6">
        <f t="shared" si="0"/>
        <v>17</v>
      </c>
      <c r="G16" s="2">
        <f t="shared" si="3"/>
        <v>57</v>
      </c>
      <c r="H16" s="19" t="s">
        <v>15</v>
      </c>
      <c r="I16" s="46">
        <v>2</v>
      </c>
      <c r="J16" s="46">
        <v>6</v>
      </c>
      <c r="K16" s="46">
        <v>0</v>
      </c>
      <c r="L16" s="46">
        <v>1</v>
      </c>
      <c r="M16" s="6">
        <f t="shared" si="1"/>
        <v>9.5</v>
      </c>
      <c r="N16" s="2">
        <f t="shared" si="4"/>
        <v>35</v>
      </c>
      <c r="O16" s="19" t="s">
        <v>8</v>
      </c>
      <c r="P16" s="46">
        <v>3</v>
      </c>
      <c r="Q16" s="46">
        <v>9</v>
      </c>
      <c r="R16" s="46">
        <v>0</v>
      </c>
      <c r="S16" s="46">
        <v>0</v>
      </c>
      <c r="T16" s="6">
        <f t="shared" si="2"/>
        <v>10.5</v>
      </c>
      <c r="U16" s="2">
        <f t="shared" si="5"/>
        <v>47</v>
      </c>
      <c r="AB16" s="51">
        <v>234</v>
      </c>
    </row>
    <row r="17" spans="1:28" ht="24" customHeight="1" x14ac:dyDescent="0.2">
      <c r="A17" s="18" t="s">
        <v>40</v>
      </c>
      <c r="B17" s="46">
        <v>7</v>
      </c>
      <c r="C17" s="46">
        <v>7</v>
      </c>
      <c r="D17" s="46">
        <v>0</v>
      </c>
      <c r="E17" s="46">
        <v>2</v>
      </c>
      <c r="F17" s="6">
        <f t="shared" si="0"/>
        <v>15.5</v>
      </c>
      <c r="G17" s="2">
        <f t="shared" si="3"/>
        <v>58.5</v>
      </c>
      <c r="H17" s="19" t="s">
        <v>18</v>
      </c>
      <c r="I17" s="46">
        <v>3</v>
      </c>
      <c r="J17" s="46">
        <v>13</v>
      </c>
      <c r="K17" s="46">
        <v>0</v>
      </c>
      <c r="L17" s="46">
        <v>1</v>
      </c>
      <c r="M17" s="6">
        <f t="shared" si="1"/>
        <v>17</v>
      </c>
      <c r="N17" s="2">
        <f t="shared" si="4"/>
        <v>40</v>
      </c>
      <c r="O17" s="19" t="s">
        <v>10</v>
      </c>
      <c r="P17" s="46">
        <v>1</v>
      </c>
      <c r="Q17" s="46">
        <v>10</v>
      </c>
      <c r="R17" s="46">
        <v>0</v>
      </c>
      <c r="S17" s="46">
        <v>0</v>
      </c>
      <c r="T17" s="6">
        <f t="shared" si="2"/>
        <v>10.5</v>
      </c>
      <c r="U17" s="2">
        <f t="shared" si="5"/>
        <v>41.5</v>
      </c>
      <c r="AB17" s="51">
        <v>248</v>
      </c>
    </row>
    <row r="18" spans="1:28" ht="24" customHeight="1" x14ac:dyDescent="0.2">
      <c r="A18" s="18" t="s">
        <v>41</v>
      </c>
      <c r="B18" s="46">
        <v>7</v>
      </c>
      <c r="C18" s="46">
        <v>9</v>
      </c>
      <c r="D18" s="46">
        <v>0</v>
      </c>
      <c r="E18" s="46">
        <v>1</v>
      </c>
      <c r="F18" s="6">
        <f t="shared" si="0"/>
        <v>15</v>
      </c>
      <c r="G18" s="2">
        <f t="shared" si="3"/>
        <v>56.5</v>
      </c>
      <c r="H18" s="19" t="s">
        <v>20</v>
      </c>
      <c r="I18" s="46">
        <v>9</v>
      </c>
      <c r="J18" s="46">
        <v>11</v>
      </c>
      <c r="K18" s="46">
        <v>0</v>
      </c>
      <c r="L18" s="46">
        <v>0</v>
      </c>
      <c r="M18" s="6">
        <f t="shared" si="1"/>
        <v>15.5</v>
      </c>
      <c r="N18" s="2">
        <f t="shared" si="4"/>
        <v>48</v>
      </c>
      <c r="O18" s="19" t="s">
        <v>13</v>
      </c>
      <c r="P18" s="46">
        <v>3</v>
      </c>
      <c r="Q18" s="46">
        <v>5</v>
      </c>
      <c r="R18" s="46">
        <v>0</v>
      </c>
      <c r="S18" s="46">
        <v>0</v>
      </c>
      <c r="T18" s="6">
        <f t="shared" si="2"/>
        <v>6.5</v>
      </c>
      <c r="U18" s="2">
        <f t="shared" si="5"/>
        <v>38.5</v>
      </c>
      <c r="AB18" s="51">
        <v>248</v>
      </c>
    </row>
    <row r="19" spans="1:28" ht="24" customHeight="1" thickBot="1" x14ac:dyDescent="0.25">
      <c r="A19" s="21" t="s">
        <v>42</v>
      </c>
      <c r="B19" s="47">
        <v>1</v>
      </c>
      <c r="C19" s="47">
        <v>13</v>
      </c>
      <c r="D19" s="47">
        <v>0</v>
      </c>
      <c r="E19" s="47">
        <v>0</v>
      </c>
      <c r="F19" s="7">
        <f t="shared" si="0"/>
        <v>13.5</v>
      </c>
      <c r="G19" s="3">
        <f t="shared" si="3"/>
        <v>61</v>
      </c>
      <c r="H19" s="20" t="s">
        <v>22</v>
      </c>
      <c r="I19" s="45">
        <v>7</v>
      </c>
      <c r="J19" s="45">
        <v>12</v>
      </c>
      <c r="K19" s="45">
        <v>0</v>
      </c>
      <c r="L19" s="45">
        <v>0</v>
      </c>
      <c r="M19" s="6">
        <f t="shared" si="1"/>
        <v>15.5</v>
      </c>
      <c r="N19" s="2">
        <f>M16+M17+M18+M19</f>
        <v>57.5</v>
      </c>
      <c r="O19" s="19" t="s">
        <v>16</v>
      </c>
      <c r="P19" s="46">
        <v>6</v>
      </c>
      <c r="Q19" s="46">
        <v>13</v>
      </c>
      <c r="R19" s="46">
        <v>0</v>
      </c>
      <c r="S19" s="46">
        <v>0</v>
      </c>
      <c r="T19" s="6">
        <f t="shared" si="2"/>
        <v>16</v>
      </c>
      <c r="U19" s="2">
        <f t="shared" si="5"/>
        <v>43.5</v>
      </c>
      <c r="AB19" s="51">
        <v>262</v>
      </c>
    </row>
    <row r="20" spans="1:28" ht="24" customHeight="1" x14ac:dyDescent="0.2">
      <c r="A20" s="19" t="s">
        <v>27</v>
      </c>
      <c r="B20" s="45">
        <v>7</v>
      </c>
      <c r="C20" s="45">
        <v>7</v>
      </c>
      <c r="D20" s="45">
        <v>0</v>
      </c>
      <c r="E20" s="45">
        <v>0</v>
      </c>
      <c r="F20" s="8">
        <f t="shared" si="0"/>
        <v>10.5</v>
      </c>
      <c r="G20" s="35"/>
      <c r="H20" s="19" t="s">
        <v>24</v>
      </c>
      <c r="I20" s="46">
        <v>6</v>
      </c>
      <c r="J20" s="46">
        <v>13</v>
      </c>
      <c r="K20" s="46">
        <v>0</v>
      </c>
      <c r="L20" s="46">
        <v>1</v>
      </c>
      <c r="M20" s="8">
        <f t="shared" si="1"/>
        <v>18.5</v>
      </c>
      <c r="N20" s="2">
        <f>M17+M18+M19+M20</f>
        <v>66.5</v>
      </c>
      <c r="O20" s="19" t="s">
        <v>45</v>
      </c>
      <c r="P20" s="45">
        <v>2</v>
      </c>
      <c r="Q20" s="45">
        <v>9</v>
      </c>
      <c r="R20" s="45">
        <v>0</v>
      </c>
      <c r="S20" s="45">
        <v>0</v>
      </c>
      <c r="T20" s="8">
        <f t="shared" si="2"/>
        <v>10</v>
      </c>
      <c r="U20" s="2">
        <f t="shared" si="5"/>
        <v>43</v>
      </c>
      <c r="AB20" s="5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4</v>
      </c>
      <c r="D21" s="46">
        <v>0</v>
      </c>
      <c r="E21" s="46">
        <v>0</v>
      </c>
      <c r="F21" s="6">
        <f t="shared" si="0"/>
        <v>6.5</v>
      </c>
      <c r="G21" s="36"/>
      <c r="H21" s="20" t="s">
        <v>25</v>
      </c>
      <c r="I21" s="46">
        <v>7</v>
      </c>
      <c r="J21" s="46">
        <v>16</v>
      </c>
      <c r="K21" s="46">
        <v>0</v>
      </c>
      <c r="L21" s="46">
        <v>0</v>
      </c>
      <c r="M21" s="6">
        <f t="shared" si="1"/>
        <v>19.5</v>
      </c>
      <c r="N21" s="2">
        <f>M18+M19+M20+M21</f>
        <v>69</v>
      </c>
      <c r="O21" s="21" t="s">
        <v>46</v>
      </c>
      <c r="P21" s="47">
        <v>1</v>
      </c>
      <c r="Q21" s="47">
        <v>6</v>
      </c>
      <c r="R21" s="47">
        <v>0</v>
      </c>
      <c r="S21" s="47">
        <v>0</v>
      </c>
      <c r="T21" s="7">
        <f t="shared" si="2"/>
        <v>6.5</v>
      </c>
      <c r="U21" s="3">
        <f t="shared" si="5"/>
        <v>39</v>
      </c>
      <c r="AB21" s="5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6</v>
      </c>
      <c r="D22" s="46">
        <v>0</v>
      </c>
      <c r="E22" s="46">
        <v>0</v>
      </c>
      <c r="F22" s="6">
        <f t="shared" si="0"/>
        <v>7</v>
      </c>
      <c r="G22" s="2"/>
      <c r="H22" s="21" t="s">
        <v>26</v>
      </c>
      <c r="I22" s="47">
        <v>3</v>
      </c>
      <c r="J22" s="47">
        <v>19</v>
      </c>
      <c r="K22" s="47">
        <v>0</v>
      </c>
      <c r="L22" s="47">
        <v>0</v>
      </c>
      <c r="M22" s="6">
        <f t="shared" si="1"/>
        <v>20.5</v>
      </c>
      <c r="N22" s="3">
        <f>M19+M20+M21+M22</f>
        <v>74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61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74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51</v>
      </c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87</v>
      </c>
      <c r="G24" s="57"/>
      <c r="H24" s="144"/>
      <c r="I24" s="145"/>
      <c r="J24" s="52" t="s">
        <v>71</v>
      </c>
      <c r="K24" s="55"/>
      <c r="L24" s="55"/>
      <c r="M24" s="56" t="s">
        <v>91</v>
      </c>
      <c r="N24" s="57"/>
      <c r="O24" s="144"/>
      <c r="P24" s="145"/>
      <c r="Q24" s="52" t="s">
        <v>71</v>
      </c>
      <c r="R24" s="55"/>
      <c r="S24" s="55"/>
      <c r="T24" s="56" t="s">
        <v>79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tr">
        <f>'G-2'!E4:H4</f>
        <v>DE OBRA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tr">
        <f>'G-2'!D5:H5</f>
        <v>CL 69 - CR 50</v>
      </c>
      <c r="E5" s="132"/>
      <c r="F5" s="132"/>
      <c r="G5" s="132"/>
      <c r="H5" s="132"/>
      <c r="I5" s="127" t="s">
        <v>53</v>
      </c>
      <c r="J5" s="127"/>
      <c r="K5" s="127"/>
      <c r="L5" s="133">
        <f>'G-2'!L5:N5</f>
        <v>6950</v>
      </c>
      <c r="M5" s="133"/>
      <c r="N5" s="133"/>
      <c r="O5" s="12"/>
      <c r="P5" s="127" t="s">
        <v>57</v>
      </c>
      <c r="Q5" s="127"/>
      <c r="R5" s="127"/>
      <c r="S5" s="131" t="s">
        <v>92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150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f>'G-2'!S6:U6</f>
        <v>43193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44</v>
      </c>
      <c r="C10" s="46">
        <v>131</v>
      </c>
      <c r="D10" s="46">
        <v>0</v>
      </c>
      <c r="E10" s="46">
        <v>3</v>
      </c>
      <c r="F10" s="48">
        <f>B10*0.5+C10*1+D10*2+E10*2.5</f>
        <v>160.5</v>
      </c>
      <c r="G10" s="2"/>
      <c r="H10" s="19" t="s">
        <v>4</v>
      </c>
      <c r="I10" s="46">
        <v>31</v>
      </c>
      <c r="J10" s="46">
        <v>107</v>
      </c>
      <c r="K10" s="46">
        <v>0</v>
      </c>
      <c r="L10" s="46">
        <v>0</v>
      </c>
      <c r="M10" s="6">
        <f>I10*0.5+J10*1+K10*2+L10*2.5</f>
        <v>122.5</v>
      </c>
      <c r="N10" s="9">
        <f>F20+F21+F22+M10</f>
        <v>456.5</v>
      </c>
      <c r="O10" s="19" t="s">
        <v>43</v>
      </c>
      <c r="P10" s="46">
        <v>31</v>
      </c>
      <c r="Q10" s="46">
        <v>109</v>
      </c>
      <c r="R10" s="46">
        <v>0</v>
      </c>
      <c r="S10" s="46">
        <v>1</v>
      </c>
      <c r="T10" s="6">
        <f>P10*0.5+Q10*1+R10*2+S10*2.5</f>
        <v>127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49</v>
      </c>
      <c r="C11" s="46">
        <v>129</v>
      </c>
      <c r="D11" s="46">
        <v>0</v>
      </c>
      <c r="E11" s="46">
        <v>2</v>
      </c>
      <c r="F11" s="6">
        <f t="shared" ref="F11:F22" si="0">B11*0.5+C11*1+D11*2+E11*2.5</f>
        <v>158.5</v>
      </c>
      <c r="G11" s="2"/>
      <c r="H11" s="19" t="s">
        <v>5</v>
      </c>
      <c r="I11" s="46">
        <v>29</v>
      </c>
      <c r="J11" s="46">
        <v>113</v>
      </c>
      <c r="K11" s="46">
        <v>0</v>
      </c>
      <c r="L11" s="46">
        <v>2</v>
      </c>
      <c r="M11" s="6">
        <f t="shared" ref="M11:M22" si="1">I11*0.5+J11*1+K11*2+L11*2.5</f>
        <v>132.5</v>
      </c>
      <c r="N11" s="9">
        <f>F21+F22+M10+M11</f>
        <v>480.5</v>
      </c>
      <c r="O11" s="19" t="s">
        <v>44</v>
      </c>
      <c r="P11" s="46">
        <v>38</v>
      </c>
      <c r="Q11" s="46">
        <v>113</v>
      </c>
      <c r="R11" s="46">
        <v>1</v>
      </c>
      <c r="S11" s="46">
        <v>0</v>
      </c>
      <c r="T11" s="6">
        <f t="shared" ref="T11:T21" si="2">P11*0.5+Q11*1+R11*2+S11*2.5</f>
        <v>134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62</v>
      </c>
      <c r="C12" s="46">
        <v>134</v>
      </c>
      <c r="D12" s="46">
        <v>0</v>
      </c>
      <c r="E12" s="46">
        <v>1</v>
      </c>
      <c r="F12" s="6">
        <f t="shared" si="0"/>
        <v>167.5</v>
      </c>
      <c r="G12" s="2"/>
      <c r="H12" s="19" t="s">
        <v>6</v>
      </c>
      <c r="I12" s="46">
        <v>37</v>
      </c>
      <c r="J12" s="46">
        <v>122</v>
      </c>
      <c r="K12" s="46">
        <v>0</v>
      </c>
      <c r="L12" s="46">
        <v>3</v>
      </c>
      <c r="M12" s="6">
        <f t="shared" si="1"/>
        <v>148</v>
      </c>
      <c r="N12" s="2">
        <f>F22+M10+M11+M12</f>
        <v>531</v>
      </c>
      <c r="O12" s="19" t="s">
        <v>32</v>
      </c>
      <c r="P12" s="46">
        <v>36</v>
      </c>
      <c r="Q12" s="46">
        <v>105</v>
      </c>
      <c r="R12" s="46">
        <v>0</v>
      </c>
      <c r="S12" s="46">
        <v>0</v>
      </c>
      <c r="T12" s="6">
        <f t="shared" si="2"/>
        <v>123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34</v>
      </c>
      <c r="C13" s="46">
        <v>119</v>
      </c>
      <c r="D13" s="46">
        <v>0</v>
      </c>
      <c r="E13" s="46">
        <v>1</v>
      </c>
      <c r="F13" s="6">
        <f t="shared" si="0"/>
        <v>138.5</v>
      </c>
      <c r="G13" s="2">
        <f>F10+F11+F12+F13</f>
        <v>625</v>
      </c>
      <c r="H13" s="19" t="s">
        <v>7</v>
      </c>
      <c r="I13" s="46">
        <v>33</v>
      </c>
      <c r="J13" s="46">
        <v>116</v>
      </c>
      <c r="K13" s="46">
        <v>1</v>
      </c>
      <c r="L13" s="46">
        <v>0</v>
      </c>
      <c r="M13" s="6">
        <f t="shared" si="1"/>
        <v>134.5</v>
      </c>
      <c r="N13" s="2">
        <f t="shared" ref="N13:N18" si="3">M10+M11+M12+M13</f>
        <v>537.5</v>
      </c>
      <c r="O13" s="19" t="s">
        <v>33</v>
      </c>
      <c r="P13" s="46">
        <v>34</v>
      </c>
      <c r="Q13" s="46">
        <v>100</v>
      </c>
      <c r="R13" s="46">
        <v>0</v>
      </c>
      <c r="S13" s="46">
        <v>2</v>
      </c>
      <c r="T13" s="6">
        <f t="shared" si="2"/>
        <v>122</v>
      </c>
      <c r="U13" s="2">
        <f t="shared" ref="U13:U21" si="4">T10+T11+T12+T13</f>
        <v>506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30</v>
      </c>
      <c r="C14" s="46">
        <v>100</v>
      </c>
      <c r="D14" s="46">
        <v>0</v>
      </c>
      <c r="E14" s="46">
        <v>1</v>
      </c>
      <c r="F14" s="6">
        <f t="shared" si="0"/>
        <v>117.5</v>
      </c>
      <c r="G14" s="2">
        <f t="shared" ref="G14:G19" si="5">F11+F12+F13+F14</f>
        <v>582</v>
      </c>
      <c r="H14" s="19" t="s">
        <v>9</v>
      </c>
      <c r="I14" s="46">
        <v>28</v>
      </c>
      <c r="J14" s="46">
        <v>112</v>
      </c>
      <c r="K14" s="46">
        <v>0</v>
      </c>
      <c r="L14" s="46">
        <v>1</v>
      </c>
      <c r="M14" s="6">
        <f t="shared" si="1"/>
        <v>128.5</v>
      </c>
      <c r="N14" s="2">
        <f t="shared" si="3"/>
        <v>543.5</v>
      </c>
      <c r="O14" s="19" t="s">
        <v>29</v>
      </c>
      <c r="P14" s="45">
        <v>34</v>
      </c>
      <c r="Q14" s="45">
        <v>113</v>
      </c>
      <c r="R14" s="45">
        <v>0</v>
      </c>
      <c r="S14" s="45">
        <v>1</v>
      </c>
      <c r="T14" s="6">
        <f t="shared" si="2"/>
        <v>132.5</v>
      </c>
      <c r="U14" s="2">
        <f t="shared" si="4"/>
        <v>511.5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34</v>
      </c>
      <c r="C15" s="46">
        <v>111</v>
      </c>
      <c r="D15" s="46">
        <v>0</v>
      </c>
      <c r="E15" s="46">
        <v>0</v>
      </c>
      <c r="F15" s="6">
        <f t="shared" si="0"/>
        <v>128</v>
      </c>
      <c r="G15" s="2">
        <f t="shared" si="5"/>
        <v>551.5</v>
      </c>
      <c r="H15" s="19" t="s">
        <v>12</v>
      </c>
      <c r="I15" s="46">
        <v>20</v>
      </c>
      <c r="J15" s="46">
        <v>106</v>
      </c>
      <c r="K15" s="46">
        <v>0</v>
      </c>
      <c r="L15" s="46">
        <v>0</v>
      </c>
      <c r="M15" s="6">
        <f t="shared" si="1"/>
        <v>116</v>
      </c>
      <c r="N15" s="2">
        <f t="shared" si="3"/>
        <v>527</v>
      </c>
      <c r="O15" s="18" t="s">
        <v>30</v>
      </c>
      <c r="P15" s="46">
        <v>39</v>
      </c>
      <c r="Q15" s="46">
        <v>141</v>
      </c>
      <c r="R15" s="46">
        <v>0</v>
      </c>
      <c r="S15" s="46">
        <v>0</v>
      </c>
      <c r="T15" s="6">
        <f t="shared" si="2"/>
        <v>160.5</v>
      </c>
      <c r="U15" s="2">
        <f t="shared" si="4"/>
        <v>538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39</v>
      </c>
      <c r="C16" s="46">
        <v>114</v>
      </c>
      <c r="D16" s="46">
        <v>1</v>
      </c>
      <c r="E16" s="46">
        <v>2</v>
      </c>
      <c r="F16" s="6">
        <f t="shared" si="0"/>
        <v>140.5</v>
      </c>
      <c r="G16" s="2">
        <f t="shared" si="5"/>
        <v>524.5</v>
      </c>
      <c r="H16" s="19" t="s">
        <v>15</v>
      </c>
      <c r="I16" s="46">
        <v>18</v>
      </c>
      <c r="J16" s="46">
        <v>110</v>
      </c>
      <c r="K16" s="46">
        <v>0</v>
      </c>
      <c r="L16" s="46">
        <v>1</v>
      </c>
      <c r="M16" s="6">
        <f t="shared" si="1"/>
        <v>121.5</v>
      </c>
      <c r="N16" s="2">
        <f t="shared" si="3"/>
        <v>500.5</v>
      </c>
      <c r="O16" s="19" t="s">
        <v>8</v>
      </c>
      <c r="P16" s="46">
        <v>33</v>
      </c>
      <c r="Q16" s="46">
        <v>122</v>
      </c>
      <c r="R16" s="46">
        <v>0</v>
      </c>
      <c r="S16" s="46">
        <v>2</v>
      </c>
      <c r="T16" s="6">
        <f t="shared" si="2"/>
        <v>143.5</v>
      </c>
      <c r="U16" s="2">
        <f t="shared" si="4"/>
        <v>558.5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44</v>
      </c>
      <c r="C17" s="46">
        <v>105</v>
      </c>
      <c r="D17" s="46">
        <v>0</v>
      </c>
      <c r="E17" s="46">
        <v>1</v>
      </c>
      <c r="F17" s="6">
        <f t="shared" si="0"/>
        <v>129.5</v>
      </c>
      <c r="G17" s="2">
        <f t="shared" si="5"/>
        <v>515.5</v>
      </c>
      <c r="H17" s="19" t="s">
        <v>18</v>
      </c>
      <c r="I17" s="46">
        <v>31</v>
      </c>
      <c r="J17" s="46">
        <v>127</v>
      </c>
      <c r="K17" s="46">
        <v>0</v>
      </c>
      <c r="L17" s="46">
        <v>1</v>
      </c>
      <c r="M17" s="6">
        <f t="shared" si="1"/>
        <v>145</v>
      </c>
      <c r="N17" s="2">
        <f t="shared" si="3"/>
        <v>511</v>
      </c>
      <c r="O17" s="19" t="s">
        <v>10</v>
      </c>
      <c r="P17" s="46">
        <v>40</v>
      </c>
      <c r="Q17" s="46">
        <v>124</v>
      </c>
      <c r="R17" s="46">
        <v>0</v>
      </c>
      <c r="S17" s="46">
        <v>2</v>
      </c>
      <c r="T17" s="6">
        <f t="shared" si="2"/>
        <v>149</v>
      </c>
      <c r="U17" s="2">
        <f t="shared" si="4"/>
        <v>585.5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46</v>
      </c>
      <c r="C18" s="46">
        <v>94</v>
      </c>
      <c r="D18" s="46">
        <v>0</v>
      </c>
      <c r="E18" s="46">
        <v>3</v>
      </c>
      <c r="F18" s="6">
        <f t="shared" si="0"/>
        <v>124.5</v>
      </c>
      <c r="G18" s="2">
        <f t="shared" si="5"/>
        <v>522.5</v>
      </c>
      <c r="H18" s="19" t="s">
        <v>20</v>
      </c>
      <c r="I18" s="46">
        <v>40</v>
      </c>
      <c r="J18" s="46">
        <v>131</v>
      </c>
      <c r="K18" s="46">
        <v>1</v>
      </c>
      <c r="L18" s="46">
        <v>4</v>
      </c>
      <c r="M18" s="6">
        <f t="shared" si="1"/>
        <v>163</v>
      </c>
      <c r="N18" s="2">
        <f t="shared" si="3"/>
        <v>545.5</v>
      </c>
      <c r="O18" s="19" t="s">
        <v>13</v>
      </c>
      <c r="P18" s="46">
        <v>49</v>
      </c>
      <c r="Q18" s="46">
        <v>117</v>
      </c>
      <c r="R18" s="46">
        <v>0</v>
      </c>
      <c r="S18" s="46">
        <v>1</v>
      </c>
      <c r="T18" s="6">
        <f t="shared" si="2"/>
        <v>144</v>
      </c>
      <c r="U18" s="2">
        <f t="shared" si="4"/>
        <v>597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36</v>
      </c>
      <c r="C19" s="47">
        <v>76</v>
      </c>
      <c r="D19" s="47">
        <v>0</v>
      </c>
      <c r="E19" s="47">
        <v>3</v>
      </c>
      <c r="F19" s="7">
        <f t="shared" si="0"/>
        <v>101.5</v>
      </c>
      <c r="G19" s="3">
        <f t="shared" si="5"/>
        <v>496</v>
      </c>
      <c r="H19" s="20" t="s">
        <v>22</v>
      </c>
      <c r="I19" s="45">
        <v>46</v>
      </c>
      <c r="J19" s="45">
        <v>140</v>
      </c>
      <c r="K19" s="45">
        <v>0</v>
      </c>
      <c r="L19" s="45">
        <v>2</v>
      </c>
      <c r="M19" s="6">
        <f t="shared" si="1"/>
        <v>168</v>
      </c>
      <c r="N19" s="2">
        <f>M16+M17+M18+M19</f>
        <v>597.5</v>
      </c>
      <c r="O19" s="19" t="s">
        <v>16</v>
      </c>
      <c r="P19" s="46">
        <v>37</v>
      </c>
      <c r="Q19" s="46">
        <v>121</v>
      </c>
      <c r="R19" s="46">
        <v>1</v>
      </c>
      <c r="S19" s="46">
        <v>1</v>
      </c>
      <c r="T19" s="6">
        <f t="shared" si="2"/>
        <v>144</v>
      </c>
      <c r="U19" s="2">
        <f t="shared" si="4"/>
        <v>580.5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33</v>
      </c>
      <c r="C20" s="45">
        <v>87</v>
      </c>
      <c r="D20" s="45">
        <v>0</v>
      </c>
      <c r="E20" s="45">
        <v>2</v>
      </c>
      <c r="F20" s="8">
        <f t="shared" si="0"/>
        <v>108.5</v>
      </c>
      <c r="G20" s="35"/>
      <c r="H20" s="19" t="s">
        <v>24</v>
      </c>
      <c r="I20" s="46">
        <v>26</v>
      </c>
      <c r="J20" s="46">
        <v>135</v>
      </c>
      <c r="K20" s="46">
        <v>1</v>
      </c>
      <c r="L20" s="46">
        <v>0</v>
      </c>
      <c r="M20" s="8">
        <f t="shared" si="1"/>
        <v>150</v>
      </c>
      <c r="N20" s="2">
        <f>M17+M18+M19+M20</f>
        <v>626</v>
      </c>
      <c r="O20" s="19" t="s">
        <v>45</v>
      </c>
      <c r="P20" s="45">
        <v>34</v>
      </c>
      <c r="Q20" s="45">
        <v>112</v>
      </c>
      <c r="R20" s="45">
        <v>0</v>
      </c>
      <c r="S20" s="45">
        <v>0</v>
      </c>
      <c r="T20" s="8">
        <f t="shared" si="2"/>
        <v>129</v>
      </c>
      <c r="U20" s="2">
        <f t="shared" si="4"/>
        <v>566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38</v>
      </c>
      <c r="C21" s="46">
        <v>76</v>
      </c>
      <c r="D21" s="46">
        <v>0</v>
      </c>
      <c r="E21" s="46">
        <v>1</v>
      </c>
      <c r="F21" s="6">
        <f t="shared" si="0"/>
        <v>97.5</v>
      </c>
      <c r="G21" s="36"/>
      <c r="H21" s="20" t="s">
        <v>25</v>
      </c>
      <c r="I21" s="46">
        <v>43</v>
      </c>
      <c r="J21" s="46">
        <v>131</v>
      </c>
      <c r="K21" s="46">
        <v>0</v>
      </c>
      <c r="L21" s="46">
        <v>2</v>
      </c>
      <c r="M21" s="6">
        <f t="shared" si="1"/>
        <v>157.5</v>
      </c>
      <c r="N21" s="2">
        <f>M18+M19+M20+M21</f>
        <v>638.5</v>
      </c>
      <c r="O21" s="21" t="s">
        <v>46</v>
      </c>
      <c r="P21" s="47">
        <v>29</v>
      </c>
      <c r="Q21" s="47">
        <v>109</v>
      </c>
      <c r="R21" s="47">
        <v>0</v>
      </c>
      <c r="S21" s="47">
        <v>0</v>
      </c>
      <c r="T21" s="7">
        <f t="shared" si="2"/>
        <v>123.5</v>
      </c>
      <c r="U21" s="3">
        <f t="shared" si="4"/>
        <v>540.5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112</v>
      </c>
      <c r="D22" s="46">
        <v>0</v>
      </c>
      <c r="E22" s="46">
        <v>1</v>
      </c>
      <c r="F22" s="6">
        <f t="shared" si="0"/>
        <v>128</v>
      </c>
      <c r="G22" s="2"/>
      <c r="H22" s="21" t="s">
        <v>26</v>
      </c>
      <c r="I22" s="47">
        <v>49</v>
      </c>
      <c r="J22" s="47">
        <v>99</v>
      </c>
      <c r="K22" s="47">
        <v>0</v>
      </c>
      <c r="L22" s="47">
        <v>2</v>
      </c>
      <c r="M22" s="6">
        <f t="shared" si="1"/>
        <v>128.5</v>
      </c>
      <c r="N22" s="3">
        <f>M19+M20+M21+M22</f>
        <v>604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625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638.5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597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69</v>
      </c>
      <c r="N24" s="57"/>
      <c r="O24" s="144"/>
      <c r="P24" s="145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0" t="s">
        <v>61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8" t="s">
        <v>54</v>
      </c>
      <c r="B5" s="128"/>
      <c r="C5" s="128"/>
      <c r="D5" s="26"/>
      <c r="E5" s="132" t="str">
        <f>'G-2'!E4:H4</f>
        <v>DE OBRA</v>
      </c>
      <c r="F5" s="132"/>
      <c r="G5" s="132"/>
      <c r="H5" s="13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7" t="s">
        <v>56</v>
      </c>
      <c r="B6" s="127"/>
      <c r="C6" s="127"/>
      <c r="D6" s="132" t="str">
        <f>'G-2'!D5:H5</f>
        <v>CL 69 - CR 50</v>
      </c>
      <c r="E6" s="132"/>
      <c r="F6" s="132"/>
      <c r="G6" s="132"/>
      <c r="H6" s="132"/>
      <c r="I6" s="127" t="s">
        <v>53</v>
      </c>
      <c r="J6" s="127"/>
      <c r="K6" s="127"/>
      <c r="L6" s="133">
        <f>'G-2'!L5:N5</f>
        <v>6950</v>
      </c>
      <c r="M6" s="133"/>
      <c r="N6" s="133"/>
      <c r="O6" s="12"/>
      <c r="P6" s="127" t="s">
        <v>58</v>
      </c>
      <c r="Q6" s="127"/>
      <c r="R6" s="127"/>
      <c r="S6" s="155">
        <f>'G-2'!S6:U6</f>
        <v>43193</v>
      </c>
      <c r="T6" s="155"/>
      <c r="U6" s="155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52</v>
      </c>
      <c r="C10" s="46">
        <f>'G-2'!C10+'G-4'!C10</f>
        <v>140</v>
      </c>
      <c r="D10" s="46">
        <f>'G-2'!D10+'G-4'!D10</f>
        <v>0</v>
      </c>
      <c r="E10" s="46">
        <f>'G-2'!E10+'G-4'!E10</f>
        <v>3</v>
      </c>
      <c r="F10" s="6">
        <f t="shared" ref="F10:F22" si="0">B10*0.5+C10*1+D10*2+E10*2.5</f>
        <v>173.5</v>
      </c>
      <c r="G10" s="2"/>
      <c r="H10" s="19" t="s">
        <v>4</v>
      </c>
      <c r="I10" s="46">
        <f>'G-2'!I10+'G-4'!I10</f>
        <v>33</v>
      </c>
      <c r="J10" s="46">
        <f>'G-2'!J10+'G-4'!J10</f>
        <v>117</v>
      </c>
      <c r="K10" s="46">
        <f>'G-2'!K10+'G-4'!K10</f>
        <v>0</v>
      </c>
      <c r="L10" s="46">
        <f>'G-2'!L10+'G-4'!L10</f>
        <v>0</v>
      </c>
      <c r="M10" s="6">
        <f t="shared" ref="M10:M22" si="1">I10*0.5+J10*1+K10*2+L10*2.5</f>
        <v>133.5</v>
      </c>
      <c r="N10" s="9">
        <f>F20+F21+F22+M10</f>
        <v>491.5</v>
      </c>
      <c r="O10" s="19" t="s">
        <v>43</v>
      </c>
      <c r="P10" s="46">
        <f>'G-2'!P10+'G-4'!P10</f>
        <v>32</v>
      </c>
      <c r="Q10" s="46">
        <f>'G-2'!Q10+'G-4'!Q10</f>
        <v>116</v>
      </c>
      <c r="R10" s="46">
        <f>'G-2'!R10+'G-4'!R10</f>
        <v>0</v>
      </c>
      <c r="S10" s="46">
        <f>'G-2'!S10+'G-4'!S10</f>
        <v>2</v>
      </c>
      <c r="T10" s="6">
        <f t="shared" ref="T10:T21" si="2">P10*0.5+Q10*1+R10*2+S10*2.5</f>
        <v>137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53</v>
      </c>
      <c r="C11" s="46">
        <f>'G-2'!C11+'G-4'!C11</f>
        <v>133</v>
      </c>
      <c r="D11" s="46">
        <f>'G-2'!D11+'G-4'!D11</f>
        <v>0</v>
      </c>
      <c r="E11" s="46">
        <f>'G-2'!E11+'G-4'!E11</f>
        <v>2</v>
      </c>
      <c r="F11" s="6">
        <f t="shared" si="0"/>
        <v>164.5</v>
      </c>
      <c r="G11" s="2"/>
      <c r="H11" s="19" t="s">
        <v>5</v>
      </c>
      <c r="I11" s="46">
        <f>'G-2'!I11+'G-4'!I11</f>
        <v>31</v>
      </c>
      <c r="J11" s="46">
        <f>'G-2'!J11+'G-4'!J11</f>
        <v>121</v>
      </c>
      <c r="K11" s="46">
        <f>'G-2'!K11+'G-4'!K11</f>
        <v>0</v>
      </c>
      <c r="L11" s="46">
        <f>'G-2'!L11+'G-4'!L11</f>
        <v>3</v>
      </c>
      <c r="M11" s="6">
        <f t="shared" si="1"/>
        <v>144</v>
      </c>
      <c r="N11" s="9">
        <f>F21+F22+M10+M11</f>
        <v>516.5</v>
      </c>
      <c r="O11" s="19" t="s">
        <v>44</v>
      </c>
      <c r="P11" s="46">
        <f>'G-2'!P11+'G-4'!P11</f>
        <v>40</v>
      </c>
      <c r="Q11" s="46">
        <f>'G-2'!Q11+'G-4'!Q11</f>
        <v>120</v>
      </c>
      <c r="R11" s="46">
        <f>'G-2'!R11+'G-4'!R11</f>
        <v>1</v>
      </c>
      <c r="S11" s="46">
        <f>'G-2'!S11+'G-4'!S11</f>
        <v>0</v>
      </c>
      <c r="T11" s="6">
        <f t="shared" si="2"/>
        <v>142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65</v>
      </c>
      <c r="C12" s="46">
        <f>'G-2'!C12+'G-4'!C12</f>
        <v>140</v>
      </c>
      <c r="D12" s="46">
        <f>'G-2'!D12+'G-4'!D12</f>
        <v>0</v>
      </c>
      <c r="E12" s="46">
        <f>'G-2'!E12+'G-4'!E12</f>
        <v>2</v>
      </c>
      <c r="F12" s="6">
        <f t="shared" si="0"/>
        <v>177.5</v>
      </c>
      <c r="G12" s="2"/>
      <c r="H12" s="19" t="s">
        <v>6</v>
      </c>
      <c r="I12" s="46">
        <f>'G-2'!I12+'G-4'!I12</f>
        <v>39</v>
      </c>
      <c r="J12" s="46">
        <f>'G-2'!J12+'G-4'!J12</f>
        <v>132</v>
      </c>
      <c r="K12" s="46">
        <f>'G-2'!K12+'G-4'!K12</f>
        <v>0</v>
      </c>
      <c r="L12" s="46">
        <f>'G-2'!L12+'G-4'!L12</f>
        <v>4</v>
      </c>
      <c r="M12" s="6">
        <f t="shared" si="1"/>
        <v>161.5</v>
      </c>
      <c r="N12" s="2">
        <f>F22+M10+M11+M12</f>
        <v>574</v>
      </c>
      <c r="O12" s="19" t="s">
        <v>32</v>
      </c>
      <c r="P12" s="46">
        <f>'G-2'!P12+'G-4'!P12</f>
        <v>40</v>
      </c>
      <c r="Q12" s="46">
        <f>'G-2'!Q12+'G-4'!Q12</f>
        <v>115</v>
      </c>
      <c r="R12" s="46">
        <f>'G-2'!R12+'G-4'!R12</f>
        <v>0</v>
      </c>
      <c r="S12" s="46">
        <f>'G-2'!S12+'G-4'!S12</f>
        <v>1</v>
      </c>
      <c r="T12" s="6">
        <f t="shared" si="2"/>
        <v>137.5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42</v>
      </c>
      <c r="C13" s="46">
        <f>'G-2'!C13+'G-4'!C13</f>
        <v>129</v>
      </c>
      <c r="D13" s="46">
        <f>'G-2'!D13+'G-4'!D13</f>
        <v>0</v>
      </c>
      <c r="E13" s="46">
        <f>'G-2'!E13+'G-4'!E13</f>
        <v>1</v>
      </c>
      <c r="F13" s="6">
        <f t="shared" si="0"/>
        <v>152.5</v>
      </c>
      <c r="G13" s="2">
        <f t="shared" ref="G13:G19" si="3">F10+F11+F12+F13</f>
        <v>668</v>
      </c>
      <c r="H13" s="19" t="s">
        <v>7</v>
      </c>
      <c r="I13" s="46">
        <f>'G-2'!I13+'G-4'!I13</f>
        <v>35</v>
      </c>
      <c r="J13" s="46">
        <f>'G-2'!J13+'G-4'!J13</f>
        <v>127</v>
      </c>
      <c r="K13" s="46">
        <f>'G-2'!K13+'G-4'!K13</f>
        <v>1</v>
      </c>
      <c r="L13" s="46">
        <f>'G-2'!L13+'G-4'!L13</f>
        <v>0</v>
      </c>
      <c r="M13" s="6">
        <f t="shared" si="1"/>
        <v>146.5</v>
      </c>
      <c r="N13" s="2">
        <f t="shared" ref="N13:N18" si="4">M10+M11+M12+M13</f>
        <v>585.5</v>
      </c>
      <c r="O13" s="19" t="s">
        <v>33</v>
      </c>
      <c r="P13" s="46">
        <f>'G-2'!P13+'G-4'!P13</f>
        <v>38</v>
      </c>
      <c r="Q13" s="46">
        <f>'G-2'!Q13+'G-4'!Q13</f>
        <v>114</v>
      </c>
      <c r="R13" s="46">
        <f>'G-2'!R13+'G-4'!R13</f>
        <v>0</v>
      </c>
      <c r="S13" s="46">
        <f>'G-2'!S13+'G-4'!S13</f>
        <v>2</v>
      </c>
      <c r="T13" s="6">
        <f t="shared" si="2"/>
        <v>138</v>
      </c>
      <c r="U13" s="2">
        <f t="shared" ref="U13:U21" si="5">T10+T11+T12+T13</f>
        <v>554.5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44</v>
      </c>
      <c r="C14" s="46">
        <f>'G-2'!C14+'G-4'!C14</f>
        <v>110</v>
      </c>
      <c r="D14" s="46">
        <f>'G-2'!D14+'G-4'!D14</f>
        <v>0</v>
      </c>
      <c r="E14" s="46">
        <f>'G-2'!E14+'G-4'!E14</f>
        <v>1</v>
      </c>
      <c r="F14" s="6">
        <f t="shared" si="0"/>
        <v>134.5</v>
      </c>
      <c r="G14" s="2">
        <f t="shared" si="3"/>
        <v>629</v>
      </c>
      <c r="H14" s="19" t="s">
        <v>9</v>
      </c>
      <c r="I14" s="46">
        <f>'G-2'!I14+'G-4'!I14</f>
        <v>31</v>
      </c>
      <c r="J14" s="46">
        <f>'G-2'!J14+'G-4'!J14</f>
        <v>118</v>
      </c>
      <c r="K14" s="46">
        <f>'G-2'!K14+'G-4'!K14</f>
        <v>0</v>
      </c>
      <c r="L14" s="46">
        <f>'G-2'!L14+'G-4'!L14</f>
        <v>1</v>
      </c>
      <c r="M14" s="6">
        <f t="shared" si="1"/>
        <v>136</v>
      </c>
      <c r="N14" s="2">
        <f t="shared" si="4"/>
        <v>588</v>
      </c>
      <c r="O14" s="19" t="s">
        <v>29</v>
      </c>
      <c r="P14" s="46">
        <f>'G-2'!P14+'G-4'!P14</f>
        <v>37</v>
      </c>
      <c r="Q14" s="46">
        <f>'G-2'!Q14+'G-4'!Q14</f>
        <v>121</v>
      </c>
      <c r="R14" s="46">
        <f>'G-2'!R14+'G-4'!R14</f>
        <v>0</v>
      </c>
      <c r="S14" s="46">
        <f>'G-2'!S14+'G-4'!S14</f>
        <v>1</v>
      </c>
      <c r="T14" s="6">
        <f t="shared" si="2"/>
        <v>142</v>
      </c>
      <c r="U14" s="2">
        <f t="shared" si="5"/>
        <v>559.5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37</v>
      </c>
      <c r="C15" s="46">
        <f>'G-2'!C15+'G-4'!C15</f>
        <v>116</v>
      </c>
      <c r="D15" s="46">
        <f>'G-2'!D15+'G-4'!D15</f>
        <v>0</v>
      </c>
      <c r="E15" s="46">
        <f>'G-2'!E15+'G-4'!E15</f>
        <v>1</v>
      </c>
      <c r="F15" s="6">
        <f t="shared" si="0"/>
        <v>137</v>
      </c>
      <c r="G15" s="2">
        <f t="shared" si="3"/>
        <v>601.5</v>
      </c>
      <c r="H15" s="19" t="s">
        <v>12</v>
      </c>
      <c r="I15" s="46">
        <f>'G-2'!I15+'G-4'!I15</f>
        <v>22</v>
      </c>
      <c r="J15" s="46">
        <f>'G-2'!J15+'G-4'!J15</f>
        <v>111</v>
      </c>
      <c r="K15" s="46">
        <f>'G-2'!K15+'G-4'!K15</f>
        <v>0</v>
      </c>
      <c r="L15" s="46">
        <f>'G-2'!L15+'G-4'!L15</f>
        <v>0</v>
      </c>
      <c r="M15" s="6">
        <f t="shared" si="1"/>
        <v>122</v>
      </c>
      <c r="N15" s="2">
        <f t="shared" si="4"/>
        <v>566</v>
      </c>
      <c r="O15" s="18" t="s">
        <v>30</v>
      </c>
      <c r="P15" s="46">
        <f>'G-2'!P15+'G-4'!P15</f>
        <v>47</v>
      </c>
      <c r="Q15" s="46">
        <f>'G-2'!Q15+'G-4'!Q15</f>
        <v>148</v>
      </c>
      <c r="R15" s="46">
        <f>'G-2'!R15+'G-4'!R15</f>
        <v>0</v>
      </c>
      <c r="S15" s="46">
        <f>'G-2'!S15+'G-4'!S15</f>
        <v>0</v>
      </c>
      <c r="T15" s="6">
        <f t="shared" si="2"/>
        <v>171.5</v>
      </c>
      <c r="U15" s="2">
        <f t="shared" si="5"/>
        <v>589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49</v>
      </c>
      <c r="C16" s="46">
        <f>'G-2'!C16+'G-4'!C16</f>
        <v>126</v>
      </c>
      <c r="D16" s="46">
        <f>'G-2'!D16+'G-4'!D16</f>
        <v>1</v>
      </c>
      <c r="E16" s="46">
        <f>'G-2'!E16+'G-4'!E16</f>
        <v>2</v>
      </c>
      <c r="F16" s="6">
        <f t="shared" si="0"/>
        <v>157.5</v>
      </c>
      <c r="G16" s="2">
        <f t="shared" si="3"/>
        <v>581.5</v>
      </c>
      <c r="H16" s="19" t="s">
        <v>15</v>
      </c>
      <c r="I16" s="46">
        <f>'G-2'!I16+'G-4'!I16</f>
        <v>20</v>
      </c>
      <c r="J16" s="46">
        <f>'G-2'!J16+'G-4'!J16</f>
        <v>116</v>
      </c>
      <c r="K16" s="46">
        <f>'G-2'!K16+'G-4'!K16</f>
        <v>0</v>
      </c>
      <c r="L16" s="46">
        <f>'G-2'!L16+'G-4'!L16</f>
        <v>2</v>
      </c>
      <c r="M16" s="6">
        <f t="shared" si="1"/>
        <v>131</v>
      </c>
      <c r="N16" s="2">
        <f t="shared" si="4"/>
        <v>535.5</v>
      </c>
      <c r="O16" s="19" t="s">
        <v>8</v>
      </c>
      <c r="P16" s="46">
        <f>'G-2'!P16+'G-4'!P16</f>
        <v>36</v>
      </c>
      <c r="Q16" s="46">
        <f>'G-2'!Q16+'G-4'!Q16</f>
        <v>131</v>
      </c>
      <c r="R16" s="46">
        <f>'G-2'!R16+'G-4'!R16</f>
        <v>0</v>
      </c>
      <c r="S16" s="46">
        <f>'G-2'!S16+'G-4'!S16</f>
        <v>2</v>
      </c>
      <c r="T16" s="6">
        <f t="shared" si="2"/>
        <v>154</v>
      </c>
      <c r="U16" s="2">
        <f t="shared" si="5"/>
        <v>605.5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51</v>
      </c>
      <c r="C17" s="46">
        <f>'G-2'!C17+'G-4'!C17</f>
        <v>112</v>
      </c>
      <c r="D17" s="46">
        <f>'G-2'!D17+'G-4'!D17</f>
        <v>0</v>
      </c>
      <c r="E17" s="46">
        <f>'G-2'!E17+'G-4'!E17</f>
        <v>3</v>
      </c>
      <c r="F17" s="6">
        <f t="shared" si="0"/>
        <v>145</v>
      </c>
      <c r="G17" s="2">
        <f t="shared" si="3"/>
        <v>574</v>
      </c>
      <c r="H17" s="19" t="s">
        <v>18</v>
      </c>
      <c r="I17" s="46">
        <f>'G-2'!I17+'G-4'!I17</f>
        <v>34</v>
      </c>
      <c r="J17" s="46">
        <f>'G-2'!J17+'G-4'!J17</f>
        <v>140</v>
      </c>
      <c r="K17" s="46">
        <f>'G-2'!K17+'G-4'!K17</f>
        <v>0</v>
      </c>
      <c r="L17" s="46">
        <f>'G-2'!L17+'G-4'!L17</f>
        <v>2</v>
      </c>
      <c r="M17" s="6">
        <f t="shared" si="1"/>
        <v>162</v>
      </c>
      <c r="N17" s="2">
        <f t="shared" si="4"/>
        <v>551</v>
      </c>
      <c r="O17" s="19" t="s">
        <v>10</v>
      </c>
      <c r="P17" s="46">
        <f>'G-2'!P17+'G-4'!P17</f>
        <v>41</v>
      </c>
      <c r="Q17" s="46">
        <f>'G-2'!Q17+'G-4'!Q17</f>
        <v>134</v>
      </c>
      <c r="R17" s="46">
        <f>'G-2'!R17+'G-4'!R17</f>
        <v>0</v>
      </c>
      <c r="S17" s="46">
        <f>'G-2'!S17+'G-4'!S17</f>
        <v>2</v>
      </c>
      <c r="T17" s="6">
        <f t="shared" si="2"/>
        <v>159.5</v>
      </c>
      <c r="U17" s="2">
        <f t="shared" si="5"/>
        <v>627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53</v>
      </c>
      <c r="C18" s="46">
        <f>'G-2'!C18+'G-4'!C18</f>
        <v>103</v>
      </c>
      <c r="D18" s="46">
        <f>'G-2'!D18+'G-4'!D18</f>
        <v>0</v>
      </c>
      <c r="E18" s="46">
        <f>'G-2'!E18+'G-4'!E18</f>
        <v>4</v>
      </c>
      <c r="F18" s="6">
        <f t="shared" si="0"/>
        <v>139.5</v>
      </c>
      <c r="G18" s="2">
        <f t="shared" si="3"/>
        <v>579</v>
      </c>
      <c r="H18" s="19" t="s">
        <v>20</v>
      </c>
      <c r="I18" s="46">
        <f>'G-2'!I18+'G-4'!I18</f>
        <v>49</v>
      </c>
      <c r="J18" s="46">
        <f>'G-2'!J18+'G-4'!J18</f>
        <v>142</v>
      </c>
      <c r="K18" s="46">
        <f>'G-2'!K18+'G-4'!K18</f>
        <v>1</v>
      </c>
      <c r="L18" s="46">
        <f>'G-2'!L18+'G-4'!L18</f>
        <v>4</v>
      </c>
      <c r="M18" s="6">
        <f t="shared" si="1"/>
        <v>178.5</v>
      </c>
      <c r="N18" s="2">
        <f t="shared" si="4"/>
        <v>593.5</v>
      </c>
      <c r="O18" s="19" t="s">
        <v>13</v>
      </c>
      <c r="P18" s="46">
        <f>'G-2'!P18+'G-4'!P18</f>
        <v>52</v>
      </c>
      <c r="Q18" s="46">
        <f>'G-2'!Q18+'G-4'!Q18</f>
        <v>122</v>
      </c>
      <c r="R18" s="46">
        <f>'G-2'!R18+'G-4'!R18</f>
        <v>0</v>
      </c>
      <c r="S18" s="46">
        <f>'G-2'!S18+'G-4'!S18</f>
        <v>1</v>
      </c>
      <c r="T18" s="6">
        <f t="shared" si="2"/>
        <v>150.5</v>
      </c>
      <c r="U18" s="2">
        <f t="shared" si="5"/>
        <v>635.5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37</v>
      </c>
      <c r="C19" s="47">
        <f>'G-2'!C19+'G-4'!C19</f>
        <v>89</v>
      </c>
      <c r="D19" s="47">
        <f>'G-2'!D19+'G-4'!D19</f>
        <v>0</v>
      </c>
      <c r="E19" s="47">
        <f>'G-2'!E19+'G-4'!E19</f>
        <v>3</v>
      </c>
      <c r="F19" s="7">
        <f t="shared" si="0"/>
        <v>115</v>
      </c>
      <c r="G19" s="3">
        <f t="shared" si="3"/>
        <v>557</v>
      </c>
      <c r="H19" s="20" t="s">
        <v>22</v>
      </c>
      <c r="I19" s="46">
        <f>'G-2'!I19+'G-4'!I19</f>
        <v>53</v>
      </c>
      <c r="J19" s="46">
        <f>'G-2'!J19+'G-4'!J19</f>
        <v>152</v>
      </c>
      <c r="K19" s="46">
        <f>'G-2'!K19+'G-4'!K19</f>
        <v>0</v>
      </c>
      <c r="L19" s="46">
        <f>'G-2'!L19+'G-4'!L19</f>
        <v>2</v>
      </c>
      <c r="M19" s="6">
        <f t="shared" si="1"/>
        <v>183.5</v>
      </c>
      <c r="N19" s="2">
        <f>M16+M17+M18+M19</f>
        <v>655</v>
      </c>
      <c r="O19" s="19" t="s">
        <v>16</v>
      </c>
      <c r="P19" s="46">
        <f>'G-2'!P19+'G-4'!P19</f>
        <v>43</v>
      </c>
      <c r="Q19" s="46">
        <f>'G-2'!Q19+'G-4'!Q19</f>
        <v>134</v>
      </c>
      <c r="R19" s="46">
        <f>'G-2'!R19+'G-4'!R19</f>
        <v>1</v>
      </c>
      <c r="S19" s="46">
        <f>'G-2'!S19+'G-4'!S19</f>
        <v>1</v>
      </c>
      <c r="T19" s="6">
        <f t="shared" si="2"/>
        <v>160</v>
      </c>
      <c r="U19" s="2">
        <f t="shared" si="5"/>
        <v>624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40</v>
      </c>
      <c r="C20" s="45">
        <f>'G-2'!C20+'G-4'!C20</f>
        <v>94</v>
      </c>
      <c r="D20" s="45">
        <f>'G-2'!D20+'G-4'!D20</f>
        <v>0</v>
      </c>
      <c r="E20" s="45">
        <f>'G-2'!E20+'G-4'!E20</f>
        <v>2</v>
      </c>
      <c r="F20" s="8">
        <f t="shared" si="0"/>
        <v>119</v>
      </c>
      <c r="G20" s="35"/>
      <c r="H20" s="19" t="s">
        <v>24</v>
      </c>
      <c r="I20" s="46">
        <f>'G-2'!I20+'G-4'!I20</f>
        <v>32</v>
      </c>
      <c r="J20" s="46">
        <f>'G-2'!J20+'G-4'!J20</f>
        <v>148</v>
      </c>
      <c r="K20" s="46">
        <f>'G-2'!K20+'G-4'!K20</f>
        <v>1</v>
      </c>
      <c r="L20" s="46">
        <f>'G-2'!L20+'G-4'!L20</f>
        <v>1</v>
      </c>
      <c r="M20" s="8">
        <f t="shared" si="1"/>
        <v>168.5</v>
      </c>
      <c r="N20" s="2">
        <f>M17+M18+M19+M20</f>
        <v>692.5</v>
      </c>
      <c r="O20" s="19" t="s">
        <v>45</v>
      </c>
      <c r="P20" s="46">
        <f>'G-2'!P20+'G-4'!P20</f>
        <v>36</v>
      </c>
      <c r="Q20" s="46">
        <f>'G-2'!Q20+'G-4'!Q20</f>
        <v>121</v>
      </c>
      <c r="R20" s="46">
        <f>'G-2'!R20+'G-4'!R20</f>
        <v>0</v>
      </c>
      <c r="S20" s="46">
        <f>'G-2'!S20+'G-4'!S20</f>
        <v>0</v>
      </c>
      <c r="T20" s="8">
        <f t="shared" si="2"/>
        <v>139</v>
      </c>
      <c r="U20" s="2">
        <f t="shared" si="5"/>
        <v>609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43</v>
      </c>
      <c r="C21" s="46">
        <f>'G-2'!C21+'G-4'!C21</f>
        <v>80</v>
      </c>
      <c r="D21" s="46">
        <f>'G-2'!D21+'G-4'!D21</f>
        <v>0</v>
      </c>
      <c r="E21" s="46">
        <f>'G-2'!E21+'G-4'!E21</f>
        <v>1</v>
      </c>
      <c r="F21" s="6">
        <f t="shared" si="0"/>
        <v>104</v>
      </c>
      <c r="G21" s="36"/>
      <c r="H21" s="20" t="s">
        <v>25</v>
      </c>
      <c r="I21" s="46">
        <f>'G-2'!I21+'G-4'!I21</f>
        <v>50</v>
      </c>
      <c r="J21" s="46">
        <f>'G-2'!J21+'G-4'!J21</f>
        <v>147</v>
      </c>
      <c r="K21" s="46">
        <f>'G-2'!K21+'G-4'!K21</f>
        <v>0</v>
      </c>
      <c r="L21" s="46">
        <f>'G-2'!L21+'G-4'!L21</f>
        <v>2</v>
      </c>
      <c r="M21" s="6">
        <f t="shared" si="1"/>
        <v>177</v>
      </c>
      <c r="N21" s="2">
        <f>M18+M19+M20+M21</f>
        <v>707.5</v>
      </c>
      <c r="O21" s="21" t="s">
        <v>46</v>
      </c>
      <c r="P21" s="47">
        <f>'G-2'!P21+'G-4'!P21</f>
        <v>30</v>
      </c>
      <c r="Q21" s="47">
        <f>'G-2'!Q21+'G-4'!Q21</f>
        <v>115</v>
      </c>
      <c r="R21" s="47">
        <f>'G-2'!R21+'G-4'!R21</f>
        <v>0</v>
      </c>
      <c r="S21" s="47">
        <f>'G-2'!S21+'G-4'!S21</f>
        <v>0</v>
      </c>
      <c r="T21" s="7">
        <f t="shared" si="2"/>
        <v>130</v>
      </c>
      <c r="U21" s="3">
        <f t="shared" si="5"/>
        <v>579.5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29</v>
      </c>
      <c r="C22" s="46">
        <f>'G-2'!C22+'G-4'!C22</f>
        <v>118</v>
      </c>
      <c r="D22" s="46">
        <f>'G-2'!D22+'G-4'!D22</f>
        <v>0</v>
      </c>
      <c r="E22" s="46">
        <f>'G-2'!E22+'G-4'!E22</f>
        <v>1</v>
      </c>
      <c r="F22" s="6">
        <f t="shared" si="0"/>
        <v>135</v>
      </c>
      <c r="G22" s="2"/>
      <c r="H22" s="21" t="s">
        <v>26</v>
      </c>
      <c r="I22" s="46">
        <f>'G-2'!I22+'G-4'!I22</f>
        <v>52</v>
      </c>
      <c r="J22" s="46">
        <f>'G-2'!J22+'G-4'!J22</f>
        <v>118</v>
      </c>
      <c r="K22" s="46">
        <f>'G-2'!K22+'G-4'!K22</f>
        <v>0</v>
      </c>
      <c r="L22" s="46">
        <f>'G-2'!L22+'G-4'!L22</f>
        <v>2</v>
      </c>
      <c r="M22" s="6">
        <f t="shared" si="1"/>
        <v>149</v>
      </c>
      <c r="N22" s="3">
        <f>M19+M20+M21+M22</f>
        <v>678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668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707.5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635.5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64</v>
      </c>
      <c r="G24" s="57"/>
      <c r="H24" s="144"/>
      <c r="I24" s="145"/>
      <c r="J24" s="52" t="s">
        <v>71</v>
      </c>
      <c r="K24" s="55"/>
      <c r="L24" s="55"/>
      <c r="M24" s="56" t="s">
        <v>69</v>
      </c>
      <c r="N24" s="57"/>
      <c r="O24" s="144"/>
      <c r="P24" s="145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9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27" t="s">
        <v>56</v>
      </c>
      <c r="B5" s="127"/>
      <c r="C5" s="159" t="str">
        <f>'G-2'!D5</f>
        <v>CL 69 - CR 50</v>
      </c>
      <c r="D5" s="159"/>
      <c r="E5" s="159"/>
      <c r="F5" s="78"/>
      <c r="G5" s="79"/>
      <c r="H5" s="70" t="s">
        <v>53</v>
      </c>
      <c r="I5" s="160">
        <f>'G-2'!L5</f>
        <v>6950</v>
      </c>
      <c r="J5" s="160"/>
    </row>
    <row r="6" spans="1:10" x14ac:dyDescent="0.2">
      <c r="A6" s="127" t="s">
        <v>112</v>
      </c>
      <c r="B6" s="127"/>
      <c r="C6" s="161"/>
      <c r="D6" s="161"/>
      <c r="E6" s="161"/>
      <c r="F6" s="78"/>
      <c r="G6" s="79"/>
      <c r="H6" s="70" t="s">
        <v>58</v>
      </c>
      <c r="I6" s="162">
        <f>'G-2'!S6</f>
        <v>43193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123</v>
      </c>
      <c r="B10" s="17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3"/>
      <c r="B12" s="176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3"/>
      <c r="B13" s="17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3"/>
      <c r="B15" s="176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3"/>
      <c r="B16" s="17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4"/>
      <c r="B18" s="177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2" t="s">
        <v>130</v>
      </c>
      <c r="B19" s="175">
        <v>2</v>
      </c>
      <c r="C19" s="101"/>
      <c r="D19" s="90" t="s">
        <v>124</v>
      </c>
      <c r="E19" s="50">
        <v>13</v>
      </c>
      <c r="F19" s="50">
        <v>15</v>
      </c>
      <c r="G19" s="50">
        <v>0</v>
      </c>
      <c r="H19" s="50">
        <v>0</v>
      </c>
      <c r="I19" s="50">
        <f t="shared" si="0"/>
        <v>21.5</v>
      </c>
      <c r="J19" s="91">
        <f>IF(I19=0,"0,00",I19/SUM(I19:I21)*100)</f>
        <v>100</v>
      </c>
    </row>
    <row r="20" spans="1:10" x14ac:dyDescent="0.2">
      <c r="A20" s="173"/>
      <c r="B20" s="176"/>
      <c r="C20" s="89" t="s">
        <v>125</v>
      </c>
      <c r="D20" s="92" t="s">
        <v>126</v>
      </c>
      <c r="E20" s="93">
        <v>0</v>
      </c>
      <c r="F20" s="93">
        <v>0</v>
      </c>
      <c r="G20" s="93">
        <v>0</v>
      </c>
      <c r="H20" s="93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3"/>
      <c r="B21" s="176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124</v>
      </c>
      <c r="E22" s="50">
        <v>10</v>
      </c>
      <c r="F22" s="50">
        <v>35</v>
      </c>
      <c r="G22" s="50">
        <v>0</v>
      </c>
      <c r="H22" s="50">
        <v>0</v>
      </c>
      <c r="I22" s="50">
        <f t="shared" si="0"/>
        <v>40</v>
      </c>
      <c r="J22" s="91">
        <f>IF(I22=0,"0,00",I22/SUM(I22:I24)*100)</f>
        <v>100</v>
      </c>
    </row>
    <row r="23" spans="1:10" x14ac:dyDescent="0.2">
      <c r="A23" s="173"/>
      <c r="B23" s="176"/>
      <c r="C23" s="89" t="s">
        <v>128</v>
      </c>
      <c r="D23" s="92" t="s">
        <v>126</v>
      </c>
      <c r="E23" s="93">
        <v>0</v>
      </c>
      <c r="F23" s="93">
        <v>0</v>
      </c>
      <c r="G23" s="93">
        <v>0</v>
      </c>
      <c r="H23" s="93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3"/>
      <c r="B24" s="176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124</v>
      </c>
      <c r="E25" s="50">
        <v>3</v>
      </c>
      <c r="F25" s="50">
        <v>15</v>
      </c>
      <c r="G25" s="50">
        <v>0</v>
      </c>
      <c r="H25" s="50">
        <v>1</v>
      </c>
      <c r="I25" s="50">
        <f t="shared" si="0"/>
        <v>19</v>
      </c>
      <c r="J25" s="91">
        <f>IF(I25=0,"0,00",I25/SUM(I25:I27)*100)</f>
        <v>100</v>
      </c>
    </row>
    <row r="26" spans="1:10" x14ac:dyDescent="0.2">
      <c r="A26" s="173"/>
      <c r="B26" s="176"/>
      <c r="C26" s="89" t="s">
        <v>129</v>
      </c>
      <c r="D26" s="92" t="s">
        <v>126</v>
      </c>
      <c r="E26" s="93">
        <v>0</v>
      </c>
      <c r="F26" s="93">
        <v>0</v>
      </c>
      <c r="G26" s="93">
        <v>0</v>
      </c>
      <c r="H26" s="93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4"/>
      <c r="B27" s="177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131</v>
      </c>
      <c r="B28" s="17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132</v>
      </c>
      <c r="B37" s="175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3"/>
      <c r="B38" s="176"/>
      <c r="C38" s="89" t="s">
        <v>125</v>
      </c>
      <c r="D38" s="92" t="s">
        <v>126</v>
      </c>
      <c r="E38" s="93">
        <f>'G-4'!B16+'G-4'!B17</f>
        <v>83</v>
      </c>
      <c r="F38" s="93">
        <f>'G-4'!C16+'G-4'!C17</f>
        <v>219</v>
      </c>
      <c r="G38" s="93">
        <f>'G-4'!D16+'G-4'!D17</f>
        <v>1</v>
      </c>
      <c r="H38" s="93">
        <f>'G-4'!E16+'G-4'!E17</f>
        <v>3</v>
      </c>
      <c r="I38" s="93">
        <f t="shared" si="0"/>
        <v>270</v>
      </c>
      <c r="J38" s="94">
        <f>IF(I38=0,"0,00",I38/SUM(I37:I39)*100)</f>
        <v>100</v>
      </c>
    </row>
    <row r="39" spans="1:10" x14ac:dyDescent="0.2">
      <c r="A39" s="173"/>
      <c r="B39" s="176"/>
      <c r="C39" s="95" t="s">
        <v>144</v>
      </c>
      <c r="D39" s="96" t="s">
        <v>127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3"/>
      <c r="B40" s="17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3"/>
      <c r="B41" s="176"/>
      <c r="C41" s="89" t="s">
        <v>128</v>
      </c>
      <c r="D41" s="92" t="s">
        <v>126</v>
      </c>
      <c r="E41" s="93">
        <f>'G-4'!I11+'G-4'!I12</f>
        <v>66</v>
      </c>
      <c r="F41" s="93">
        <f>'G-4'!J11+'G-4'!J12</f>
        <v>235</v>
      </c>
      <c r="G41" s="93">
        <f>'G-4'!K11+'G-4'!K12</f>
        <v>0</v>
      </c>
      <c r="H41" s="93">
        <f>'G-4'!L11+'G-4'!L12</f>
        <v>5</v>
      </c>
      <c r="I41" s="93">
        <f t="shared" si="0"/>
        <v>280.5</v>
      </c>
      <c r="J41" s="94">
        <f>IF(I41=0,"0,00",I41/SUM(I40:I42)*100)</f>
        <v>100</v>
      </c>
    </row>
    <row r="42" spans="1:10" x14ac:dyDescent="0.2">
      <c r="A42" s="173"/>
      <c r="B42" s="176"/>
      <c r="C42" s="95" t="s">
        <v>145</v>
      </c>
      <c r="D42" s="96" t="s">
        <v>127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3"/>
      <c r="B43" s="17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3"/>
      <c r="B44" s="176"/>
      <c r="C44" s="89" t="s">
        <v>129</v>
      </c>
      <c r="D44" s="92" t="s">
        <v>126</v>
      </c>
      <c r="E44" s="93">
        <f>'G-4'!P20+'G-4'!P21</f>
        <v>63</v>
      </c>
      <c r="F44" s="93">
        <f>'G-4'!Q20+'G-4'!Q21</f>
        <v>221</v>
      </c>
      <c r="G44" s="93">
        <f>'G-4'!R20+'G-4'!R21</f>
        <v>0</v>
      </c>
      <c r="H44" s="93">
        <f>'G-4'!S20+'G-4'!S21</f>
        <v>0</v>
      </c>
      <c r="I44" s="93">
        <f t="shared" si="0"/>
        <v>252.5</v>
      </c>
      <c r="J44" s="94">
        <f>IF(I44=0,"0,00",I44/SUM(I43:I45)*100)</f>
        <v>100</v>
      </c>
    </row>
    <row r="45" spans="1:10" x14ac:dyDescent="0.2">
      <c r="A45" s="174"/>
      <c r="B45" s="177"/>
      <c r="C45" s="100" t="s">
        <v>146</v>
      </c>
      <c r="D45" s="96" t="s">
        <v>127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'G-2'!D5</f>
        <v>CL 69 - CR 50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'G-2'!L5</f>
        <v>6950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>
        <f>'G-2'!S6</f>
        <v>43193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13</v>
      </c>
      <c r="C17" s="116">
        <f>'G-2'!F11</f>
        <v>6</v>
      </c>
      <c r="D17" s="116">
        <f>'G-2'!F12</f>
        <v>10</v>
      </c>
      <c r="E17" s="116">
        <f>'G-2'!F13</f>
        <v>14</v>
      </c>
      <c r="F17" s="116">
        <f>'G-2'!F14</f>
        <v>17</v>
      </c>
      <c r="G17" s="116">
        <f>'G-2'!F15</f>
        <v>9</v>
      </c>
      <c r="H17" s="116">
        <f>'G-2'!F16</f>
        <v>17</v>
      </c>
      <c r="I17" s="116">
        <f>'G-2'!F17</f>
        <v>15.5</v>
      </c>
      <c r="J17" s="116">
        <f>'G-2'!F18</f>
        <v>15</v>
      </c>
      <c r="K17" s="116">
        <f>'G-2'!F19</f>
        <v>13.5</v>
      </c>
      <c r="L17" s="117"/>
      <c r="M17" s="116">
        <f>'G-2'!F20</f>
        <v>10.5</v>
      </c>
      <c r="N17" s="116">
        <f>'G-2'!F21</f>
        <v>6.5</v>
      </c>
      <c r="O17" s="116">
        <f>'G-2'!F22</f>
        <v>7</v>
      </c>
      <c r="P17" s="116">
        <f>'G-2'!M10</f>
        <v>11</v>
      </c>
      <c r="Q17" s="116">
        <f>'G-2'!M11</f>
        <v>11.5</v>
      </c>
      <c r="R17" s="116">
        <f>'G-2'!M12</f>
        <v>13.5</v>
      </c>
      <c r="S17" s="116">
        <f>'G-2'!M13</f>
        <v>12</v>
      </c>
      <c r="T17" s="116">
        <f>'G-2'!M14</f>
        <v>7.5</v>
      </c>
      <c r="U17" s="116">
        <f>'G-2'!M15</f>
        <v>6</v>
      </c>
      <c r="V17" s="116">
        <f>'G-2'!M16</f>
        <v>9.5</v>
      </c>
      <c r="W17" s="116">
        <f>'G-2'!M17</f>
        <v>17</v>
      </c>
      <c r="X17" s="116">
        <f>'G-2'!M18</f>
        <v>15.5</v>
      </c>
      <c r="Y17" s="116">
        <f>'G-2'!M19</f>
        <v>15.5</v>
      </c>
      <c r="Z17" s="116">
        <f>'G-2'!M20</f>
        <v>18.5</v>
      </c>
      <c r="AA17" s="116">
        <f>'G-2'!M21</f>
        <v>19.5</v>
      </c>
      <c r="AB17" s="116">
        <f>'G-2'!M22</f>
        <v>20.5</v>
      </c>
      <c r="AC17" s="117"/>
      <c r="AD17" s="116">
        <f>'G-2'!T10</f>
        <v>10</v>
      </c>
      <c r="AE17" s="116">
        <f>'G-2'!T11</f>
        <v>8</v>
      </c>
      <c r="AF17" s="116">
        <f>'G-2'!T12</f>
        <v>14.5</v>
      </c>
      <c r="AG17" s="116">
        <f>'G-2'!T13</f>
        <v>16</v>
      </c>
      <c r="AH17" s="116">
        <f>'G-2'!T14</f>
        <v>9.5</v>
      </c>
      <c r="AI17" s="116">
        <f>'G-2'!T15</f>
        <v>11</v>
      </c>
      <c r="AJ17" s="116">
        <f>'G-2'!T16</f>
        <v>10.5</v>
      </c>
      <c r="AK17" s="116">
        <f>'G-2'!T17</f>
        <v>10.5</v>
      </c>
      <c r="AL17" s="116">
        <f>'G-2'!T18</f>
        <v>6.5</v>
      </c>
      <c r="AM17" s="116">
        <f>'G-2'!T19</f>
        <v>16</v>
      </c>
      <c r="AN17" s="116">
        <f>'G-2'!T20</f>
        <v>10</v>
      </c>
      <c r="AO17" s="116">
        <f>'G-2'!T21</f>
        <v>6.5</v>
      </c>
      <c r="AP17" s="68"/>
      <c r="AQ17" s="68"/>
      <c r="AR17" s="68"/>
      <c r="AS17" s="68"/>
      <c r="AT17" s="68"/>
      <c r="AU17" s="68">
        <f t="shared" ref="AU17:BA17" si="6">E18</f>
        <v>43</v>
      </c>
      <c r="AV17" s="68">
        <f t="shared" si="6"/>
        <v>47</v>
      </c>
      <c r="AW17" s="68">
        <f t="shared" si="6"/>
        <v>50</v>
      </c>
      <c r="AX17" s="68">
        <f t="shared" si="6"/>
        <v>57</v>
      </c>
      <c r="AY17" s="68">
        <f t="shared" si="6"/>
        <v>58.5</v>
      </c>
      <c r="AZ17" s="68">
        <f t="shared" si="6"/>
        <v>56.5</v>
      </c>
      <c r="BA17" s="68">
        <f t="shared" si="6"/>
        <v>61</v>
      </c>
      <c r="BB17" s="68"/>
      <c r="BC17" s="68"/>
      <c r="BD17" s="68"/>
      <c r="BE17" s="68">
        <f t="shared" ref="BE17:BQ17" si="7">P18</f>
        <v>35</v>
      </c>
      <c r="BF17" s="68">
        <f t="shared" si="7"/>
        <v>36</v>
      </c>
      <c r="BG17" s="68">
        <f t="shared" si="7"/>
        <v>43</v>
      </c>
      <c r="BH17" s="68">
        <f t="shared" si="7"/>
        <v>48</v>
      </c>
      <c r="BI17" s="68">
        <f t="shared" si="7"/>
        <v>44.5</v>
      </c>
      <c r="BJ17" s="68">
        <f t="shared" si="7"/>
        <v>39</v>
      </c>
      <c r="BK17" s="68">
        <f t="shared" si="7"/>
        <v>35</v>
      </c>
      <c r="BL17" s="68">
        <f t="shared" si="7"/>
        <v>40</v>
      </c>
      <c r="BM17" s="68">
        <f t="shared" si="7"/>
        <v>48</v>
      </c>
      <c r="BN17" s="68">
        <f t="shared" si="7"/>
        <v>57.5</v>
      </c>
      <c r="BO17" s="68">
        <f t="shared" si="7"/>
        <v>66.5</v>
      </c>
      <c r="BP17" s="68">
        <f t="shared" si="7"/>
        <v>69</v>
      </c>
      <c r="BQ17" s="68">
        <f t="shared" si="7"/>
        <v>74</v>
      </c>
      <c r="BR17" s="68"/>
      <c r="BS17" s="68"/>
      <c r="BT17" s="68"/>
      <c r="BU17" s="68">
        <f t="shared" ref="BU17:CC17" si="8">AG18</f>
        <v>48.5</v>
      </c>
      <c r="BV17" s="68">
        <f t="shared" si="8"/>
        <v>48</v>
      </c>
      <c r="BW17" s="68">
        <f t="shared" si="8"/>
        <v>51</v>
      </c>
      <c r="BX17" s="68">
        <f t="shared" si="8"/>
        <v>47</v>
      </c>
      <c r="BY17" s="68">
        <f t="shared" si="8"/>
        <v>41.5</v>
      </c>
      <c r="BZ17" s="68">
        <f t="shared" si="8"/>
        <v>38.5</v>
      </c>
      <c r="CA17" s="68">
        <f t="shared" si="8"/>
        <v>43.5</v>
      </c>
      <c r="CB17" s="68">
        <f t="shared" si="8"/>
        <v>43</v>
      </c>
      <c r="CC17" s="68">
        <f t="shared" si="8"/>
        <v>39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43</v>
      </c>
      <c r="F18" s="116">
        <f t="shared" ref="F18:K18" si="9">C17+D17+E17+F17</f>
        <v>47</v>
      </c>
      <c r="G18" s="116">
        <f t="shared" si="9"/>
        <v>50</v>
      </c>
      <c r="H18" s="116">
        <f t="shared" si="9"/>
        <v>57</v>
      </c>
      <c r="I18" s="116">
        <f t="shared" si="9"/>
        <v>58.5</v>
      </c>
      <c r="J18" s="116">
        <f t="shared" si="9"/>
        <v>56.5</v>
      </c>
      <c r="K18" s="116">
        <f t="shared" si="9"/>
        <v>61</v>
      </c>
      <c r="L18" s="117"/>
      <c r="M18" s="116"/>
      <c r="N18" s="116"/>
      <c r="O18" s="116"/>
      <c r="P18" s="116">
        <f>M17+N17+O17+P17</f>
        <v>35</v>
      </c>
      <c r="Q18" s="116">
        <f t="shared" ref="Q18:AB18" si="10">N17+O17+P17+Q17</f>
        <v>36</v>
      </c>
      <c r="R18" s="116">
        <f t="shared" si="10"/>
        <v>43</v>
      </c>
      <c r="S18" s="116">
        <f t="shared" si="10"/>
        <v>48</v>
      </c>
      <c r="T18" s="116">
        <f t="shared" si="10"/>
        <v>44.5</v>
      </c>
      <c r="U18" s="116">
        <f t="shared" si="10"/>
        <v>39</v>
      </c>
      <c r="V18" s="116">
        <f t="shared" si="10"/>
        <v>35</v>
      </c>
      <c r="W18" s="116">
        <f t="shared" si="10"/>
        <v>40</v>
      </c>
      <c r="X18" s="116">
        <f t="shared" si="10"/>
        <v>48</v>
      </c>
      <c r="Y18" s="116">
        <f t="shared" si="10"/>
        <v>57.5</v>
      </c>
      <c r="Z18" s="116">
        <f t="shared" si="10"/>
        <v>66.5</v>
      </c>
      <c r="AA18" s="116">
        <f t="shared" si="10"/>
        <v>69</v>
      </c>
      <c r="AB18" s="116">
        <f t="shared" si="10"/>
        <v>74</v>
      </c>
      <c r="AC18" s="117"/>
      <c r="AD18" s="116"/>
      <c r="AE18" s="116"/>
      <c r="AF18" s="116"/>
      <c r="AG18" s="116">
        <f>AD17+AE17+AF17+AG17</f>
        <v>48.5</v>
      </c>
      <c r="AH18" s="116">
        <f t="shared" ref="AH18:AO18" si="11">AE17+AF17+AG17+AH17</f>
        <v>48</v>
      </c>
      <c r="AI18" s="116">
        <f t="shared" si="11"/>
        <v>51</v>
      </c>
      <c r="AJ18" s="116">
        <f t="shared" si="11"/>
        <v>47</v>
      </c>
      <c r="AK18" s="116">
        <f t="shared" si="11"/>
        <v>41.5</v>
      </c>
      <c r="AL18" s="116">
        <f t="shared" si="11"/>
        <v>38.5</v>
      </c>
      <c r="AM18" s="116">
        <f t="shared" si="11"/>
        <v>43.5</v>
      </c>
      <c r="AN18" s="116">
        <f t="shared" si="11"/>
        <v>43</v>
      </c>
      <c r="AO18" s="116">
        <f t="shared" si="11"/>
        <v>39</v>
      </c>
      <c r="AP18" s="68"/>
      <c r="AQ18" s="68"/>
      <c r="AR18" s="68"/>
      <c r="AS18" s="68"/>
      <c r="AT18" s="68"/>
      <c r="AU18" s="68">
        <f t="shared" ref="AU18:BA18" si="12">E26</f>
        <v>625</v>
      </c>
      <c r="AV18" s="68">
        <f t="shared" si="12"/>
        <v>582</v>
      </c>
      <c r="AW18" s="68">
        <f t="shared" si="12"/>
        <v>551.5</v>
      </c>
      <c r="AX18" s="68">
        <f t="shared" si="12"/>
        <v>524.5</v>
      </c>
      <c r="AY18" s="68">
        <f t="shared" si="12"/>
        <v>515.5</v>
      </c>
      <c r="AZ18" s="68">
        <f t="shared" si="12"/>
        <v>522.5</v>
      </c>
      <c r="BA18" s="68">
        <f t="shared" si="12"/>
        <v>496</v>
      </c>
      <c r="BB18" s="68"/>
      <c r="BC18" s="68"/>
      <c r="BD18" s="68"/>
      <c r="BE18" s="68">
        <f t="shared" ref="BE18:BQ18" si="13">P26</f>
        <v>456.5</v>
      </c>
      <c r="BF18" s="68">
        <f t="shared" si="13"/>
        <v>480.5</v>
      </c>
      <c r="BG18" s="68">
        <f t="shared" si="13"/>
        <v>531</v>
      </c>
      <c r="BH18" s="68">
        <f t="shared" si="13"/>
        <v>537.5</v>
      </c>
      <c r="BI18" s="68">
        <f t="shared" si="13"/>
        <v>543.5</v>
      </c>
      <c r="BJ18" s="68">
        <f t="shared" si="13"/>
        <v>527</v>
      </c>
      <c r="BK18" s="68">
        <f t="shared" si="13"/>
        <v>500.5</v>
      </c>
      <c r="BL18" s="68">
        <f t="shared" si="13"/>
        <v>511</v>
      </c>
      <c r="BM18" s="68">
        <f t="shared" si="13"/>
        <v>545.5</v>
      </c>
      <c r="BN18" s="68">
        <f t="shared" si="13"/>
        <v>597.5</v>
      </c>
      <c r="BO18" s="68">
        <f t="shared" si="13"/>
        <v>626</v>
      </c>
      <c r="BP18" s="68">
        <f t="shared" si="13"/>
        <v>638.5</v>
      </c>
      <c r="BQ18" s="68">
        <f t="shared" si="13"/>
        <v>604</v>
      </c>
      <c r="BR18" s="68"/>
      <c r="BS18" s="68"/>
      <c r="BT18" s="68"/>
      <c r="BU18" s="68">
        <f t="shared" ref="BU18:CC18" si="14">AG26</f>
        <v>506</v>
      </c>
      <c r="BV18" s="68">
        <f t="shared" si="14"/>
        <v>511.5</v>
      </c>
      <c r="BW18" s="68">
        <f t="shared" si="14"/>
        <v>538</v>
      </c>
      <c r="BX18" s="68">
        <f t="shared" si="14"/>
        <v>558.5</v>
      </c>
      <c r="BY18" s="68">
        <f t="shared" si="14"/>
        <v>585.5</v>
      </c>
      <c r="BZ18" s="68">
        <f t="shared" si="14"/>
        <v>597</v>
      </c>
      <c r="CA18" s="68">
        <f t="shared" si="14"/>
        <v>580.5</v>
      </c>
      <c r="CB18" s="68">
        <f t="shared" si="14"/>
        <v>566</v>
      </c>
      <c r="CC18" s="68">
        <f t="shared" si="14"/>
        <v>540.5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1</v>
      </c>
      <c r="E19" s="119"/>
      <c r="F19" s="119" t="s">
        <v>107</v>
      </c>
      <c r="G19" s="120">
        <f>DIRECCIONALIDAD!J20/100</f>
        <v>0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1</v>
      </c>
      <c r="Q19" s="119"/>
      <c r="R19" s="119"/>
      <c r="S19" s="119"/>
      <c r="T19" s="119" t="s">
        <v>107</v>
      </c>
      <c r="U19" s="120">
        <f>DIRECCIONALIDAD!J23/100</f>
        <v>0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1</v>
      </c>
      <c r="AG19" s="119"/>
      <c r="AH19" s="119"/>
      <c r="AI19" s="119"/>
      <c r="AJ19" s="119" t="s">
        <v>107</v>
      </c>
      <c r="AK19" s="120">
        <f>DIRECCIONALIDAD!J26/100</f>
        <v>0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102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668</v>
      </c>
      <c r="AV20" s="59">
        <f t="shared" si="18"/>
        <v>629</v>
      </c>
      <c r="AW20" s="59">
        <f t="shared" si="18"/>
        <v>601.5</v>
      </c>
      <c r="AX20" s="59">
        <f t="shared" si="18"/>
        <v>581.5</v>
      </c>
      <c r="AY20" s="59">
        <f t="shared" si="18"/>
        <v>574</v>
      </c>
      <c r="AZ20" s="59">
        <f t="shared" si="18"/>
        <v>579</v>
      </c>
      <c r="BA20" s="59">
        <f t="shared" si="18"/>
        <v>557</v>
      </c>
      <c r="BB20" s="59"/>
      <c r="BC20" s="59"/>
      <c r="BD20" s="59"/>
      <c r="BE20" s="59">
        <f t="shared" ref="BE20:BQ20" si="19">P30</f>
        <v>491.5</v>
      </c>
      <c r="BF20" s="59">
        <f t="shared" si="19"/>
        <v>516.5</v>
      </c>
      <c r="BG20" s="59">
        <f t="shared" si="19"/>
        <v>574</v>
      </c>
      <c r="BH20" s="59">
        <f t="shared" si="19"/>
        <v>585.5</v>
      </c>
      <c r="BI20" s="59">
        <f t="shared" si="19"/>
        <v>588</v>
      </c>
      <c r="BJ20" s="59">
        <f t="shared" si="19"/>
        <v>566</v>
      </c>
      <c r="BK20" s="59">
        <f t="shared" si="19"/>
        <v>535.5</v>
      </c>
      <c r="BL20" s="59">
        <f t="shared" si="19"/>
        <v>551</v>
      </c>
      <c r="BM20" s="59">
        <f t="shared" si="19"/>
        <v>593.5</v>
      </c>
      <c r="BN20" s="59">
        <f t="shared" si="19"/>
        <v>655</v>
      </c>
      <c r="BO20" s="59">
        <f t="shared" si="19"/>
        <v>692.5</v>
      </c>
      <c r="BP20" s="59">
        <f t="shared" si="19"/>
        <v>707.5</v>
      </c>
      <c r="BQ20" s="59">
        <f t="shared" si="19"/>
        <v>678</v>
      </c>
      <c r="BR20" s="59"/>
      <c r="BS20" s="59"/>
      <c r="BT20" s="59"/>
      <c r="BU20" s="59">
        <f t="shared" ref="BU20:CC20" si="20">AG30</f>
        <v>554.5</v>
      </c>
      <c r="BV20" s="59">
        <f t="shared" si="20"/>
        <v>559.5</v>
      </c>
      <c r="BW20" s="59">
        <f t="shared" si="20"/>
        <v>589</v>
      </c>
      <c r="BX20" s="59">
        <f t="shared" si="20"/>
        <v>605.5</v>
      </c>
      <c r="BY20" s="59">
        <f t="shared" si="20"/>
        <v>627</v>
      </c>
      <c r="BZ20" s="59">
        <f t="shared" si="20"/>
        <v>635.5</v>
      </c>
      <c r="CA20" s="59">
        <f t="shared" si="20"/>
        <v>624</v>
      </c>
      <c r="CB20" s="59">
        <f t="shared" si="20"/>
        <v>609</v>
      </c>
      <c r="CC20" s="59">
        <f t="shared" si="20"/>
        <v>579.5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102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160.5</v>
      </c>
      <c r="C25" s="116">
        <f>'G-4'!F11</f>
        <v>158.5</v>
      </c>
      <c r="D25" s="116">
        <f>'G-4'!F12</f>
        <v>167.5</v>
      </c>
      <c r="E25" s="116">
        <f>'G-4'!F13</f>
        <v>138.5</v>
      </c>
      <c r="F25" s="116">
        <f>'G-4'!F14</f>
        <v>117.5</v>
      </c>
      <c r="G25" s="116">
        <f>'G-4'!F15</f>
        <v>128</v>
      </c>
      <c r="H25" s="116">
        <f>'G-4'!F16</f>
        <v>140.5</v>
      </c>
      <c r="I25" s="116">
        <f>'G-4'!F17</f>
        <v>129.5</v>
      </c>
      <c r="J25" s="116">
        <f>'G-4'!F18</f>
        <v>124.5</v>
      </c>
      <c r="K25" s="116">
        <f>'G-4'!F19</f>
        <v>101.5</v>
      </c>
      <c r="L25" s="117"/>
      <c r="M25" s="116">
        <f>'G-4'!F20</f>
        <v>108.5</v>
      </c>
      <c r="N25" s="116">
        <f>'G-4'!F21</f>
        <v>97.5</v>
      </c>
      <c r="O25" s="116">
        <f>'G-4'!F22</f>
        <v>128</v>
      </c>
      <c r="P25" s="116">
        <f>'G-4'!M10</f>
        <v>122.5</v>
      </c>
      <c r="Q25" s="116">
        <f>'G-4'!M11</f>
        <v>132.5</v>
      </c>
      <c r="R25" s="116">
        <f>'G-4'!M12</f>
        <v>148</v>
      </c>
      <c r="S25" s="116">
        <f>'G-4'!M13</f>
        <v>134.5</v>
      </c>
      <c r="T25" s="116">
        <f>'G-4'!M14</f>
        <v>128.5</v>
      </c>
      <c r="U25" s="116">
        <f>'G-4'!M15</f>
        <v>116</v>
      </c>
      <c r="V25" s="116">
        <f>'G-4'!M16</f>
        <v>121.5</v>
      </c>
      <c r="W25" s="116">
        <f>'G-4'!M17</f>
        <v>145</v>
      </c>
      <c r="X25" s="116">
        <f>'G-4'!M18</f>
        <v>163</v>
      </c>
      <c r="Y25" s="116">
        <f>'G-4'!M19</f>
        <v>168</v>
      </c>
      <c r="Z25" s="116">
        <f>'G-4'!M20</f>
        <v>150</v>
      </c>
      <c r="AA25" s="116">
        <f>'G-4'!M21</f>
        <v>157.5</v>
      </c>
      <c r="AB25" s="116">
        <f>'G-4'!M22</f>
        <v>128.5</v>
      </c>
      <c r="AC25" s="117"/>
      <c r="AD25" s="116">
        <f>'G-4'!T10</f>
        <v>127</v>
      </c>
      <c r="AE25" s="116">
        <f>'G-4'!T11</f>
        <v>134</v>
      </c>
      <c r="AF25" s="116">
        <f>'G-4'!T12</f>
        <v>123</v>
      </c>
      <c r="AG25" s="116">
        <f>'G-4'!T13</f>
        <v>122</v>
      </c>
      <c r="AH25" s="116">
        <f>'G-4'!T14</f>
        <v>132.5</v>
      </c>
      <c r="AI25" s="116">
        <f>'G-4'!T15</f>
        <v>160.5</v>
      </c>
      <c r="AJ25" s="116">
        <f>'G-4'!T16</f>
        <v>143.5</v>
      </c>
      <c r="AK25" s="116">
        <f>'G-4'!T17</f>
        <v>149</v>
      </c>
      <c r="AL25" s="116">
        <f>'G-4'!T18</f>
        <v>144</v>
      </c>
      <c r="AM25" s="116">
        <f>'G-4'!T19</f>
        <v>144</v>
      </c>
      <c r="AN25" s="116">
        <f>'G-4'!T20</f>
        <v>129</v>
      </c>
      <c r="AO25" s="116">
        <f>'G-4'!T21</f>
        <v>123.5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625</v>
      </c>
      <c r="F26" s="116">
        <f t="shared" ref="F26:K26" si="24">C25+D25+E25+F25</f>
        <v>582</v>
      </c>
      <c r="G26" s="116">
        <f t="shared" si="24"/>
        <v>551.5</v>
      </c>
      <c r="H26" s="116">
        <f t="shared" si="24"/>
        <v>524.5</v>
      </c>
      <c r="I26" s="116">
        <f t="shared" si="24"/>
        <v>515.5</v>
      </c>
      <c r="J26" s="116">
        <f t="shared" si="24"/>
        <v>522.5</v>
      </c>
      <c r="K26" s="116">
        <f t="shared" si="24"/>
        <v>496</v>
      </c>
      <c r="L26" s="117"/>
      <c r="M26" s="116"/>
      <c r="N26" s="116"/>
      <c r="O26" s="116"/>
      <c r="P26" s="116">
        <f>M25+N25+O25+P25</f>
        <v>456.5</v>
      </c>
      <c r="Q26" s="116">
        <f t="shared" ref="Q26:AB26" si="25">N25+O25+P25+Q25</f>
        <v>480.5</v>
      </c>
      <c r="R26" s="116">
        <f t="shared" si="25"/>
        <v>531</v>
      </c>
      <c r="S26" s="116">
        <f t="shared" si="25"/>
        <v>537.5</v>
      </c>
      <c r="T26" s="116">
        <f t="shared" si="25"/>
        <v>543.5</v>
      </c>
      <c r="U26" s="116">
        <f t="shared" si="25"/>
        <v>527</v>
      </c>
      <c r="V26" s="116">
        <f t="shared" si="25"/>
        <v>500.5</v>
      </c>
      <c r="W26" s="116">
        <f t="shared" si="25"/>
        <v>511</v>
      </c>
      <c r="X26" s="116">
        <f t="shared" si="25"/>
        <v>545.5</v>
      </c>
      <c r="Y26" s="116">
        <f t="shared" si="25"/>
        <v>597.5</v>
      </c>
      <c r="Z26" s="116">
        <f t="shared" si="25"/>
        <v>626</v>
      </c>
      <c r="AA26" s="116">
        <f t="shared" si="25"/>
        <v>638.5</v>
      </c>
      <c r="AB26" s="116">
        <f t="shared" si="25"/>
        <v>604</v>
      </c>
      <c r="AC26" s="117"/>
      <c r="AD26" s="116"/>
      <c r="AE26" s="116"/>
      <c r="AF26" s="116"/>
      <c r="AG26" s="116">
        <f>AD25+AE25+AF25+AG25</f>
        <v>506</v>
      </c>
      <c r="AH26" s="116">
        <f t="shared" ref="AH26:AO26" si="26">AE25+AF25+AG25+AH25</f>
        <v>511.5</v>
      </c>
      <c r="AI26" s="116">
        <f t="shared" si="26"/>
        <v>538</v>
      </c>
      <c r="AJ26" s="116">
        <f t="shared" si="26"/>
        <v>558.5</v>
      </c>
      <c r="AK26" s="116">
        <f t="shared" si="26"/>
        <v>585.5</v>
      </c>
      <c r="AL26" s="116">
        <f t="shared" si="26"/>
        <v>597</v>
      </c>
      <c r="AM26" s="116">
        <f t="shared" si="26"/>
        <v>580.5</v>
      </c>
      <c r="AN26" s="116">
        <f t="shared" si="26"/>
        <v>566</v>
      </c>
      <c r="AO26" s="116">
        <f t="shared" si="26"/>
        <v>540.5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1</v>
      </c>
      <c r="H27" s="119"/>
      <c r="I27" s="119" t="s">
        <v>108</v>
      </c>
      <c r="J27" s="120">
        <f>DIRECCIONALIDAD!J39/100</f>
        <v>0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1</v>
      </c>
      <c r="V27" s="119"/>
      <c r="W27" s="119"/>
      <c r="X27" s="119"/>
      <c r="Y27" s="119" t="s">
        <v>108</v>
      </c>
      <c r="Z27" s="120">
        <f>DIRECCIONALIDAD!J42/100</f>
        <v>0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1</v>
      </c>
      <c r="AL27" s="119"/>
      <c r="AM27" s="119"/>
      <c r="AN27" s="119" t="s">
        <v>108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102</v>
      </c>
      <c r="U28" s="182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173.5</v>
      </c>
      <c r="C29" s="116">
        <f t="shared" ref="C29:K29" si="27">C13+C17+C21+C25</f>
        <v>164.5</v>
      </c>
      <c r="D29" s="116">
        <f t="shared" si="27"/>
        <v>177.5</v>
      </c>
      <c r="E29" s="116">
        <f t="shared" si="27"/>
        <v>152.5</v>
      </c>
      <c r="F29" s="116">
        <f t="shared" si="27"/>
        <v>134.5</v>
      </c>
      <c r="G29" s="116">
        <f t="shared" si="27"/>
        <v>137</v>
      </c>
      <c r="H29" s="116">
        <f t="shared" si="27"/>
        <v>157.5</v>
      </c>
      <c r="I29" s="116">
        <f t="shared" si="27"/>
        <v>145</v>
      </c>
      <c r="J29" s="116">
        <f t="shared" si="27"/>
        <v>139.5</v>
      </c>
      <c r="K29" s="116">
        <f t="shared" si="27"/>
        <v>115</v>
      </c>
      <c r="L29" s="117"/>
      <c r="M29" s="116">
        <f>M13+M17+M21+M25</f>
        <v>119</v>
      </c>
      <c r="N29" s="116">
        <f t="shared" ref="N29:AB29" si="28">N13+N17+N21+N25</f>
        <v>104</v>
      </c>
      <c r="O29" s="116">
        <f t="shared" si="28"/>
        <v>135</v>
      </c>
      <c r="P29" s="116">
        <f t="shared" si="28"/>
        <v>133.5</v>
      </c>
      <c r="Q29" s="116">
        <f t="shared" si="28"/>
        <v>144</v>
      </c>
      <c r="R29" s="116">
        <f t="shared" si="28"/>
        <v>161.5</v>
      </c>
      <c r="S29" s="116">
        <f t="shared" si="28"/>
        <v>146.5</v>
      </c>
      <c r="T29" s="116">
        <f t="shared" si="28"/>
        <v>136</v>
      </c>
      <c r="U29" s="116">
        <f t="shared" si="28"/>
        <v>122</v>
      </c>
      <c r="V29" s="116">
        <f t="shared" si="28"/>
        <v>131</v>
      </c>
      <c r="W29" s="116">
        <f t="shared" si="28"/>
        <v>162</v>
      </c>
      <c r="X29" s="116">
        <f t="shared" si="28"/>
        <v>178.5</v>
      </c>
      <c r="Y29" s="116">
        <f t="shared" si="28"/>
        <v>183.5</v>
      </c>
      <c r="Z29" s="116">
        <f t="shared" si="28"/>
        <v>168.5</v>
      </c>
      <c r="AA29" s="116">
        <f t="shared" si="28"/>
        <v>177</v>
      </c>
      <c r="AB29" s="116">
        <f t="shared" si="28"/>
        <v>149</v>
      </c>
      <c r="AC29" s="117"/>
      <c r="AD29" s="116">
        <f>AD13+AD17+AD21+AD25</f>
        <v>137</v>
      </c>
      <c r="AE29" s="116">
        <f t="shared" ref="AE29:AO29" si="29">AE13+AE17+AE21+AE25</f>
        <v>142</v>
      </c>
      <c r="AF29" s="116">
        <f t="shared" si="29"/>
        <v>137.5</v>
      </c>
      <c r="AG29" s="116">
        <f t="shared" si="29"/>
        <v>138</v>
      </c>
      <c r="AH29" s="116">
        <f t="shared" si="29"/>
        <v>142</v>
      </c>
      <c r="AI29" s="116">
        <f t="shared" si="29"/>
        <v>171.5</v>
      </c>
      <c r="AJ29" s="116">
        <f t="shared" si="29"/>
        <v>154</v>
      </c>
      <c r="AK29" s="116">
        <f t="shared" si="29"/>
        <v>159.5</v>
      </c>
      <c r="AL29" s="116">
        <f t="shared" si="29"/>
        <v>150.5</v>
      </c>
      <c r="AM29" s="116">
        <f t="shared" si="29"/>
        <v>160</v>
      </c>
      <c r="AN29" s="116">
        <f t="shared" si="29"/>
        <v>139</v>
      </c>
      <c r="AO29" s="116">
        <f t="shared" si="29"/>
        <v>130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668</v>
      </c>
      <c r="F30" s="116">
        <f t="shared" ref="F30:K30" si="30">C29+D29+E29+F29</f>
        <v>629</v>
      </c>
      <c r="G30" s="116">
        <f t="shared" si="30"/>
        <v>601.5</v>
      </c>
      <c r="H30" s="116">
        <f t="shared" si="30"/>
        <v>581.5</v>
      </c>
      <c r="I30" s="116">
        <f t="shared" si="30"/>
        <v>574</v>
      </c>
      <c r="J30" s="116">
        <f t="shared" si="30"/>
        <v>579</v>
      </c>
      <c r="K30" s="116">
        <f t="shared" si="30"/>
        <v>557</v>
      </c>
      <c r="L30" s="117"/>
      <c r="M30" s="116"/>
      <c r="N30" s="116"/>
      <c r="O30" s="116"/>
      <c r="P30" s="116">
        <f>M29+N29+O29+P29</f>
        <v>491.5</v>
      </c>
      <c r="Q30" s="116">
        <f t="shared" ref="Q30:AB30" si="31">N29+O29+P29+Q29</f>
        <v>516.5</v>
      </c>
      <c r="R30" s="116">
        <f t="shared" si="31"/>
        <v>574</v>
      </c>
      <c r="S30" s="116">
        <f t="shared" si="31"/>
        <v>585.5</v>
      </c>
      <c r="T30" s="116">
        <f t="shared" si="31"/>
        <v>588</v>
      </c>
      <c r="U30" s="116">
        <f t="shared" si="31"/>
        <v>566</v>
      </c>
      <c r="V30" s="116">
        <f t="shared" si="31"/>
        <v>535.5</v>
      </c>
      <c r="W30" s="116">
        <f t="shared" si="31"/>
        <v>551</v>
      </c>
      <c r="X30" s="116">
        <f t="shared" si="31"/>
        <v>593.5</v>
      </c>
      <c r="Y30" s="116">
        <f t="shared" si="31"/>
        <v>655</v>
      </c>
      <c r="Z30" s="116">
        <f t="shared" si="31"/>
        <v>692.5</v>
      </c>
      <c r="AA30" s="116">
        <f t="shared" si="31"/>
        <v>707.5</v>
      </c>
      <c r="AB30" s="116">
        <f t="shared" si="31"/>
        <v>678</v>
      </c>
      <c r="AC30" s="117"/>
      <c r="AD30" s="116"/>
      <c r="AE30" s="116"/>
      <c r="AF30" s="116"/>
      <c r="AG30" s="116">
        <f>AD29+AE29+AF29+AG29</f>
        <v>554.5</v>
      </c>
      <c r="AH30" s="116">
        <f t="shared" ref="AH30:AO30" si="32">AE29+AF29+AG29+AH29</f>
        <v>559.5</v>
      </c>
      <c r="AI30" s="116">
        <f t="shared" si="32"/>
        <v>589</v>
      </c>
      <c r="AJ30" s="116">
        <f t="shared" si="32"/>
        <v>605.5</v>
      </c>
      <c r="AK30" s="116">
        <f t="shared" si="32"/>
        <v>627</v>
      </c>
      <c r="AL30" s="116">
        <f t="shared" si="32"/>
        <v>635.5</v>
      </c>
      <c r="AM30" s="116">
        <f t="shared" si="32"/>
        <v>624</v>
      </c>
      <c r="AN30" s="116">
        <f t="shared" si="32"/>
        <v>609</v>
      </c>
      <c r="AO30" s="116">
        <f t="shared" si="32"/>
        <v>579.5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2018-04-04T21:22:25Z</dcterms:modified>
</cp:coreProperties>
</file>