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5\cra 46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AD16" i="4688" l="1"/>
  <c r="M16" i="4688"/>
  <c r="B16" i="4688"/>
  <c r="Y21" i="4677" l="1"/>
  <c r="X21" i="4677"/>
  <c r="W21" i="4677"/>
  <c r="V21" i="4677"/>
  <c r="Y21" i="4686"/>
  <c r="X21" i="4686"/>
  <c r="W21" i="4686"/>
  <c r="V21" i="4686"/>
  <c r="W21" i="4684"/>
  <c r="X21" i="4684"/>
  <c r="Y21" i="4684"/>
  <c r="V21" i="4684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0" i="4689" l="1"/>
  <c r="G13" i="4684"/>
  <c r="G14" i="4684"/>
  <c r="G15" i="4684"/>
  <c r="G16" i="4684"/>
  <c r="G17" i="4684"/>
  <c r="G18" i="4684"/>
  <c r="G19" i="4684"/>
  <c r="T17" i="4681"/>
  <c r="J24" i="4689"/>
  <c r="Z20" i="4688" s="1"/>
  <c r="J25" i="4689"/>
  <c r="AF20" i="4688" s="1"/>
  <c r="J32" i="4689"/>
  <c r="U25" i="4688" s="1"/>
  <c r="J22" i="4689"/>
  <c r="P20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Z25" i="4688"/>
  <c r="D25" i="4688"/>
  <c r="J25" i="4688"/>
  <c r="J29" i="4689"/>
  <c r="J27" i="4689"/>
  <c r="G20" i="4688"/>
  <c r="J19" i="4689"/>
  <c r="J21" i="4689"/>
  <c r="AF15" i="4688"/>
  <c r="AF16" i="4688" s="1"/>
  <c r="J18" i="4689"/>
  <c r="J17" i="4689"/>
  <c r="U15" i="4688"/>
  <c r="U16" i="4688" s="1"/>
  <c r="P15" i="4688"/>
  <c r="P16" i="4688" s="1"/>
  <c r="J15" i="4689"/>
  <c r="D15" i="4688"/>
  <c r="D16" i="4688" s="1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4" i="4688" l="1"/>
  <c r="BY22" i="4688" s="1"/>
  <c r="BE19" i="4688"/>
  <c r="M31" i="4688"/>
  <c r="AU19" i="4688"/>
  <c r="B31" i="4688"/>
  <c r="BU19" i="4688"/>
  <c r="AD31" i="4688"/>
  <c r="BE20" i="4688"/>
  <c r="M26" i="4688"/>
  <c r="BU20" i="4688"/>
  <c r="AD26" i="4688"/>
  <c r="AU20" i="4688"/>
  <c r="B26" i="4688"/>
  <c r="BU18" i="4688"/>
  <c r="AD21" i="4688"/>
  <c r="BE18" i="4688"/>
  <c r="M21" i="4688"/>
  <c r="AU18" i="4688"/>
  <c r="B21" i="4688"/>
  <c r="G23" i="4684"/>
  <c r="H34" i="4688"/>
  <c r="AX22" i="4688" s="1"/>
  <c r="AI34" i="4688"/>
  <c r="BW22" i="4688" s="1"/>
  <c r="W34" i="4688"/>
  <c r="BL22" i="4688" s="1"/>
  <c r="AL34" i="4688"/>
  <c r="BZ22" i="4688" s="1"/>
  <c r="AM34" i="4688"/>
  <c r="CA22" i="4688" s="1"/>
  <c r="Z34" i="4688"/>
  <c r="BO22" i="4688" s="1"/>
  <c r="R34" i="4688"/>
  <c r="BG22" i="4688" s="1"/>
  <c r="I34" i="4688"/>
  <c r="AY22" i="4688" s="1"/>
  <c r="AO34" i="4688"/>
  <c r="CC22" i="4688" s="1"/>
  <c r="AJ34" i="4688"/>
  <c r="BX22" i="4688" s="1"/>
  <c r="AH34" i="4688"/>
  <c r="BV22" i="4688" s="1"/>
  <c r="U23" i="4684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Z31" i="4688"/>
  <c r="P31" i="4688"/>
  <c r="U31" i="4688"/>
  <c r="J26" i="4688"/>
  <c r="D26" i="4688"/>
  <c r="G26" i="4688"/>
  <c r="AO26" i="4688"/>
  <c r="AF26" i="4688"/>
  <c r="AK26" i="4688"/>
  <c r="Z26" i="4688"/>
  <c r="P26" i="4688"/>
  <c r="U26" i="4688"/>
  <c r="J21" i="4688"/>
  <c r="D21" i="4688"/>
  <c r="G21" i="4688"/>
  <c r="Z21" i="4688"/>
  <c r="P21" i="4688"/>
  <c r="U21" i="4688"/>
  <c r="AO21" i="4688"/>
  <c r="AF21" i="4688"/>
  <c r="AK21" i="4688"/>
  <c r="N23" i="4681"/>
  <c r="U23" i="4681"/>
  <c r="G23" i="4681"/>
</calcChain>
</file>

<file path=xl/sharedStrings.xml><?xml version="1.0" encoding="utf-8"?>
<sst xmlns="http://schemas.openxmlformats.org/spreadsheetml/2006/main" count="689" uniqueCount="156">
  <si>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</si>
  <si>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</si>
  <si>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</si>
  <si>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</si>
  <si>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</si>
  <si>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</si>
  <si>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</si>
  <si>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</si>
  <si>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</si>
  <si>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</si>
  <si>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</si>
  <si>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</si>
  <si>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</si>
  <si>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</si>
  <si>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</si>
  <si>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</si>
  <si>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</si>
  <si>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</si>
  <si>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</si>
  <si>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</si>
  <si>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</si>
  <si>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</si>
  <si>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</si>
  <si>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</si>
  <si>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</si>
  <si>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</si>
  <si>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</si>
  <si>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</si>
  <si>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</si>
  <si>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</si>
  <si>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</si>
  <si>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</si>
  <si>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</si>
  <si>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</si>
  <si>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</si>
  <si>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</si>
  <si>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</si>
  <si>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</si>
  <si>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</si>
  <si>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</si>
  <si>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</si>
  <si>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</si>
  <si>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</si>
  <si>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</si>
  <si>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</si>
  <si>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</si>
  <si>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</si>
  <si>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</si>
  <si>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</si>
  <si>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</si>
  <si>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</si>
  <si>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</si>
  <si>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</si>
  <si>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</si>
  <si>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</si>
  <si>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</si>
  <si>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</si>
  <si>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</si>
  <si>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</si>
  <si>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</si>
  <si>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</si>
  <si>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</si>
  <si>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</si>
  <si>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</si>
  <si>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</si>
  <si>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</si>
  <si>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</si>
  <si>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</si>
  <si>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</si>
  <si>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</si>
  <si>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</si>
  <si>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</si>
  <si>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</si>
  <si>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</si>
  <si>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</si>
  <si>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</si>
  <si>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</si>
  <si>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</si>
  <si>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</si>
  <si>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</si>
  <si>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</si>
  <si>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</si>
  <si>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</si>
  <si>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</si>
  <si>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</si>
  <si>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</si>
  <si>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</si>
  <si>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</si>
  <si>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</si>
  <si>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</si>
  <si>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</si>
  <si>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</si>
  <si>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</si>
  <si>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</si>
  <si>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</si>
  <si>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</si>
  <si>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</si>
  <si>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</si>
  <si>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</si>
  <si>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</si>
  <si>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</si>
  <si>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</si>
  <si>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</si>
  <si>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</si>
  <si>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</si>
  <si>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</si>
  <si>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</si>
  <si>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</si>
  <si>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</si>
  <si>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</si>
  <si>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</si>
  <si>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</si>
  <si>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</si>
  <si>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</si>
  <si>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</si>
  <si>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</si>
  <si>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</si>
  <si>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</si>
  <si>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</si>
  <si>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</si>
  <si>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</si>
  <si>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</si>
  <si>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</si>
  <si>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</si>
  <si>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</si>
  <si>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</si>
  <si>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</si>
  <si>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</si>
  <si>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</si>
  <si>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</si>
  <si>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</si>
  <si>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</si>
  <si>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</si>
  <si>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</si>
  <si>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</si>
  <si>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</si>
  <si>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</si>
  <si>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</si>
  <si>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</si>
  <si>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</si>
  <si>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</si>
  <si>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</si>
  <si>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</si>
  <si>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</si>
  <si>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</si>
  <si>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</si>
  <si>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</si>
  <si>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</si>
  <si>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46</t>
  </si>
  <si>
    <t>GEOVANNIS GONZALEZ</t>
  </si>
  <si>
    <t xml:space="preserve">VOL MAX </t>
  </si>
  <si>
    <t xml:space="preserve">GEOVANIS GONZALEZ </t>
  </si>
  <si>
    <t>JHONY NAVARRO</t>
  </si>
  <si>
    <t xml:space="preserve">7:45 - 8:45 </t>
  </si>
  <si>
    <t>ADOLFREDO FLOREZ</t>
  </si>
  <si>
    <t xml:space="preserve">13:45 - 14:45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</si>
</sst>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277.5</c:v>
                </c:pt>
                <c:pt idx="1">
                  <c:v>312.5</c:v>
                </c:pt>
                <c:pt idx="2">
                  <c:v>265</c:v>
                </c:pt>
                <c:pt idx="3">
                  <c:v>270</c:v>
                </c:pt>
                <c:pt idx="4">
                  <c:v>118.5</c:v>
                </c:pt>
                <c:pt idx="5">
                  <c:v>151</c:v>
                </c:pt>
                <c:pt idx="6">
                  <c:v>175.5</c:v>
                </c:pt>
                <c:pt idx="7">
                  <c:v>133.5</c:v>
                </c:pt>
                <c:pt idx="8">
                  <c:v>191</c:v>
                </c:pt>
                <c:pt idx="9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160720"/>
        <c:axId val="182702376"/>
      </c:barChart>
      <c:catAx>
        <c:axId val="11216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0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0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216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584</c:v>
                </c:pt>
                <c:pt idx="1">
                  <c:v>681</c:v>
                </c:pt>
                <c:pt idx="2">
                  <c:v>648</c:v>
                </c:pt>
                <c:pt idx="3">
                  <c:v>706</c:v>
                </c:pt>
                <c:pt idx="4">
                  <c:v>481.5</c:v>
                </c:pt>
                <c:pt idx="5">
                  <c:v>491.5</c:v>
                </c:pt>
                <c:pt idx="6">
                  <c:v>527</c:v>
                </c:pt>
                <c:pt idx="7">
                  <c:v>464.5</c:v>
                </c:pt>
                <c:pt idx="8">
                  <c:v>551</c:v>
                </c:pt>
                <c:pt idx="9">
                  <c:v>498.5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764088"/>
        <c:axId val="183764480"/>
      </c:barChart>
      <c:catAx>
        <c:axId val="18376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6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6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601.5</c:v>
                </c:pt>
                <c:pt idx="1">
                  <c:v>634</c:v>
                </c:pt>
                <c:pt idx="2">
                  <c:v>606</c:v>
                </c:pt>
                <c:pt idx="3">
                  <c:v>504</c:v>
                </c:pt>
                <c:pt idx="4">
                  <c:v>485</c:v>
                </c:pt>
                <c:pt idx="5">
                  <c:v>425</c:v>
                </c:pt>
                <c:pt idx="6">
                  <c:v>488</c:v>
                </c:pt>
                <c:pt idx="7">
                  <c:v>670.5</c:v>
                </c:pt>
                <c:pt idx="8">
                  <c:v>600.5</c:v>
                </c:pt>
                <c:pt idx="9">
                  <c:v>549</c:v>
                </c:pt>
                <c:pt idx="10">
                  <c:v>551</c:v>
                </c:pt>
                <c:pt idx="11">
                  <c:v>504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765264"/>
        <c:axId val="184804112"/>
      </c:barChart>
      <c:catAx>
        <c:axId val="18376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80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0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6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560</c:v>
                </c:pt>
                <c:pt idx="1">
                  <c:v>568.5</c:v>
                </c:pt>
                <c:pt idx="2">
                  <c:v>487.5</c:v>
                </c:pt>
                <c:pt idx="3">
                  <c:v>408</c:v>
                </c:pt>
                <c:pt idx="4">
                  <c:v>444</c:v>
                </c:pt>
                <c:pt idx="5">
                  <c:v>528.5</c:v>
                </c:pt>
                <c:pt idx="6">
                  <c:v>565</c:v>
                </c:pt>
                <c:pt idx="7">
                  <c:v>558.5</c:v>
                </c:pt>
                <c:pt idx="8">
                  <c:v>515</c:v>
                </c:pt>
                <c:pt idx="9">
                  <c:v>511</c:v>
                </c:pt>
                <c:pt idx="10">
                  <c:v>549.5</c:v>
                </c:pt>
                <c:pt idx="11">
                  <c:v>603.5</c:v>
                </c:pt>
                <c:pt idx="12">
                  <c:v>704.5</c:v>
                </c:pt>
                <c:pt idx="13">
                  <c:v>634</c:v>
                </c:pt>
                <c:pt idx="14">
                  <c:v>626.5</c:v>
                </c:pt>
                <c:pt idx="15">
                  <c:v>595.5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804896"/>
        <c:axId val="184805288"/>
      </c:barChart>
      <c:catAx>
        <c:axId val="1848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80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05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80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1125</c:v>
                </c:pt>
                <c:pt idx="4">
                  <c:v>966</c:v>
                </c:pt>
                <c:pt idx="5">
                  <c:v>804.5</c:v>
                </c:pt>
                <c:pt idx="6">
                  <c:v>715</c:v>
                </c:pt>
                <c:pt idx="7">
                  <c:v>578.5</c:v>
                </c:pt>
                <c:pt idx="8">
                  <c:v>651</c:v>
                </c:pt>
                <c:pt idx="9">
                  <c:v>636.5</c:v>
                </c:pt>
                <c:pt idx="13">
                  <c:v>626</c:v>
                </c:pt>
                <c:pt idx="14">
                  <c:v>524.5</c:v>
                </c:pt>
                <c:pt idx="15">
                  <c:v>552</c:v>
                </c:pt>
                <c:pt idx="16">
                  <c:v>597.5</c:v>
                </c:pt>
                <c:pt idx="17">
                  <c:v>696</c:v>
                </c:pt>
                <c:pt idx="18">
                  <c:v>793.5</c:v>
                </c:pt>
                <c:pt idx="19">
                  <c:v>790.5</c:v>
                </c:pt>
                <c:pt idx="20">
                  <c:v>794.5</c:v>
                </c:pt>
                <c:pt idx="21">
                  <c:v>803</c:v>
                </c:pt>
                <c:pt idx="22">
                  <c:v>913.5</c:v>
                </c:pt>
                <c:pt idx="23">
                  <c:v>957</c:v>
                </c:pt>
                <c:pt idx="24">
                  <c:v>1004</c:v>
                </c:pt>
                <c:pt idx="25">
                  <c:v>1006.5</c:v>
                </c:pt>
                <c:pt idx="29">
                  <c:v>827</c:v>
                </c:pt>
                <c:pt idx="30">
                  <c:v>813.5</c:v>
                </c:pt>
                <c:pt idx="31">
                  <c:v>713</c:v>
                </c:pt>
                <c:pt idx="32">
                  <c:v>623</c:v>
                </c:pt>
                <c:pt idx="33">
                  <c:v>711</c:v>
                </c:pt>
                <c:pt idx="34">
                  <c:v>798</c:v>
                </c:pt>
                <c:pt idx="35">
                  <c:v>889.5</c:v>
                </c:pt>
                <c:pt idx="36">
                  <c:v>959.5</c:v>
                </c:pt>
                <c:pt idx="37">
                  <c:v>911.5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612.5</c:v>
                </c:pt>
                <c:pt idx="4">
                  <c:v>636.5</c:v>
                </c:pt>
                <c:pt idx="5">
                  <c:v>623.5</c:v>
                </c:pt>
                <c:pt idx="6">
                  <c:v>608</c:v>
                </c:pt>
                <c:pt idx="7">
                  <c:v>580</c:v>
                </c:pt>
                <c:pt idx="8">
                  <c:v>589.5</c:v>
                </c:pt>
                <c:pt idx="9">
                  <c:v>612</c:v>
                </c:pt>
                <c:pt idx="13">
                  <c:v>573.5</c:v>
                </c:pt>
                <c:pt idx="14">
                  <c:v>565</c:v>
                </c:pt>
                <c:pt idx="15">
                  <c:v>553.5</c:v>
                </c:pt>
                <c:pt idx="16">
                  <c:v>530</c:v>
                </c:pt>
                <c:pt idx="17">
                  <c:v>524.5</c:v>
                </c:pt>
                <c:pt idx="18">
                  <c:v>511.5</c:v>
                </c:pt>
                <c:pt idx="19">
                  <c:v>497</c:v>
                </c:pt>
                <c:pt idx="20">
                  <c:v>483.5</c:v>
                </c:pt>
                <c:pt idx="21">
                  <c:v>482.5</c:v>
                </c:pt>
                <c:pt idx="22">
                  <c:v>521.5</c:v>
                </c:pt>
                <c:pt idx="23">
                  <c:v>568</c:v>
                </c:pt>
                <c:pt idx="24">
                  <c:v>605.5</c:v>
                </c:pt>
                <c:pt idx="25">
                  <c:v>621.5</c:v>
                </c:pt>
                <c:pt idx="29">
                  <c:v>571</c:v>
                </c:pt>
                <c:pt idx="30">
                  <c:v>558.5</c:v>
                </c:pt>
                <c:pt idx="31">
                  <c:v>532.5</c:v>
                </c:pt>
                <c:pt idx="32">
                  <c:v>509.5</c:v>
                </c:pt>
                <c:pt idx="33">
                  <c:v>537.5</c:v>
                </c:pt>
                <c:pt idx="34">
                  <c:v>519.5</c:v>
                </c:pt>
                <c:pt idx="35">
                  <c:v>519.5</c:v>
                </c:pt>
                <c:pt idx="36">
                  <c:v>515</c:v>
                </c:pt>
                <c:pt idx="37">
                  <c:v>467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881.5</c:v>
                </c:pt>
                <c:pt idx="4">
                  <c:v>914</c:v>
                </c:pt>
                <c:pt idx="5">
                  <c:v>899</c:v>
                </c:pt>
                <c:pt idx="6">
                  <c:v>883</c:v>
                </c:pt>
                <c:pt idx="7">
                  <c:v>806</c:v>
                </c:pt>
                <c:pt idx="8">
                  <c:v>793.5</c:v>
                </c:pt>
                <c:pt idx="9">
                  <c:v>792.5</c:v>
                </c:pt>
                <c:pt idx="13">
                  <c:v>824.5</c:v>
                </c:pt>
                <c:pt idx="14">
                  <c:v>818.5</c:v>
                </c:pt>
                <c:pt idx="15">
                  <c:v>762.5</c:v>
                </c:pt>
                <c:pt idx="16">
                  <c:v>818</c:v>
                </c:pt>
                <c:pt idx="17">
                  <c:v>875.5</c:v>
                </c:pt>
                <c:pt idx="18">
                  <c:v>862</c:v>
                </c:pt>
                <c:pt idx="19">
                  <c:v>862</c:v>
                </c:pt>
                <c:pt idx="20">
                  <c:v>856</c:v>
                </c:pt>
                <c:pt idx="21">
                  <c:v>893.5</c:v>
                </c:pt>
                <c:pt idx="22">
                  <c:v>933.5</c:v>
                </c:pt>
                <c:pt idx="23">
                  <c:v>966.5</c:v>
                </c:pt>
                <c:pt idx="24">
                  <c:v>959</c:v>
                </c:pt>
                <c:pt idx="25">
                  <c:v>932.5</c:v>
                </c:pt>
                <c:pt idx="29">
                  <c:v>947.5</c:v>
                </c:pt>
                <c:pt idx="30">
                  <c:v>857</c:v>
                </c:pt>
                <c:pt idx="31">
                  <c:v>774.5</c:v>
                </c:pt>
                <c:pt idx="32">
                  <c:v>769.5</c:v>
                </c:pt>
                <c:pt idx="33">
                  <c:v>820</c:v>
                </c:pt>
                <c:pt idx="34">
                  <c:v>866.5</c:v>
                </c:pt>
                <c:pt idx="35">
                  <c:v>899</c:v>
                </c:pt>
                <c:pt idx="36">
                  <c:v>896.5</c:v>
                </c:pt>
                <c:pt idx="37">
                  <c:v>826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2619</c:v>
                </c:pt>
                <c:pt idx="4">
                  <c:v>2516.5</c:v>
                </c:pt>
                <c:pt idx="5">
                  <c:v>2327</c:v>
                </c:pt>
                <c:pt idx="6">
                  <c:v>2206</c:v>
                </c:pt>
                <c:pt idx="7">
                  <c:v>1964.5</c:v>
                </c:pt>
                <c:pt idx="8">
                  <c:v>2034</c:v>
                </c:pt>
                <c:pt idx="9">
                  <c:v>2041</c:v>
                </c:pt>
                <c:pt idx="13">
                  <c:v>2024</c:v>
                </c:pt>
                <c:pt idx="14">
                  <c:v>1908</c:v>
                </c:pt>
                <c:pt idx="15">
                  <c:v>1868</c:v>
                </c:pt>
                <c:pt idx="16">
                  <c:v>1945.5</c:v>
                </c:pt>
                <c:pt idx="17">
                  <c:v>2096</c:v>
                </c:pt>
                <c:pt idx="18">
                  <c:v>2167</c:v>
                </c:pt>
                <c:pt idx="19">
                  <c:v>2149.5</c:v>
                </c:pt>
                <c:pt idx="20">
                  <c:v>2134</c:v>
                </c:pt>
                <c:pt idx="21">
                  <c:v>2179</c:v>
                </c:pt>
                <c:pt idx="22">
                  <c:v>2368.5</c:v>
                </c:pt>
                <c:pt idx="23">
                  <c:v>2491.5</c:v>
                </c:pt>
                <c:pt idx="24">
                  <c:v>2568.5</c:v>
                </c:pt>
                <c:pt idx="25">
                  <c:v>2560.5</c:v>
                </c:pt>
                <c:pt idx="29">
                  <c:v>2345.5</c:v>
                </c:pt>
                <c:pt idx="30">
                  <c:v>2229</c:v>
                </c:pt>
                <c:pt idx="31">
                  <c:v>2020</c:v>
                </c:pt>
                <c:pt idx="32">
                  <c:v>1902</c:v>
                </c:pt>
                <c:pt idx="33">
                  <c:v>2068.5</c:v>
                </c:pt>
                <c:pt idx="34">
                  <c:v>2184</c:v>
                </c:pt>
                <c:pt idx="35">
                  <c:v>2308</c:v>
                </c:pt>
                <c:pt idx="36">
                  <c:v>2371</c:v>
                </c:pt>
                <c:pt idx="37">
                  <c:v>2204.5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06072"/>
        <c:axId val="184806464"/>
      </c:lineChart>
      <c:catAx>
        <c:axId val="184806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48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06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4806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186</c:v>
                </c:pt>
                <c:pt idx="1">
                  <c:v>229</c:v>
                </c:pt>
                <c:pt idx="2">
                  <c:v>250</c:v>
                </c:pt>
                <c:pt idx="3">
                  <c:v>162</c:v>
                </c:pt>
                <c:pt idx="4">
                  <c:v>172.5</c:v>
                </c:pt>
                <c:pt idx="5">
                  <c:v>128.5</c:v>
                </c:pt>
                <c:pt idx="6">
                  <c:v>160</c:v>
                </c:pt>
                <c:pt idx="7">
                  <c:v>250</c:v>
                </c:pt>
                <c:pt idx="8">
                  <c:v>259.5</c:v>
                </c:pt>
                <c:pt idx="9">
                  <c:v>220</c:v>
                </c:pt>
                <c:pt idx="10">
                  <c:v>230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555776"/>
        <c:axId val="183240200"/>
      </c:barChart>
      <c:catAx>
        <c:axId val="18255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4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4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55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190</c:v>
                </c:pt>
                <c:pt idx="1">
                  <c:v>163</c:v>
                </c:pt>
                <c:pt idx="2">
                  <c:v>157</c:v>
                </c:pt>
                <c:pt idx="3">
                  <c:v>116</c:v>
                </c:pt>
                <c:pt idx="4">
                  <c:v>88.5</c:v>
                </c:pt>
                <c:pt idx="5">
                  <c:v>190.5</c:v>
                </c:pt>
                <c:pt idx="6">
                  <c:v>202.5</c:v>
                </c:pt>
                <c:pt idx="7">
                  <c:v>214.5</c:v>
                </c:pt>
                <c:pt idx="8">
                  <c:v>186</c:v>
                </c:pt>
                <c:pt idx="9">
                  <c:v>187.5</c:v>
                </c:pt>
                <c:pt idx="10">
                  <c:v>206.5</c:v>
                </c:pt>
                <c:pt idx="11">
                  <c:v>223</c:v>
                </c:pt>
                <c:pt idx="12">
                  <c:v>296.5</c:v>
                </c:pt>
                <c:pt idx="13">
                  <c:v>231</c:v>
                </c:pt>
                <c:pt idx="14">
                  <c:v>253.5</c:v>
                </c:pt>
                <c:pt idx="15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89968"/>
        <c:axId val="183300592"/>
      </c:barChart>
      <c:catAx>
        <c:axId val="18328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30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0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8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119.5</c:v>
                </c:pt>
                <c:pt idx="1">
                  <c:v>148</c:v>
                </c:pt>
                <c:pt idx="2">
                  <c:v>164.5</c:v>
                </c:pt>
                <c:pt idx="3">
                  <c:v>180.5</c:v>
                </c:pt>
                <c:pt idx="4">
                  <c:v>143.5</c:v>
                </c:pt>
                <c:pt idx="5">
                  <c:v>135</c:v>
                </c:pt>
                <c:pt idx="6">
                  <c:v>149</c:v>
                </c:pt>
                <c:pt idx="7">
                  <c:v>152.5</c:v>
                </c:pt>
                <c:pt idx="8">
                  <c:v>153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418472"/>
        <c:axId val="182418856"/>
      </c:barChart>
      <c:catAx>
        <c:axId val="18241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1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1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1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145</c:v>
                </c:pt>
                <c:pt idx="1">
                  <c:v>148.5</c:v>
                </c:pt>
                <c:pt idx="2">
                  <c:v>143</c:v>
                </c:pt>
                <c:pt idx="3">
                  <c:v>134.5</c:v>
                </c:pt>
                <c:pt idx="4">
                  <c:v>132.5</c:v>
                </c:pt>
                <c:pt idx="5">
                  <c:v>122.5</c:v>
                </c:pt>
                <c:pt idx="6">
                  <c:v>120</c:v>
                </c:pt>
                <c:pt idx="7">
                  <c:v>162.5</c:v>
                </c:pt>
                <c:pt idx="8">
                  <c:v>114.5</c:v>
                </c:pt>
                <c:pt idx="9">
                  <c:v>122.5</c:v>
                </c:pt>
                <c:pt idx="10">
                  <c:v>115.5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901168"/>
        <c:axId val="182987664"/>
      </c:barChart>
      <c:catAx>
        <c:axId val="18290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98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8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90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145</c:v>
                </c:pt>
                <c:pt idx="1">
                  <c:v>142</c:v>
                </c:pt>
                <c:pt idx="2">
                  <c:v>154</c:v>
                </c:pt>
                <c:pt idx="3">
                  <c:v>132.5</c:v>
                </c:pt>
                <c:pt idx="4">
                  <c:v>136.5</c:v>
                </c:pt>
                <c:pt idx="5">
                  <c:v>130.5</c:v>
                </c:pt>
                <c:pt idx="6">
                  <c:v>130.5</c:v>
                </c:pt>
                <c:pt idx="7">
                  <c:v>127</c:v>
                </c:pt>
                <c:pt idx="8">
                  <c:v>123.5</c:v>
                </c:pt>
                <c:pt idx="9">
                  <c:v>116</c:v>
                </c:pt>
                <c:pt idx="10">
                  <c:v>117</c:v>
                </c:pt>
                <c:pt idx="11">
                  <c:v>126</c:v>
                </c:pt>
                <c:pt idx="12">
                  <c:v>162.5</c:v>
                </c:pt>
                <c:pt idx="13">
                  <c:v>162.5</c:v>
                </c:pt>
                <c:pt idx="14">
                  <c:v>154.5</c:v>
                </c:pt>
                <c:pt idx="15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44576"/>
        <c:axId val="183761736"/>
      </c:barChart>
      <c:catAx>
        <c:axId val="1813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6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6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4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187</c:v>
                </c:pt>
                <c:pt idx="1">
                  <c:v>220.5</c:v>
                </c:pt>
                <c:pt idx="2">
                  <c:v>218.5</c:v>
                </c:pt>
                <c:pt idx="3">
                  <c:v>255.5</c:v>
                </c:pt>
                <c:pt idx="4">
                  <c:v>219.5</c:v>
                </c:pt>
                <c:pt idx="5">
                  <c:v>205.5</c:v>
                </c:pt>
                <c:pt idx="6">
                  <c:v>202.5</c:v>
                </c:pt>
                <c:pt idx="7">
                  <c:v>178.5</c:v>
                </c:pt>
                <c:pt idx="8">
                  <c:v>207</c:v>
                </c:pt>
                <c:pt idx="9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44184"/>
        <c:axId val="183762520"/>
      </c:barChart>
      <c:catAx>
        <c:axId val="18134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6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6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4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270.5</c:v>
                </c:pt>
                <c:pt idx="1">
                  <c:v>256.5</c:v>
                </c:pt>
                <c:pt idx="2">
                  <c:v>213</c:v>
                </c:pt>
                <c:pt idx="3">
                  <c:v>207.5</c:v>
                </c:pt>
                <c:pt idx="4">
                  <c:v>180</c:v>
                </c:pt>
                <c:pt idx="5">
                  <c:v>174</c:v>
                </c:pt>
                <c:pt idx="6">
                  <c:v>208</c:v>
                </c:pt>
                <c:pt idx="7">
                  <c:v>258</c:v>
                </c:pt>
                <c:pt idx="8">
                  <c:v>226.5</c:v>
                </c:pt>
                <c:pt idx="9">
                  <c:v>206.5</c:v>
                </c:pt>
                <c:pt idx="10">
                  <c:v>205.5</c:v>
                </c:pt>
                <c:pt idx="11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43792"/>
        <c:axId val="181341440"/>
      </c:barChart>
      <c:catAx>
        <c:axId val="18134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4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4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4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225</c:v>
                </c:pt>
                <c:pt idx="1">
                  <c:v>263.5</c:v>
                </c:pt>
                <c:pt idx="2">
                  <c:v>176.5</c:v>
                </c:pt>
                <c:pt idx="3">
                  <c:v>159.5</c:v>
                </c:pt>
                <c:pt idx="4">
                  <c:v>219</c:v>
                </c:pt>
                <c:pt idx="5">
                  <c:v>207.5</c:v>
                </c:pt>
                <c:pt idx="6">
                  <c:v>232</c:v>
                </c:pt>
                <c:pt idx="7">
                  <c:v>217</c:v>
                </c:pt>
                <c:pt idx="8">
                  <c:v>205.5</c:v>
                </c:pt>
                <c:pt idx="9">
                  <c:v>207.5</c:v>
                </c:pt>
                <c:pt idx="10">
                  <c:v>226</c:v>
                </c:pt>
                <c:pt idx="11">
                  <c:v>254.5</c:v>
                </c:pt>
                <c:pt idx="12">
                  <c:v>245.5</c:v>
                </c:pt>
                <c:pt idx="13">
                  <c:v>240.5</c:v>
                </c:pt>
                <c:pt idx="14">
                  <c:v>218.5</c:v>
                </c:pt>
                <c:pt idx="15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41048"/>
        <c:axId val="183763304"/>
      </c:barChart>
      <c:catAx>
        <c:axId val="18134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6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6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4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43259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140</v>
      </c>
      <c r="C10" s="46">
        <v>171</v>
      </c>
      <c r="D10" s="46">
        <v>12</v>
      </c>
      <c r="E10" s="46">
        <v>5</v>
      </c>
      <c r="F10" s="6">
        <f t="shared" ref="F10:F22" si="0">B10*0.5+C10*1+D10*2+E10*2.5</f>
        <v>277.5</v>
      </c>
      <c r="G10" s="2"/>
      <c r="H10" s="19" t="s">
        <v>4</v>
      </c>
      <c r="I10" s="46">
        <v>58</v>
      </c>
      <c r="J10" s="46">
        <v>79</v>
      </c>
      <c r="K10" s="46">
        <v>4</v>
      </c>
      <c r="L10" s="46">
        <v>0</v>
      </c>
      <c r="M10" s="6">
        <f t="shared" ref="M10:M22" si="1">I10*0.5+J10*1+K10*2+L10*2.5</f>
        <v>116</v>
      </c>
      <c r="N10" s="9">
        <f>F20+F21+F22+M10</f>
        <v>626</v>
      </c>
      <c r="O10" s="19" t="s">
        <v>43</v>
      </c>
      <c r="P10" s="46">
        <v>66</v>
      </c>
      <c r="Q10" s="46">
        <v>132</v>
      </c>
      <c r="R10" s="46">
        <v>8</v>
      </c>
      <c r="S10" s="46">
        <v>2</v>
      </c>
      <c r="T10" s="6">
        <f t="shared" ref="T10:T21" si="2">P10*0.5+Q10*1+R10*2+S10*2.5</f>
        <v>186</v>
      </c>
      <c r="U10" s="10"/>
      <c r="AB10" s="1"/>
    </row>
    <row r="11" spans="1:28" ht="24" customHeight="1" x14ac:dyDescent="0.2">
      <c r="A11" s="18" t="s">
        <v>14</v>
      </c>
      <c r="B11" s="46">
        <v>165</v>
      </c>
      <c r="C11" s="46">
        <v>180</v>
      </c>
      <c r="D11" s="46">
        <v>15</v>
      </c>
      <c r="E11" s="46">
        <v>8</v>
      </c>
      <c r="F11" s="6">
        <f t="shared" si="0"/>
        <v>312.5</v>
      </c>
      <c r="G11" s="2"/>
      <c r="H11" s="19" t="s">
        <v>5</v>
      </c>
      <c r="I11" s="46">
        <v>55</v>
      </c>
      <c r="J11" s="46">
        <v>50</v>
      </c>
      <c r="K11" s="46">
        <v>3</v>
      </c>
      <c r="L11" s="46">
        <v>2</v>
      </c>
      <c r="M11" s="6">
        <f t="shared" si="1"/>
        <v>88.5</v>
      </c>
      <c r="N11" s="9">
        <f>F21+F22+M10+M11</f>
        <v>524.5</v>
      </c>
      <c r="O11" s="19" t="s">
        <v>44</v>
      </c>
      <c r="P11" s="46">
        <v>64</v>
      </c>
      <c r="Q11" s="46">
        <v>172</v>
      </c>
      <c r="R11" s="46">
        <v>10</v>
      </c>
      <c r="S11" s="46">
        <v>2</v>
      </c>
      <c r="T11" s="6">
        <f t="shared" si="2"/>
        <v>229</v>
      </c>
      <c r="U11" s="2"/>
      <c r="AB11" s="1"/>
    </row>
    <row r="12" spans="1:28" ht="24" customHeight="1" x14ac:dyDescent="0.2">
      <c r="A12" s="18" t="s">
        <v>17</v>
      </c>
      <c r="B12" s="46">
        <v>128</v>
      </c>
      <c r="C12" s="46">
        <v>169</v>
      </c>
      <c r="D12" s="46">
        <v>11</v>
      </c>
      <c r="E12" s="46">
        <v>4</v>
      </c>
      <c r="F12" s="6">
        <f t="shared" si="0"/>
        <v>265</v>
      </c>
      <c r="G12" s="2"/>
      <c r="H12" s="19" t="s">
        <v>6</v>
      </c>
      <c r="I12" s="46">
        <v>61</v>
      </c>
      <c r="J12" s="46">
        <v>128</v>
      </c>
      <c r="K12" s="46">
        <v>11</v>
      </c>
      <c r="L12" s="46">
        <v>4</v>
      </c>
      <c r="M12" s="6">
        <f t="shared" si="1"/>
        <v>190.5</v>
      </c>
      <c r="N12" s="2">
        <f>F22+M10+M11+M12</f>
        <v>552</v>
      </c>
      <c r="O12" s="19" t="s">
        <v>32</v>
      </c>
      <c r="P12" s="46">
        <v>78</v>
      </c>
      <c r="Q12" s="46">
        <v>182</v>
      </c>
      <c r="R12" s="46">
        <v>7</v>
      </c>
      <c r="S12" s="46">
        <v>6</v>
      </c>
      <c r="T12" s="6">
        <f t="shared" si="2"/>
        <v>250</v>
      </c>
      <c r="U12" s="2"/>
      <c r="AB12" s="1"/>
    </row>
    <row r="13" spans="1:28" ht="24" customHeight="1" x14ac:dyDescent="0.2">
      <c r="A13" s="18" t="s">
        <v>19</v>
      </c>
      <c r="B13" s="46">
        <v>83</v>
      </c>
      <c r="C13" s="46">
        <v>188</v>
      </c>
      <c r="D13" s="46">
        <v>14</v>
      </c>
      <c r="E13" s="46">
        <v>5</v>
      </c>
      <c r="F13" s="6">
        <f t="shared" si="0"/>
        <v>270</v>
      </c>
      <c r="G13" s="2">
        <f t="shared" ref="G13:G19" si="3">F10+F11+F12+F13</f>
        <v>1125</v>
      </c>
      <c r="H13" s="19" t="s">
        <v>7</v>
      </c>
      <c r="I13" s="46">
        <v>53</v>
      </c>
      <c r="J13" s="46">
        <v>136</v>
      </c>
      <c r="K13" s="46">
        <v>15</v>
      </c>
      <c r="L13" s="46">
        <v>4</v>
      </c>
      <c r="M13" s="6">
        <f t="shared" si="1"/>
        <v>202.5</v>
      </c>
      <c r="N13" s="2">
        <f t="shared" ref="N13:N18" si="4">M10+M11+M12+M13</f>
        <v>597.5</v>
      </c>
      <c r="O13" s="19" t="s">
        <v>33</v>
      </c>
      <c r="P13" s="46">
        <v>93</v>
      </c>
      <c r="Q13" s="46">
        <v>94</v>
      </c>
      <c r="R13" s="46">
        <v>7</v>
      </c>
      <c r="S13" s="46">
        <v>3</v>
      </c>
      <c r="T13" s="6">
        <f t="shared" si="2"/>
        <v>162</v>
      </c>
      <c r="U13" s="2">
        <f t="shared" ref="U13:U21" si="5">T10+T11+T12+T13</f>
        <v>827</v>
      </c>
      <c r="AB13" s="81">
        <v>212.5</v>
      </c>
    </row>
    <row r="14" spans="1:28" ht="24" customHeight="1" x14ac:dyDescent="0.2">
      <c r="A14" s="18" t="s">
        <v>21</v>
      </c>
      <c r="B14" s="46">
        <v>67</v>
      </c>
      <c r="C14" s="46">
        <v>72</v>
      </c>
      <c r="D14" s="46">
        <v>4</v>
      </c>
      <c r="E14" s="46">
        <v>2</v>
      </c>
      <c r="F14" s="6">
        <f t="shared" si="0"/>
        <v>118.5</v>
      </c>
      <c r="G14" s="2">
        <f t="shared" si="3"/>
        <v>966</v>
      </c>
      <c r="H14" s="19" t="s">
        <v>9</v>
      </c>
      <c r="I14" s="46">
        <v>60</v>
      </c>
      <c r="J14" s="46">
        <v>149</v>
      </c>
      <c r="K14" s="46">
        <v>14</v>
      </c>
      <c r="L14" s="46">
        <v>3</v>
      </c>
      <c r="M14" s="6">
        <f t="shared" si="1"/>
        <v>214.5</v>
      </c>
      <c r="N14" s="2">
        <f t="shared" si="4"/>
        <v>696</v>
      </c>
      <c r="O14" s="19" t="s">
        <v>29</v>
      </c>
      <c r="P14" s="45">
        <v>82</v>
      </c>
      <c r="Q14" s="45">
        <v>112</v>
      </c>
      <c r="R14" s="45">
        <v>6</v>
      </c>
      <c r="S14" s="45">
        <v>3</v>
      </c>
      <c r="T14" s="6">
        <f t="shared" si="2"/>
        <v>172.5</v>
      </c>
      <c r="U14" s="2">
        <f t="shared" si="5"/>
        <v>813.5</v>
      </c>
      <c r="AB14" s="81">
        <v>226</v>
      </c>
    </row>
    <row r="15" spans="1:28" ht="24" customHeight="1" x14ac:dyDescent="0.2">
      <c r="A15" s="18" t="s">
        <v>23</v>
      </c>
      <c r="B15" s="46">
        <v>78</v>
      </c>
      <c r="C15" s="46">
        <v>98</v>
      </c>
      <c r="D15" s="46">
        <v>2</v>
      </c>
      <c r="E15" s="46">
        <v>4</v>
      </c>
      <c r="F15" s="6">
        <f t="shared" si="0"/>
        <v>151</v>
      </c>
      <c r="G15" s="2">
        <f t="shared" si="3"/>
        <v>804.5</v>
      </c>
      <c r="H15" s="19" t="s">
        <v>12</v>
      </c>
      <c r="I15" s="46">
        <v>58</v>
      </c>
      <c r="J15" s="46">
        <v>128</v>
      </c>
      <c r="K15" s="46">
        <v>12</v>
      </c>
      <c r="L15" s="46">
        <v>2</v>
      </c>
      <c r="M15" s="6">
        <f t="shared" si="1"/>
        <v>186</v>
      </c>
      <c r="N15" s="2">
        <f t="shared" si="4"/>
        <v>793.5</v>
      </c>
      <c r="O15" s="18" t="s">
        <v>30</v>
      </c>
      <c r="P15" s="46">
        <v>58</v>
      </c>
      <c r="Q15" s="46">
        <v>87</v>
      </c>
      <c r="R15" s="46">
        <v>5</v>
      </c>
      <c r="S15" s="46">
        <v>1</v>
      </c>
      <c r="T15" s="6">
        <f t="shared" si="2"/>
        <v>128.5</v>
      </c>
      <c r="U15" s="2">
        <f t="shared" si="5"/>
        <v>713</v>
      </c>
      <c r="AB15" s="81">
        <v>233.5</v>
      </c>
    </row>
    <row r="16" spans="1:28" ht="24" customHeight="1" x14ac:dyDescent="0.2">
      <c r="A16" s="18" t="s">
        <v>39</v>
      </c>
      <c r="B16" s="46">
        <v>76</v>
      </c>
      <c r="C16" s="46">
        <v>110</v>
      </c>
      <c r="D16" s="46">
        <v>5</v>
      </c>
      <c r="E16" s="46">
        <v>7</v>
      </c>
      <c r="F16" s="6">
        <f t="shared" si="0"/>
        <v>175.5</v>
      </c>
      <c r="G16" s="2">
        <f t="shared" si="3"/>
        <v>715</v>
      </c>
      <c r="H16" s="19" t="s">
        <v>15</v>
      </c>
      <c r="I16" s="46">
        <v>59</v>
      </c>
      <c r="J16" s="46">
        <v>126</v>
      </c>
      <c r="K16" s="46">
        <v>11</v>
      </c>
      <c r="L16" s="46">
        <v>4</v>
      </c>
      <c r="M16" s="6">
        <f t="shared" si="1"/>
        <v>187.5</v>
      </c>
      <c r="N16" s="2">
        <f t="shared" si="4"/>
        <v>790.5</v>
      </c>
      <c r="O16" s="19" t="s">
        <v>8</v>
      </c>
      <c r="P16" s="46">
        <v>70</v>
      </c>
      <c r="Q16" s="46">
        <v>110</v>
      </c>
      <c r="R16" s="46">
        <v>5</v>
      </c>
      <c r="S16" s="46">
        <v>2</v>
      </c>
      <c r="T16" s="6">
        <f t="shared" si="2"/>
        <v>160</v>
      </c>
      <c r="U16" s="2">
        <f t="shared" si="5"/>
        <v>623</v>
      </c>
      <c r="AB16" s="81">
        <v>234</v>
      </c>
    </row>
    <row r="17" spans="1:28" ht="24" customHeight="1" x14ac:dyDescent="0.2">
      <c r="A17" s="18" t="s">
        <v>40</v>
      </c>
      <c r="B17" s="46">
        <v>74</v>
      </c>
      <c r="C17" s="46">
        <v>79</v>
      </c>
      <c r="D17" s="46">
        <v>5</v>
      </c>
      <c r="E17" s="46">
        <v>3</v>
      </c>
      <c r="F17" s="6">
        <f t="shared" si="0"/>
        <v>133.5</v>
      </c>
      <c r="G17" s="2">
        <f t="shared" si="3"/>
        <v>578.5</v>
      </c>
      <c r="H17" s="19" t="s">
        <v>18</v>
      </c>
      <c r="I17" s="46">
        <v>65</v>
      </c>
      <c r="J17" s="46">
        <v>155</v>
      </c>
      <c r="K17" s="46">
        <v>7</v>
      </c>
      <c r="L17" s="46">
        <v>2</v>
      </c>
      <c r="M17" s="6">
        <f t="shared" si="1"/>
        <v>206.5</v>
      </c>
      <c r="N17" s="2">
        <f t="shared" si="4"/>
        <v>794.5</v>
      </c>
      <c r="O17" s="19" t="s">
        <v>10</v>
      </c>
      <c r="P17" s="46">
        <v>63</v>
      </c>
      <c r="Q17" s="46">
        <v>181</v>
      </c>
      <c r="R17" s="46">
        <v>15</v>
      </c>
      <c r="S17" s="46">
        <v>3</v>
      </c>
      <c r="T17" s="6">
        <f t="shared" si="2"/>
        <v>250</v>
      </c>
      <c r="U17" s="2">
        <f t="shared" si="5"/>
        <v>711</v>
      </c>
      <c r="AB17" s="81">
        <v>248</v>
      </c>
    </row>
    <row r="18" spans="1:28" ht="24" customHeight="1" x14ac:dyDescent="0.2">
      <c r="A18" s="18" t="s">
        <v>41</v>
      </c>
      <c r="B18" s="46">
        <v>73</v>
      </c>
      <c r="C18" s="46">
        <v>135</v>
      </c>
      <c r="D18" s="46">
        <v>6</v>
      </c>
      <c r="E18" s="46">
        <v>3</v>
      </c>
      <c r="F18" s="6">
        <f t="shared" si="0"/>
        <v>191</v>
      </c>
      <c r="G18" s="2">
        <f t="shared" si="3"/>
        <v>651</v>
      </c>
      <c r="H18" s="19" t="s">
        <v>20</v>
      </c>
      <c r="I18" s="46">
        <v>73</v>
      </c>
      <c r="J18" s="46">
        <v>167</v>
      </c>
      <c r="K18" s="46">
        <v>6</v>
      </c>
      <c r="L18" s="46">
        <v>3</v>
      </c>
      <c r="M18" s="6">
        <f t="shared" si="1"/>
        <v>223</v>
      </c>
      <c r="N18" s="2">
        <f t="shared" si="4"/>
        <v>803</v>
      </c>
      <c r="O18" s="19" t="s">
        <v>13</v>
      </c>
      <c r="P18" s="46">
        <v>78</v>
      </c>
      <c r="Q18" s="46">
        <v>197</v>
      </c>
      <c r="R18" s="46">
        <v>8</v>
      </c>
      <c r="S18" s="46">
        <v>3</v>
      </c>
      <c r="T18" s="6">
        <f t="shared" si="2"/>
        <v>259.5</v>
      </c>
      <c r="U18" s="2">
        <f t="shared" si="5"/>
        <v>798</v>
      </c>
      <c r="AB18" s="81">
        <v>248</v>
      </c>
    </row>
    <row r="19" spans="1:28" ht="24" customHeight="1" thickBot="1" x14ac:dyDescent="0.25">
      <c r="A19" s="21" t="s">
        <v>42</v>
      </c>
      <c r="B19" s="47">
        <v>73</v>
      </c>
      <c r="C19" s="47">
        <v>81</v>
      </c>
      <c r="D19" s="47">
        <v>7</v>
      </c>
      <c r="E19" s="47">
        <v>2</v>
      </c>
      <c r="F19" s="7">
        <f t="shared" si="0"/>
        <v>136.5</v>
      </c>
      <c r="G19" s="3">
        <f t="shared" si="3"/>
        <v>636.5</v>
      </c>
      <c r="H19" s="20" t="s">
        <v>22</v>
      </c>
      <c r="I19" s="45">
        <v>74</v>
      </c>
      <c r="J19" s="45">
        <v>219</v>
      </c>
      <c r="K19" s="45">
        <v>9</v>
      </c>
      <c r="L19" s="45">
        <v>9</v>
      </c>
      <c r="M19" s="6">
        <f t="shared" si="1"/>
        <v>296.5</v>
      </c>
      <c r="N19" s="2">
        <f>M16+M17+M18+M19</f>
        <v>913.5</v>
      </c>
      <c r="O19" s="19" t="s">
        <v>16</v>
      </c>
      <c r="P19" s="46">
        <v>50</v>
      </c>
      <c r="Q19" s="46">
        <v>176</v>
      </c>
      <c r="R19" s="46">
        <v>7</v>
      </c>
      <c r="S19" s="46">
        <v>2</v>
      </c>
      <c r="T19" s="6">
        <f t="shared" si="2"/>
        <v>220</v>
      </c>
      <c r="U19" s="2">
        <f t="shared" si="5"/>
        <v>889.5</v>
      </c>
      <c r="AB19" s="81">
        <v>262</v>
      </c>
    </row>
    <row r="20" spans="1:28" ht="24" customHeight="1" x14ac:dyDescent="0.2">
      <c r="A20" s="19" t="s">
        <v>27</v>
      </c>
      <c r="B20" s="45">
        <v>72</v>
      </c>
      <c r="C20" s="45">
        <v>130</v>
      </c>
      <c r="D20" s="45">
        <v>7</v>
      </c>
      <c r="E20" s="45">
        <v>4</v>
      </c>
      <c r="F20" s="8">
        <f t="shared" si="0"/>
        <v>190</v>
      </c>
      <c r="G20" s="35"/>
      <c r="H20" s="19" t="s">
        <v>24</v>
      </c>
      <c r="I20" s="46">
        <v>72</v>
      </c>
      <c r="J20" s="46">
        <v>171</v>
      </c>
      <c r="K20" s="46">
        <v>2</v>
      </c>
      <c r="L20" s="46">
        <v>8</v>
      </c>
      <c r="M20" s="8">
        <f t="shared" si="1"/>
        <v>231</v>
      </c>
      <c r="N20" s="2">
        <f>M17+M18+M19+M20</f>
        <v>957</v>
      </c>
      <c r="O20" s="19" t="s">
        <v>45</v>
      </c>
      <c r="P20" s="45">
        <v>56</v>
      </c>
      <c r="Q20" s="45">
        <v>181</v>
      </c>
      <c r="R20" s="45">
        <v>8</v>
      </c>
      <c r="S20" s="45">
        <v>2</v>
      </c>
      <c r="T20" s="8">
        <f t="shared" si="2"/>
        <v>230</v>
      </c>
      <c r="U20" s="2">
        <f t="shared" si="5"/>
        <v>959.5</v>
      </c>
      <c r="AB20" s="81">
        <v>275</v>
      </c>
    </row>
    <row r="21" spans="1:28" ht="24" customHeight="1" thickBot="1" x14ac:dyDescent="0.25">
      <c r="A21" s="19" t="s">
        <v>28</v>
      </c>
      <c r="B21" s="46">
        <v>68</v>
      </c>
      <c r="C21" s="46">
        <v>112</v>
      </c>
      <c r="D21" s="46">
        <v>6</v>
      </c>
      <c r="E21" s="46">
        <v>2</v>
      </c>
      <c r="F21" s="6">
        <f t="shared" si="0"/>
        <v>163</v>
      </c>
      <c r="G21" s="36"/>
      <c r="H21" s="20" t="s">
        <v>25</v>
      </c>
      <c r="I21" s="46">
        <v>71</v>
      </c>
      <c r="J21" s="46">
        <v>189</v>
      </c>
      <c r="K21" s="46">
        <v>7</v>
      </c>
      <c r="L21" s="46">
        <v>6</v>
      </c>
      <c r="M21" s="6">
        <f t="shared" si="1"/>
        <v>253.5</v>
      </c>
      <c r="N21" s="2">
        <f>M18+M19+M20+M21</f>
        <v>1004</v>
      </c>
      <c r="O21" s="21" t="s">
        <v>46</v>
      </c>
      <c r="P21" s="47">
        <v>41</v>
      </c>
      <c r="Q21" s="47">
        <v>165</v>
      </c>
      <c r="R21" s="47">
        <v>7</v>
      </c>
      <c r="S21" s="47">
        <v>1</v>
      </c>
      <c r="T21" s="7">
        <f t="shared" si="2"/>
        <v>202</v>
      </c>
      <c r="U21" s="3">
        <f t="shared" si="5"/>
        <v>911.5</v>
      </c>
      <c r="V21">
        <f>P21+P20+P19+P18</f>
        <v>225</v>
      </c>
      <c r="W21">
        <f t="shared" ref="W21:Y21" si="6">Q21+Q20+Q19+Q18</f>
        <v>719</v>
      </c>
      <c r="X21">
        <f t="shared" si="6"/>
        <v>30</v>
      </c>
      <c r="Y21">
        <f t="shared" si="6"/>
        <v>8</v>
      </c>
      <c r="AB21" s="81">
        <v>276</v>
      </c>
    </row>
    <row r="22" spans="1:28" ht="24" customHeight="1" thickBot="1" x14ac:dyDescent="0.25">
      <c r="A22" s="19" t="s">
        <v>1</v>
      </c>
      <c r="B22" s="46">
        <v>62</v>
      </c>
      <c r="C22" s="46">
        <v>104</v>
      </c>
      <c r="D22" s="46">
        <v>6</v>
      </c>
      <c r="E22" s="46">
        <v>4</v>
      </c>
      <c r="F22" s="6">
        <f t="shared" si="0"/>
        <v>157</v>
      </c>
      <c r="G22" s="2"/>
      <c r="H22" s="21" t="s">
        <v>26</v>
      </c>
      <c r="I22" s="47">
        <v>80</v>
      </c>
      <c r="J22" s="47">
        <v>165</v>
      </c>
      <c r="K22" s="47">
        <v>4</v>
      </c>
      <c r="L22" s="47">
        <v>5</v>
      </c>
      <c r="M22" s="6">
        <f t="shared" si="1"/>
        <v>225.5</v>
      </c>
      <c r="N22" s="3">
        <f>M19+M20+M21+M22</f>
        <v>1006.5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1125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1006.5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959.5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79 X CARRERA 46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43259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15</v>
      </c>
      <c r="C10" s="61">
        <v>96</v>
      </c>
      <c r="D10" s="61">
        <v>8</v>
      </c>
      <c r="E10" s="61">
        <v>0</v>
      </c>
      <c r="F10" s="62">
        <f t="shared" ref="F10:F22" si="0">B10*0.5+C10*1+D10*2+E10*2.5</f>
        <v>119.5</v>
      </c>
      <c r="G10" s="63"/>
      <c r="H10" s="64" t="s">
        <v>4</v>
      </c>
      <c r="I10" s="46">
        <v>14</v>
      </c>
      <c r="J10" s="46">
        <v>109</v>
      </c>
      <c r="K10" s="46">
        <v>7</v>
      </c>
      <c r="L10" s="46">
        <v>1</v>
      </c>
      <c r="M10" s="62">
        <f t="shared" ref="M10:M22" si="1">I10*0.5+J10*1+K10*2+L10*2.5</f>
        <v>132.5</v>
      </c>
      <c r="N10" s="65">
        <f>F20+F21+F22+M10</f>
        <v>573.5</v>
      </c>
      <c r="O10" s="64" t="s">
        <v>43</v>
      </c>
      <c r="P10" s="46">
        <v>13</v>
      </c>
      <c r="Q10" s="46">
        <v>115</v>
      </c>
      <c r="R10" s="46">
        <v>8</v>
      </c>
      <c r="S10" s="46">
        <v>3</v>
      </c>
      <c r="T10" s="62">
        <f t="shared" ref="T10:T21" si="2">P10*0.5+Q10*1+R10*2+S10*2.5</f>
        <v>145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116</v>
      </c>
      <c r="D11" s="61">
        <v>10</v>
      </c>
      <c r="E11" s="61">
        <v>1</v>
      </c>
      <c r="F11" s="62">
        <f t="shared" si="0"/>
        <v>148</v>
      </c>
      <c r="G11" s="63"/>
      <c r="H11" s="64" t="s">
        <v>5</v>
      </c>
      <c r="I11" s="46">
        <v>16</v>
      </c>
      <c r="J11" s="46">
        <v>110</v>
      </c>
      <c r="K11" s="46">
        <v>8</v>
      </c>
      <c r="L11" s="46">
        <v>1</v>
      </c>
      <c r="M11" s="62">
        <f t="shared" si="1"/>
        <v>136.5</v>
      </c>
      <c r="N11" s="65">
        <f>F21+F22+M10+M11</f>
        <v>565</v>
      </c>
      <c r="O11" s="64" t="s">
        <v>44</v>
      </c>
      <c r="P11" s="46">
        <v>18</v>
      </c>
      <c r="Q11" s="46">
        <v>119</v>
      </c>
      <c r="R11" s="46">
        <v>9</v>
      </c>
      <c r="S11" s="46">
        <v>1</v>
      </c>
      <c r="T11" s="62">
        <f t="shared" si="2"/>
        <v>148.5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128</v>
      </c>
      <c r="D12" s="61">
        <v>12</v>
      </c>
      <c r="E12" s="61">
        <v>2</v>
      </c>
      <c r="F12" s="62">
        <f t="shared" si="0"/>
        <v>164.5</v>
      </c>
      <c r="G12" s="63"/>
      <c r="H12" s="64" t="s">
        <v>6</v>
      </c>
      <c r="I12" s="46">
        <v>19</v>
      </c>
      <c r="J12" s="46">
        <v>106</v>
      </c>
      <c r="K12" s="46">
        <v>5</v>
      </c>
      <c r="L12" s="46">
        <v>2</v>
      </c>
      <c r="M12" s="62">
        <f t="shared" si="1"/>
        <v>130.5</v>
      </c>
      <c r="N12" s="63">
        <f>F22+M10+M11+M12</f>
        <v>553.5</v>
      </c>
      <c r="O12" s="64" t="s">
        <v>32</v>
      </c>
      <c r="P12" s="46">
        <v>23</v>
      </c>
      <c r="Q12" s="46">
        <v>102</v>
      </c>
      <c r="R12" s="46">
        <v>11</v>
      </c>
      <c r="S12" s="46">
        <v>3</v>
      </c>
      <c r="T12" s="62">
        <f t="shared" si="2"/>
        <v>143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</v>
      </c>
      <c r="C13" s="61">
        <v>145</v>
      </c>
      <c r="D13" s="61">
        <v>13</v>
      </c>
      <c r="E13" s="61">
        <v>1</v>
      </c>
      <c r="F13" s="62">
        <f t="shared" si="0"/>
        <v>180.5</v>
      </c>
      <c r="G13" s="63">
        <f t="shared" ref="G13:G19" si="3">F10+F11+F12+F13</f>
        <v>612.5</v>
      </c>
      <c r="H13" s="64" t="s">
        <v>7</v>
      </c>
      <c r="I13" s="46">
        <v>21</v>
      </c>
      <c r="J13" s="46">
        <v>108</v>
      </c>
      <c r="K13" s="46">
        <v>6</v>
      </c>
      <c r="L13" s="46">
        <v>0</v>
      </c>
      <c r="M13" s="62">
        <f t="shared" si="1"/>
        <v>130.5</v>
      </c>
      <c r="N13" s="63">
        <f t="shared" ref="N13:N18" si="4">M10+M11+M12+M13</f>
        <v>530</v>
      </c>
      <c r="O13" s="64" t="s">
        <v>33</v>
      </c>
      <c r="P13" s="46">
        <v>11</v>
      </c>
      <c r="Q13" s="46">
        <v>108</v>
      </c>
      <c r="R13" s="46">
        <v>8</v>
      </c>
      <c r="S13" s="46">
        <v>2</v>
      </c>
      <c r="T13" s="62">
        <f t="shared" si="2"/>
        <v>134.5</v>
      </c>
      <c r="U13" s="63">
        <f t="shared" ref="U13:U21" si="5">T10+T11+T12+T13</f>
        <v>571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106</v>
      </c>
      <c r="D14" s="61">
        <v>14</v>
      </c>
      <c r="E14" s="61">
        <v>2</v>
      </c>
      <c r="F14" s="62">
        <f t="shared" si="0"/>
        <v>143.5</v>
      </c>
      <c r="G14" s="63">
        <f t="shared" si="3"/>
        <v>636.5</v>
      </c>
      <c r="H14" s="64" t="s">
        <v>9</v>
      </c>
      <c r="I14" s="46">
        <v>18</v>
      </c>
      <c r="J14" s="46">
        <v>103</v>
      </c>
      <c r="K14" s="46">
        <v>5</v>
      </c>
      <c r="L14" s="46">
        <v>2</v>
      </c>
      <c r="M14" s="62">
        <f t="shared" si="1"/>
        <v>127</v>
      </c>
      <c r="N14" s="63">
        <f t="shared" si="4"/>
        <v>524.5</v>
      </c>
      <c r="O14" s="64" t="s">
        <v>29</v>
      </c>
      <c r="P14" s="45">
        <v>16</v>
      </c>
      <c r="Q14" s="45">
        <v>99</v>
      </c>
      <c r="R14" s="45">
        <v>9</v>
      </c>
      <c r="S14" s="45">
        <v>3</v>
      </c>
      <c r="T14" s="62">
        <f t="shared" si="2"/>
        <v>132.5</v>
      </c>
      <c r="U14" s="63">
        <f t="shared" si="5"/>
        <v>558.5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111</v>
      </c>
      <c r="D15" s="61">
        <v>8</v>
      </c>
      <c r="E15" s="61">
        <v>2</v>
      </c>
      <c r="F15" s="62">
        <f t="shared" si="0"/>
        <v>135</v>
      </c>
      <c r="G15" s="63">
        <f t="shared" si="3"/>
        <v>623.5</v>
      </c>
      <c r="H15" s="64" t="s">
        <v>12</v>
      </c>
      <c r="I15" s="46">
        <v>15</v>
      </c>
      <c r="J15" s="46">
        <v>101</v>
      </c>
      <c r="K15" s="46">
        <v>5</v>
      </c>
      <c r="L15" s="46">
        <v>2</v>
      </c>
      <c r="M15" s="62">
        <f t="shared" si="1"/>
        <v>123.5</v>
      </c>
      <c r="N15" s="63">
        <f t="shared" si="4"/>
        <v>511.5</v>
      </c>
      <c r="O15" s="60" t="s">
        <v>30</v>
      </c>
      <c r="P15" s="46">
        <v>17</v>
      </c>
      <c r="Q15" s="46">
        <v>96</v>
      </c>
      <c r="R15" s="46">
        <v>4</v>
      </c>
      <c r="S15" s="46">
        <v>4</v>
      </c>
      <c r="T15" s="62">
        <f t="shared" si="2"/>
        <v>122.5</v>
      </c>
      <c r="U15" s="63">
        <f t="shared" si="5"/>
        <v>532.5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120</v>
      </c>
      <c r="D16" s="61">
        <v>8</v>
      </c>
      <c r="E16" s="61">
        <v>3</v>
      </c>
      <c r="F16" s="62">
        <f t="shared" si="0"/>
        <v>149</v>
      </c>
      <c r="G16" s="63">
        <f t="shared" si="3"/>
        <v>608</v>
      </c>
      <c r="H16" s="64" t="s">
        <v>15</v>
      </c>
      <c r="I16" s="46">
        <v>13</v>
      </c>
      <c r="J16" s="46">
        <v>95</v>
      </c>
      <c r="K16" s="46">
        <v>6</v>
      </c>
      <c r="L16" s="46">
        <v>1</v>
      </c>
      <c r="M16" s="62">
        <f t="shared" si="1"/>
        <v>116</v>
      </c>
      <c r="N16" s="63">
        <f t="shared" si="4"/>
        <v>497</v>
      </c>
      <c r="O16" s="64" t="s">
        <v>8</v>
      </c>
      <c r="P16" s="46">
        <v>20</v>
      </c>
      <c r="Q16" s="46">
        <v>90</v>
      </c>
      <c r="R16" s="46">
        <v>10</v>
      </c>
      <c r="S16" s="46">
        <v>0</v>
      </c>
      <c r="T16" s="62">
        <f t="shared" si="2"/>
        <v>120</v>
      </c>
      <c r="U16" s="63">
        <f t="shared" si="5"/>
        <v>509.5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125</v>
      </c>
      <c r="D17" s="61">
        <v>8</v>
      </c>
      <c r="E17" s="61">
        <v>1</v>
      </c>
      <c r="F17" s="62">
        <f t="shared" si="0"/>
        <v>152.5</v>
      </c>
      <c r="G17" s="63">
        <f t="shared" si="3"/>
        <v>580</v>
      </c>
      <c r="H17" s="64" t="s">
        <v>18</v>
      </c>
      <c r="I17" s="46">
        <v>6</v>
      </c>
      <c r="J17" s="46">
        <v>93</v>
      </c>
      <c r="K17" s="46">
        <v>8</v>
      </c>
      <c r="L17" s="46">
        <v>2</v>
      </c>
      <c r="M17" s="62">
        <f t="shared" si="1"/>
        <v>117</v>
      </c>
      <c r="N17" s="63">
        <f t="shared" si="4"/>
        <v>483.5</v>
      </c>
      <c r="O17" s="64" t="s">
        <v>10</v>
      </c>
      <c r="P17" s="46">
        <v>37</v>
      </c>
      <c r="Q17" s="46">
        <v>105</v>
      </c>
      <c r="R17" s="46">
        <v>17</v>
      </c>
      <c r="S17" s="46">
        <v>2</v>
      </c>
      <c r="T17" s="62">
        <f t="shared" si="2"/>
        <v>162.5</v>
      </c>
      <c r="U17" s="63">
        <f t="shared" si="5"/>
        <v>537.5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124</v>
      </c>
      <c r="D18" s="61">
        <v>9</v>
      </c>
      <c r="E18" s="61">
        <v>2</v>
      </c>
      <c r="F18" s="62">
        <f t="shared" si="0"/>
        <v>153</v>
      </c>
      <c r="G18" s="63">
        <f t="shared" si="3"/>
        <v>589.5</v>
      </c>
      <c r="H18" s="64" t="s">
        <v>20</v>
      </c>
      <c r="I18" s="46">
        <v>4</v>
      </c>
      <c r="J18" s="46">
        <v>101</v>
      </c>
      <c r="K18" s="46">
        <v>9</v>
      </c>
      <c r="L18" s="46">
        <v>2</v>
      </c>
      <c r="M18" s="62">
        <f t="shared" si="1"/>
        <v>126</v>
      </c>
      <c r="N18" s="63">
        <f t="shared" si="4"/>
        <v>482.5</v>
      </c>
      <c r="O18" s="64" t="s">
        <v>13</v>
      </c>
      <c r="P18" s="46">
        <v>22</v>
      </c>
      <c r="Q18" s="46">
        <v>93</v>
      </c>
      <c r="R18" s="46">
        <v>4</v>
      </c>
      <c r="S18" s="46">
        <v>1</v>
      </c>
      <c r="T18" s="62">
        <f t="shared" si="2"/>
        <v>114.5</v>
      </c>
      <c r="U18" s="63">
        <f t="shared" si="5"/>
        <v>519.5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12</v>
      </c>
      <c r="C19" s="69">
        <v>133</v>
      </c>
      <c r="D19" s="69">
        <v>8</v>
      </c>
      <c r="E19" s="69">
        <v>1</v>
      </c>
      <c r="F19" s="70">
        <f t="shared" si="0"/>
        <v>157.5</v>
      </c>
      <c r="G19" s="71">
        <f t="shared" si="3"/>
        <v>612</v>
      </c>
      <c r="H19" s="72" t="s">
        <v>22</v>
      </c>
      <c r="I19" s="45">
        <v>20</v>
      </c>
      <c r="J19" s="45">
        <v>128</v>
      </c>
      <c r="K19" s="45">
        <v>11</v>
      </c>
      <c r="L19" s="45">
        <v>1</v>
      </c>
      <c r="M19" s="62">
        <f t="shared" si="1"/>
        <v>162.5</v>
      </c>
      <c r="N19" s="63">
        <f>M16+M17+M18+M19</f>
        <v>521.5</v>
      </c>
      <c r="O19" s="64" t="s">
        <v>16</v>
      </c>
      <c r="P19" s="46">
        <v>20</v>
      </c>
      <c r="Q19" s="46">
        <v>92</v>
      </c>
      <c r="R19" s="46">
        <v>9</v>
      </c>
      <c r="S19" s="46">
        <v>1</v>
      </c>
      <c r="T19" s="62">
        <f t="shared" si="2"/>
        <v>122.5</v>
      </c>
      <c r="U19" s="63">
        <f t="shared" si="5"/>
        <v>519.5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122</v>
      </c>
      <c r="D20" s="67">
        <v>8</v>
      </c>
      <c r="E20" s="67">
        <v>1</v>
      </c>
      <c r="F20" s="73">
        <f t="shared" si="0"/>
        <v>145</v>
      </c>
      <c r="G20" s="74"/>
      <c r="H20" s="64" t="s">
        <v>24</v>
      </c>
      <c r="I20" s="46">
        <v>13</v>
      </c>
      <c r="J20" s="46">
        <v>144</v>
      </c>
      <c r="K20" s="46">
        <v>6</v>
      </c>
      <c r="L20" s="46">
        <v>0</v>
      </c>
      <c r="M20" s="73">
        <f t="shared" si="1"/>
        <v>162.5</v>
      </c>
      <c r="N20" s="63">
        <f>M17+M18+M19+M20</f>
        <v>568</v>
      </c>
      <c r="O20" s="64" t="s">
        <v>45</v>
      </c>
      <c r="P20" s="45">
        <v>15</v>
      </c>
      <c r="Q20" s="45">
        <v>94</v>
      </c>
      <c r="R20" s="45">
        <v>7</v>
      </c>
      <c r="S20" s="45">
        <v>0</v>
      </c>
      <c r="T20" s="73">
        <f t="shared" si="2"/>
        <v>115.5</v>
      </c>
      <c r="U20" s="63">
        <f t="shared" si="5"/>
        <v>515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118</v>
      </c>
      <c r="D21" s="61">
        <v>8</v>
      </c>
      <c r="E21" s="61">
        <v>1</v>
      </c>
      <c r="F21" s="62">
        <f t="shared" si="0"/>
        <v>142</v>
      </c>
      <c r="G21" s="75"/>
      <c r="H21" s="72" t="s">
        <v>25</v>
      </c>
      <c r="I21" s="46">
        <v>18</v>
      </c>
      <c r="J21" s="46">
        <v>127</v>
      </c>
      <c r="K21" s="46">
        <v>8</v>
      </c>
      <c r="L21" s="46">
        <v>1</v>
      </c>
      <c r="M21" s="62">
        <f t="shared" si="1"/>
        <v>154.5</v>
      </c>
      <c r="N21" s="63">
        <f>M18+M19+M20+M21</f>
        <v>605.5</v>
      </c>
      <c r="O21" s="68" t="s">
        <v>46</v>
      </c>
      <c r="P21" s="47">
        <v>19</v>
      </c>
      <c r="Q21" s="47">
        <v>86</v>
      </c>
      <c r="R21" s="47">
        <v>7</v>
      </c>
      <c r="S21" s="47">
        <v>2</v>
      </c>
      <c r="T21" s="70">
        <f t="shared" si="2"/>
        <v>114.5</v>
      </c>
      <c r="U21" s="71">
        <f t="shared" si="5"/>
        <v>467</v>
      </c>
      <c r="V21">
        <f>P21+P20+P19+P18</f>
        <v>76</v>
      </c>
      <c r="W21">
        <f t="shared" ref="W21:Y21" si="6">Q21+Q20+Q19+Q18</f>
        <v>365</v>
      </c>
      <c r="X21">
        <f t="shared" si="6"/>
        <v>27</v>
      </c>
      <c r="Y21">
        <f t="shared" si="6"/>
        <v>4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105</v>
      </c>
      <c r="D22" s="61">
        <v>15</v>
      </c>
      <c r="E22" s="61">
        <v>3</v>
      </c>
      <c r="F22" s="62">
        <f t="shared" si="0"/>
        <v>154</v>
      </c>
      <c r="G22" s="63"/>
      <c r="H22" s="68" t="s">
        <v>26</v>
      </c>
      <c r="I22" s="47">
        <v>18</v>
      </c>
      <c r="J22" s="47">
        <v>110</v>
      </c>
      <c r="K22" s="47">
        <v>9</v>
      </c>
      <c r="L22" s="47">
        <v>2</v>
      </c>
      <c r="M22" s="62">
        <f t="shared" si="1"/>
        <v>142</v>
      </c>
      <c r="N22" s="71">
        <f>M19+M20+M21+M22</f>
        <v>621.5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636.5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621.5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571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153</v>
      </c>
      <c r="G24" s="88"/>
      <c r="H24" s="211"/>
      <c r="I24" s="212"/>
      <c r="J24" s="83" t="s">
        <v>71</v>
      </c>
      <c r="K24" s="86"/>
      <c r="L24" s="86"/>
      <c r="M24" s="87" t="s">
        <v>91</v>
      </c>
      <c r="N24" s="88"/>
      <c r="O24" s="211"/>
      <c r="P24" s="212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79 X CARRERA 46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154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43259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24</v>
      </c>
      <c r="C10" s="46">
        <v>161</v>
      </c>
      <c r="D10" s="46">
        <v>7</v>
      </c>
      <c r="E10" s="46">
        <v>0</v>
      </c>
      <c r="F10" s="62">
        <f>B10*0.5+C10*1+D10*2+E10*2.5</f>
        <v>187</v>
      </c>
      <c r="G10" s="2"/>
      <c r="H10" s="19" t="s">
        <v>4</v>
      </c>
      <c r="I10" s="46">
        <v>13</v>
      </c>
      <c r="J10" s="46">
        <v>140</v>
      </c>
      <c r="K10" s="46">
        <v>4</v>
      </c>
      <c r="L10" s="46">
        <v>2</v>
      </c>
      <c r="M10" s="6">
        <f>I10*0.5+J10*1+K10*2+L10*2.5</f>
        <v>159.5</v>
      </c>
      <c r="N10" s="9">
        <f>F20+F21+F22+M10</f>
        <v>824.5</v>
      </c>
      <c r="O10" s="19" t="s">
        <v>43</v>
      </c>
      <c r="P10" s="46">
        <v>39</v>
      </c>
      <c r="Q10" s="46">
        <v>224</v>
      </c>
      <c r="R10" s="46">
        <v>11</v>
      </c>
      <c r="S10" s="46">
        <v>2</v>
      </c>
      <c r="T10" s="6">
        <f>P10*0.5+Q10*1+R10*2+S10*2.5</f>
        <v>270.5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180</v>
      </c>
      <c r="D11" s="46">
        <v>10</v>
      </c>
      <c r="E11" s="46">
        <v>1</v>
      </c>
      <c r="F11" s="6">
        <f t="shared" ref="F11:F22" si="0">B11*0.5+C11*1+D11*2+E11*2.5</f>
        <v>220.5</v>
      </c>
      <c r="G11" s="2"/>
      <c r="H11" s="19" t="s">
        <v>5</v>
      </c>
      <c r="I11" s="46">
        <v>21</v>
      </c>
      <c r="J11" s="46">
        <v>180</v>
      </c>
      <c r="K11" s="46">
        <v>8</v>
      </c>
      <c r="L11" s="46">
        <v>5</v>
      </c>
      <c r="M11" s="6">
        <f t="shared" ref="M11:M22" si="1">I11*0.5+J11*1+K11*2+L11*2.5</f>
        <v>219</v>
      </c>
      <c r="N11" s="9">
        <f>F21+F22+M10+M11</f>
        <v>818.5</v>
      </c>
      <c r="O11" s="19" t="s">
        <v>44</v>
      </c>
      <c r="P11" s="46">
        <v>34</v>
      </c>
      <c r="Q11" s="46">
        <v>212</v>
      </c>
      <c r="R11" s="46">
        <v>10</v>
      </c>
      <c r="S11" s="46">
        <v>3</v>
      </c>
      <c r="T11" s="6">
        <f t="shared" ref="T11:T21" si="2">P11*0.5+Q11*1+R11*2+S11*2.5</f>
        <v>256.5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181</v>
      </c>
      <c r="D12" s="46">
        <v>9</v>
      </c>
      <c r="E12" s="46">
        <v>2</v>
      </c>
      <c r="F12" s="6">
        <f t="shared" si="0"/>
        <v>218.5</v>
      </c>
      <c r="G12" s="2"/>
      <c r="H12" s="19" t="s">
        <v>6</v>
      </c>
      <c r="I12" s="46">
        <v>19</v>
      </c>
      <c r="J12" s="46">
        <v>174</v>
      </c>
      <c r="K12" s="46">
        <v>7</v>
      </c>
      <c r="L12" s="46">
        <v>4</v>
      </c>
      <c r="M12" s="6">
        <f t="shared" si="1"/>
        <v>207.5</v>
      </c>
      <c r="N12" s="2">
        <f>F22+M10+M11+M12</f>
        <v>762.5</v>
      </c>
      <c r="O12" s="19" t="s">
        <v>32</v>
      </c>
      <c r="P12" s="46">
        <v>31</v>
      </c>
      <c r="Q12" s="46">
        <v>176</v>
      </c>
      <c r="R12" s="46">
        <v>7</v>
      </c>
      <c r="S12" s="46">
        <v>3</v>
      </c>
      <c r="T12" s="6">
        <f t="shared" si="2"/>
        <v>213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204</v>
      </c>
      <c r="D13" s="46">
        <v>13</v>
      </c>
      <c r="E13" s="46">
        <v>5</v>
      </c>
      <c r="F13" s="6">
        <f t="shared" si="0"/>
        <v>255.5</v>
      </c>
      <c r="G13" s="2">
        <f>F10+F11+F12+F13</f>
        <v>881.5</v>
      </c>
      <c r="H13" s="19" t="s">
        <v>7</v>
      </c>
      <c r="I13" s="46">
        <v>21</v>
      </c>
      <c r="J13" s="46">
        <v>201</v>
      </c>
      <c r="K13" s="46">
        <v>4</v>
      </c>
      <c r="L13" s="46">
        <v>5</v>
      </c>
      <c r="M13" s="6">
        <f t="shared" si="1"/>
        <v>232</v>
      </c>
      <c r="N13" s="2">
        <f t="shared" ref="N13:N18" si="3">M10+M11+M12+M13</f>
        <v>818</v>
      </c>
      <c r="O13" s="19" t="s">
        <v>33</v>
      </c>
      <c r="P13" s="46">
        <v>19</v>
      </c>
      <c r="Q13" s="46">
        <v>184</v>
      </c>
      <c r="R13" s="46">
        <v>7</v>
      </c>
      <c r="S13" s="46">
        <v>0</v>
      </c>
      <c r="T13" s="6">
        <f t="shared" si="2"/>
        <v>207.5</v>
      </c>
      <c r="U13" s="2">
        <f t="shared" ref="U13:U21" si="4">T10+T11+T12+T13</f>
        <v>947.5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26</v>
      </c>
      <c r="C14" s="46">
        <v>183</v>
      </c>
      <c r="D14" s="46">
        <v>8</v>
      </c>
      <c r="E14" s="46">
        <v>3</v>
      </c>
      <c r="F14" s="6">
        <f t="shared" si="0"/>
        <v>219.5</v>
      </c>
      <c r="G14" s="2">
        <f t="shared" ref="G14:G19" si="5">F11+F12+F13+F14</f>
        <v>914</v>
      </c>
      <c r="H14" s="19" t="s">
        <v>9</v>
      </c>
      <c r="I14" s="46">
        <v>24</v>
      </c>
      <c r="J14" s="46">
        <v>192</v>
      </c>
      <c r="K14" s="46">
        <v>4</v>
      </c>
      <c r="L14" s="46">
        <v>2</v>
      </c>
      <c r="M14" s="6">
        <f t="shared" si="1"/>
        <v>217</v>
      </c>
      <c r="N14" s="2">
        <f t="shared" si="3"/>
        <v>875.5</v>
      </c>
      <c r="O14" s="19" t="s">
        <v>29</v>
      </c>
      <c r="P14" s="45">
        <v>18</v>
      </c>
      <c r="Q14" s="45">
        <v>146</v>
      </c>
      <c r="R14" s="45">
        <v>10</v>
      </c>
      <c r="S14" s="45">
        <v>2</v>
      </c>
      <c r="T14" s="6">
        <f t="shared" si="2"/>
        <v>180</v>
      </c>
      <c r="U14" s="2">
        <f t="shared" si="4"/>
        <v>857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179</v>
      </c>
      <c r="D15" s="46">
        <v>6</v>
      </c>
      <c r="E15" s="46">
        <v>2</v>
      </c>
      <c r="F15" s="6">
        <f t="shared" si="0"/>
        <v>205.5</v>
      </c>
      <c r="G15" s="2">
        <f t="shared" si="5"/>
        <v>899</v>
      </c>
      <c r="H15" s="19" t="s">
        <v>12</v>
      </c>
      <c r="I15" s="46">
        <v>21</v>
      </c>
      <c r="J15" s="46">
        <v>180</v>
      </c>
      <c r="K15" s="46">
        <v>5</v>
      </c>
      <c r="L15" s="46">
        <v>2</v>
      </c>
      <c r="M15" s="6">
        <f t="shared" si="1"/>
        <v>205.5</v>
      </c>
      <c r="N15" s="2">
        <f t="shared" si="3"/>
        <v>862</v>
      </c>
      <c r="O15" s="18" t="s">
        <v>30</v>
      </c>
      <c r="P15" s="46">
        <v>27</v>
      </c>
      <c r="Q15" s="46">
        <v>142</v>
      </c>
      <c r="R15" s="46">
        <v>8</v>
      </c>
      <c r="S15" s="46">
        <v>1</v>
      </c>
      <c r="T15" s="6">
        <f t="shared" si="2"/>
        <v>174</v>
      </c>
      <c r="U15" s="2">
        <f t="shared" si="4"/>
        <v>774.5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24</v>
      </c>
      <c r="C16" s="46">
        <v>162</v>
      </c>
      <c r="D16" s="46">
        <v>8</v>
      </c>
      <c r="E16" s="46">
        <v>5</v>
      </c>
      <c r="F16" s="6">
        <f t="shared" si="0"/>
        <v>202.5</v>
      </c>
      <c r="G16" s="2">
        <f t="shared" si="5"/>
        <v>883</v>
      </c>
      <c r="H16" s="19" t="s">
        <v>15</v>
      </c>
      <c r="I16" s="46">
        <v>24</v>
      </c>
      <c r="J16" s="46">
        <v>176</v>
      </c>
      <c r="K16" s="46">
        <v>6</v>
      </c>
      <c r="L16" s="46">
        <v>3</v>
      </c>
      <c r="M16" s="6">
        <f t="shared" si="1"/>
        <v>207.5</v>
      </c>
      <c r="N16" s="2">
        <f t="shared" si="3"/>
        <v>862</v>
      </c>
      <c r="O16" s="19" t="s">
        <v>8</v>
      </c>
      <c r="P16" s="46">
        <v>29</v>
      </c>
      <c r="Q16" s="46">
        <v>164</v>
      </c>
      <c r="R16" s="46">
        <v>11</v>
      </c>
      <c r="S16" s="46">
        <v>3</v>
      </c>
      <c r="T16" s="6">
        <f t="shared" si="2"/>
        <v>208</v>
      </c>
      <c r="U16" s="2">
        <f t="shared" si="4"/>
        <v>769.5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32</v>
      </c>
      <c r="C17" s="46">
        <v>141</v>
      </c>
      <c r="D17" s="46">
        <v>7</v>
      </c>
      <c r="E17" s="46">
        <v>3</v>
      </c>
      <c r="F17" s="6">
        <f t="shared" si="0"/>
        <v>178.5</v>
      </c>
      <c r="G17" s="2">
        <f t="shared" si="5"/>
        <v>806</v>
      </c>
      <c r="H17" s="19" t="s">
        <v>18</v>
      </c>
      <c r="I17" s="46">
        <v>22</v>
      </c>
      <c r="J17" s="46">
        <v>193</v>
      </c>
      <c r="K17" s="46">
        <v>6</v>
      </c>
      <c r="L17" s="46">
        <v>4</v>
      </c>
      <c r="M17" s="6">
        <f t="shared" si="1"/>
        <v>226</v>
      </c>
      <c r="N17" s="2">
        <f t="shared" si="3"/>
        <v>856</v>
      </c>
      <c r="O17" s="19" t="s">
        <v>10</v>
      </c>
      <c r="P17" s="46">
        <v>47</v>
      </c>
      <c r="Q17" s="46">
        <v>184</v>
      </c>
      <c r="R17" s="46">
        <v>19</v>
      </c>
      <c r="S17" s="46">
        <v>5</v>
      </c>
      <c r="T17" s="6">
        <f t="shared" si="2"/>
        <v>258</v>
      </c>
      <c r="U17" s="2">
        <f t="shared" si="4"/>
        <v>820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22</v>
      </c>
      <c r="C18" s="46">
        <v>181</v>
      </c>
      <c r="D18" s="46">
        <v>5</v>
      </c>
      <c r="E18" s="46">
        <v>2</v>
      </c>
      <c r="F18" s="6">
        <f t="shared" si="0"/>
        <v>207</v>
      </c>
      <c r="G18" s="2">
        <f t="shared" si="5"/>
        <v>793.5</v>
      </c>
      <c r="H18" s="19" t="s">
        <v>20</v>
      </c>
      <c r="I18" s="46">
        <v>29</v>
      </c>
      <c r="J18" s="46">
        <v>221</v>
      </c>
      <c r="K18" s="46">
        <v>7</v>
      </c>
      <c r="L18" s="46">
        <v>2</v>
      </c>
      <c r="M18" s="6">
        <f t="shared" si="1"/>
        <v>254.5</v>
      </c>
      <c r="N18" s="2">
        <f t="shared" si="3"/>
        <v>893.5</v>
      </c>
      <c r="O18" s="19" t="s">
        <v>13</v>
      </c>
      <c r="P18" s="46">
        <v>29</v>
      </c>
      <c r="Q18" s="46">
        <v>189</v>
      </c>
      <c r="R18" s="46">
        <v>9</v>
      </c>
      <c r="S18" s="46">
        <v>2</v>
      </c>
      <c r="T18" s="6">
        <f t="shared" si="2"/>
        <v>226.5</v>
      </c>
      <c r="U18" s="2">
        <f t="shared" si="4"/>
        <v>866.5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170</v>
      </c>
      <c r="D19" s="47">
        <v>8</v>
      </c>
      <c r="E19" s="47">
        <v>2</v>
      </c>
      <c r="F19" s="7">
        <f t="shared" si="0"/>
        <v>204.5</v>
      </c>
      <c r="G19" s="3">
        <f t="shared" si="5"/>
        <v>792.5</v>
      </c>
      <c r="H19" s="20" t="s">
        <v>22</v>
      </c>
      <c r="I19" s="45">
        <v>25</v>
      </c>
      <c r="J19" s="45">
        <v>210</v>
      </c>
      <c r="K19" s="45">
        <v>4</v>
      </c>
      <c r="L19" s="45">
        <v>6</v>
      </c>
      <c r="M19" s="6">
        <f t="shared" si="1"/>
        <v>245.5</v>
      </c>
      <c r="N19" s="2">
        <f>M16+M17+M18+M19</f>
        <v>933.5</v>
      </c>
      <c r="O19" s="19" t="s">
        <v>16</v>
      </c>
      <c r="P19" s="46">
        <v>24</v>
      </c>
      <c r="Q19" s="46">
        <v>176</v>
      </c>
      <c r="R19" s="46">
        <v>8</v>
      </c>
      <c r="S19" s="46">
        <v>1</v>
      </c>
      <c r="T19" s="6">
        <f t="shared" si="2"/>
        <v>206.5</v>
      </c>
      <c r="U19" s="2">
        <f t="shared" si="4"/>
        <v>899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181</v>
      </c>
      <c r="D20" s="45">
        <v>9</v>
      </c>
      <c r="E20" s="45">
        <v>7</v>
      </c>
      <c r="F20" s="8">
        <f t="shared" si="0"/>
        <v>225</v>
      </c>
      <c r="G20" s="35"/>
      <c r="H20" s="19" t="s">
        <v>24</v>
      </c>
      <c r="I20" s="46">
        <v>36</v>
      </c>
      <c r="J20" s="46">
        <v>189</v>
      </c>
      <c r="K20" s="46">
        <v>8</v>
      </c>
      <c r="L20" s="46">
        <v>7</v>
      </c>
      <c r="M20" s="8">
        <f t="shared" si="1"/>
        <v>240.5</v>
      </c>
      <c r="N20" s="2">
        <f>M17+M18+M19+M20</f>
        <v>966.5</v>
      </c>
      <c r="O20" s="19" t="s">
        <v>45</v>
      </c>
      <c r="P20" s="45">
        <v>21</v>
      </c>
      <c r="Q20" s="45">
        <v>181</v>
      </c>
      <c r="R20" s="45">
        <v>7</v>
      </c>
      <c r="S20" s="45">
        <v>0</v>
      </c>
      <c r="T20" s="8">
        <f t="shared" si="2"/>
        <v>205.5</v>
      </c>
      <c r="U20" s="2">
        <f t="shared" si="4"/>
        <v>896.5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209</v>
      </c>
      <c r="D21" s="46">
        <v>11</v>
      </c>
      <c r="E21" s="46">
        <v>8</v>
      </c>
      <c r="F21" s="6">
        <f t="shared" si="0"/>
        <v>263.5</v>
      </c>
      <c r="G21" s="36"/>
      <c r="H21" s="20" t="s">
        <v>25</v>
      </c>
      <c r="I21" s="46">
        <v>19</v>
      </c>
      <c r="J21" s="46">
        <v>190</v>
      </c>
      <c r="K21" s="46">
        <v>7</v>
      </c>
      <c r="L21" s="46">
        <v>2</v>
      </c>
      <c r="M21" s="6">
        <f t="shared" si="1"/>
        <v>218.5</v>
      </c>
      <c r="N21" s="2">
        <f>M18+M19+M20+M21</f>
        <v>959</v>
      </c>
      <c r="O21" s="21" t="s">
        <v>46</v>
      </c>
      <c r="P21" s="47">
        <v>17</v>
      </c>
      <c r="Q21" s="47">
        <v>169</v>
      </c>
      <c r="R21" s="47">
        <v>5</v>
      </c>
      <c r="S21" s="47">
        <v>0</v>
      </c>
      <c r="T21" s="7">
        <f t="shared" si="2"/>
        <v>187.5</v>
      </c>
      <c r="U21" s="3">
        <f t="shared" si="4"/>
        <v>826</v>
      </c>
      <c r="V21">
        <f>P21+P20+P19+P18</f>
        <v>91</v>
      </c>
      <c r="W21">
        <f t="shared" ref="W21:Y21" si="6">Q21+Q20+Q19+Q18</f>
        <v>715</v>
      </c>
      <c r="X21">
        <f t="shared" si="6"/>
        <v>29</v>
      </c>
      <c r="Y21">
        <f t="shared" si="6"/>
        <v>3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136</v>
      </c>
      <c r="D22" s="46">
        <v>7</v>
      </c>
      <c r="E22" s="46">
        <v>5</v>
      </c>
      <c r="F22" s="6">
        <f t="shared" si="0"/>
        <v>176.5</v>
      </c>
      <c r="G22" s="2"/>
      <c r="H22" s="21" t="s">
        <v>26</v>
      </c>
      <c r="I22" s="47">
        <v>27</v>
      </c>
      <c r="J22" s="47">
        <v>185</v>
      </c>
      <c r="K22" s="47">
        <v>6</v>
      </c>
      <c r="L22" s="47">
        <v>7</v>
      </c>
      <c r="M22" s="6">
        <f t="shared" si="1"/>
        <v>228</v>
      </c>
      <c r="N22" s="3">
        <f>M19+M20+M21+M22</f>
        <v>932.5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914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966.5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947.5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153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79 X CARRERA 46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43259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179</v>
      </c>
      <c r="C10" s="46">
        <f>'G-2'!C10+'G-3'!C10+'G-4'!C10</f>
        <v>428</v>
      </c>
      <c r="D10" s="46">
        <f>'G-2'!D10+'G-3'!D10+'G-4'!D10</f>
        <v>27</v>
      </c>
      <c r="E10" s="46">
        <f>'G-2'!E10+'G-3'!E10+'G-4'!E10</f>
        <v>5</v>
      </c>
      <c r="F10" s="6">
        <f t="shared" ref="F10:F22" si="0">B10*0.5+C10*1+D10*2+E10*2.5</f>
        <v>584</v>
      </c>
      <c r="G10" s="2"/>
      <c r="H10" s="19" t="s">
        <v>4</v>
      </c>
      <c r="I10" s="46">
        <f>'G-2'!I10+'G-3'!I10+'G-4'!I10</f>
        <v>85</v>
      </c>
      <c r="J10" s="46">
        <f>'G-2'!J10+'G-3'!J10+'G-4'!J10</f>
        <v>328</v>
      </c>
      <c r="K10" s="46">
        <f>'G-2'!K10+'G-3'!K10+'G-4'!K10</f>
        <v>15</v>
      </c>
      <c r="L10" s="46">
        <f>'G-2'!L10+'G-3'!L10+'G-4'!L10</f>
        <v>3</v>
      </c>
      <c r="M10" s="6">
        <f t="shared" ref="M10:M22" si="1">I10*0.5+J10*1+K10*2+L10*2.5</f>
        <v>408</v>
      </c>
      <c r="N10" s="9">
        <f>F20+F21+F22+M10</f>
        <v>2024</v>
      </c>
      <c r="O10" s="19" t="s">
        <v>43</v>
      </c>
      <c r="P10" s="46">
        <f>'G-2'!P10+'G-3'!P10+'G-4'!P10</f>
        <v>118</v>
      </c>
      <c r="Q10" s="46">
        <f>'G-2'!Q10+'G-3'!Q10+'G-4'!Q10</f>
        <v>471</v>
      </c>
      <c r="R10" s="46">
        <f>'G-2'!R10+'G-3'!R10+'G-4'!R10</f>
        <v>27</v>
      </c>
      <c r="S10" s="46">
        <f>'G-2'!S10+'G-3'!S10+'G-4'!S10</f>
        <v>7</v>
      </c>
      <c r="T10" s="6">
        <f t="shared" ref="T10:T21" si="2">P10*0.5+Q10*1+R10*2+S10*2.5</f>
        <v>601.5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220</v>
      </c>
      <c r="C11" s="46">
        <f>'G-2'!C11+'G-3'!C11+'G-4'!C11</f>
        <v>476</v>
      </c>
      <c r="D11" s="46">
        <f>'G-2'!D11+'G-3'!D11+'G-4'!D11</f>
        <v>35</v>
      </c>
      <c r="E11" s="46">
        <f>'G-2'!E11+'G-3'!E11+'G-4'!E11</f>
        <v>10</v>
      </c>
      <c r="F11" s="6">
        <f t="shared" si="0"/>
        <v>681</v>
      </c>
      <c r="G11" s="2"/>
      <c r="H11" s="19" t="s">
        <v>5</v>
      </c>
      <c r="I11" s="46">
        <f>'G-2'!I11+'G-3'!I11+'G-4'!I11</f>
        <v>92</v>
      </c>
      <c r="J11" s="46">
        <f>'G-2'!J11+'G-3'!J11+'G-4'!J11</f>
        <v>340</v>
      </c>
      <c r="K11" s="46">
        <f>'G-2'!K11+'G-3'!K11+'G-4'!K11</f>
        <v>19</v>
      </c>
      <c r="L11" s="46">
        <f>'G-2'!L11+'G-3'!L11+'G-4'!L11</f>
        <v>8</v>
      </c>
      <c r="M11" s="6">
        <f t="shared" si="1"/>
        <v>444</v>
      </c>
      <c r="N11" s="9">
        <f>F21+F22+M10+M11</f>
        <v>1908</v>
      </c>
      <c r="O11" s="19" t="s">
        <v>44</v>
      </c>
      <c r="P11" s="46">
        <f>'G-2'!P11+'G-3'!P11+'G-4'!P11</f>
        <v>116</v>
      </c>
      <c r="Q11" s="46">
        <f>'G-2'!Q11+'G-3'!Q11+'G-4'!Q11</f>
        <v>503</v>
      </c>
      <c r="R11" s="46">
        <f>'G-2'!R11+'G-3'!R11+'G-4'!R11</f>
        <v>29</v>
      </c>
      <c r="S11" s="46">
        <f>'G-2'!S11+'G-3'!S11+'G-4'!S11</f>
        <v>6</v>
      </c>
      <c r="T11" s="6">
        <f t="shared" si="2"/>
        <v>634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172</v>
      </c>
      <c r="C12" s="46">
        <f>'G-2'!C12+'G-3'!C12+'G-4'!C12</f>
        <v>478</v>
      </c>
      <c r="D12" s="46">
        <f>'G-2'!D12+'G-3'!D12+'G-4'!D12</f>
        <v>32</v>
      </c>
      <c r="E12" s="46">
        <f>'G-2'!E12+'G-3'!E12+'G-4'!E12</f>
        <v>8</v>
      </c>
      <c r="F12" s="6">
        <f t="shared" si="0"/>
        <v>648</v>
      </c>
      <c r="G12" s="2"/>
      <c r="H12" s="19" t="s">
        <v>6</v>
      </c>
      <c r="I12" s="46">
        <f>'G-2'!I12+'G-3'!I12+'G-4'!I12</f>
        <v>99</v>
      </c>
      <c r="J12" s="46">
        <f>'G-2'!J12+'G-3'!J12+'G-4'!J12</f>
        <v>408</v>
      </c>
      <c r="K12" s="46">
        <f>'G-2'!K12+'G-3'!K12+'G-4'!K12</f>
        <v>23</v>
      </c>
      <c r="L12" s="46">
        <f>'G-2'!L12+'G-3'!L12+'G-4'!L12</f>
        <v>10</v>
      </c>
      <c r="M12" s="6">
        <f t="shared" si="1"/>
        <v>528.5</v>
      </c>
      <c r="N12" s="2">
        <f>F22+M10+M11+M12</f>
        <v>1868</v>
      </c>
      <c r="O12" s="19" t="s">
        <v>32</v>
      </c>
      <c r="P12" s="46">
        <f>'G-2'!P12+'G-3'!P12+'G-4'!P12</f>
        <v>132</v>
      </c>
      <c r="Q12" s="46">
        <f>'G-2'!Q12+'G-3'!Q12+'G-4'!Q12</f>
        <v>460</v>
      </c>
      <c r="R12" s="46">
        <f>'G-2'!R12+'G-3'!R12+'G-4'!R12</f>
        <v>25</v>
      </c>
      <c r="S12" s="46">
        <f>'G-2'!S12+'G-3'!S12+'G-4'!S12</f>
        <v>12</v>
      </c>
      <c r="T12" s="6">
        <f t="shared" si="2"/>
        <v>606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123</v>
      </c>
      <c r="C13" s="46">
        <f>'G-2'!C13+'G-3'!C13+'G-4'!C13</f>
        <v>537</v>
      </c>
      <c r="D13" s="46">
        <f>'G-2'!D13+'G-3'!D13+'G-4'!D13</f>
        <v>40</v>
      </c>
      <c r="E13" s="46">
        <f>'G-2'!E13+'G-3'!E13+'G-4'!E13</f>
        <v>11</v>
      </c>
      <c r="F13" s="6">
        <f t="shared" si="0"/>
        <v>706</v>
      </c>
      <c r="G13" s="2">
        <f t="shared" ref="G13:G19" si="3">F10+F11+F12+F13</f>
        <v>2619</v>
      </c>
      <c r="H13" s="19" t="s">
        <v>7</v>
      </c>
      <c r="I13" s="46">
        <f>'G-2'!I13+'G-3'!I13+'G-4'!I13</f>
        <v>95</v>
      </c>
      <c r="J13" s="46">
        <f>'G-2'!J13+'G-3'!J13+'G-4'!J13</f>
        <v>445</v>
      </c>
      <c r="K13" s="46">
        <f>'G-2'!K13+'G-3'!K13+'G-4'!K13</f>
        <v>25</v>
      </c>
      <c r="L13" s="46">
        <f>'G-2'!L13+'G-3'!L13+'G-4'!L13</f>
        <v>9</v>
      </c>
      <c r="M13" s="6">
        <f t="shared" si="1"/>
        <v>565</v>
      </c>
      <c r="N13" s="2">
        <f t="shared" ref="N13:N18" si="4">M10+M11+M12+M13</f>
        <v>1945.5</v>
      </c>
      <c r="O13" s="19" t="s">
        <v>33</v>
      </c>
      <c r="P13" s="46">
        <f>'G-2'!P13+'G-3'!P13+'G-4'!P13</f>
        <v>123</v>
      </c>
      <c r="Q13" s="46">
        <f>'G-2'!Q13+'G-3'!Q13+'G-4'!Q13</f>
        <v>386</v>
      </c>
      <c r="R13" s="46">
        <f>'G-2'!R13+'G-3'!R13+'G-4'!R13</f>
        <v>22</v>
      </c>
      <c r="S13" s="46">
        <f>'G-2'!S13+'G-3'!S13+'G-4'!S13</f>
        <v>5</v>
      </c>
      <c r="T13" s="6">
        <f t="shared" si="2"/>
        <v>504</v>
      </c>
      <c r="U13" s="2">
        <f t="shared" ref="U13:U21" si="5">T10+T11+T12+T13</f>
        <v>2345.5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102</v>
      </c>
      <c r="C14" s="46">
        <f>'G-2'!C14+'G-3'!C14+'G-4'!C14</f>
        <v>361</v>
      </c>
      <c r="D14" s="46">
        <f>'G-2'!D14+'G-3'!D14+'G-4'!D14</f>
        <v>26</v>
      </c>
      <c r="E14" s="46">
        <f>'G-2'!E14+'G-3'!E14+'G-4'!E14</f>
        <v>7</v>
      </c>
      <c r="F14" s="6">
        <f t="shared" si="0"/>
        <v>481.5</v>
      </c>
      <c r="G14" s="2">
        <f t="shared" si="3"/>
        <v>2516.5</v>
      </c>
      <c r="H14" s="19" t="s">
        <v>9</v>
      </c>
      <c r="I14" s="46">
        <f>'G-2'!I14+'G-3'!I14+'G-4'!I14</f>
        <v>102</v>
      </c>
      <c r="J14" s="46">
        <f>'G-2'!J14+'G-3'!J14+'G-4'!J14</f>
        <v>444</v>
      </c>
      <c r="K14" s="46">
        <f>'G-2'!K14+'G-3'!K14+'G-4'!K14</f>
        <v>23</v>
      </c>
      <c r="L14" s="46">
        <f>'G-2'!L14+'G-3'!L14+'G-4'!L14</f>
        <v>7</v>
      </c>
      <c r="M14" s="6">
        <f t="shared" si="1"/>
        <v>558.5</v>
      </c>
      <c r="N14" s="2">
        <f t="shared" si="4"/>
        <v>2096</v>
      </c>
      <c r="O14" s="19" t="s">
        <v>29</v>
      </c>
      <c r="P14" s="46">
        <f>'G-2'!P14+'G-3'!P14+'G-4'!P14</f>
        <v>116</v>
      </c>
      <c r="Q14" s="46">
        <f>'G-2'!Q14+'G-3'!Q14+'G-4'!Q14</f>
        <v>357</v>
      </c>
      <c r="R14" s="46">
        <f>'G-2'!R14+'G-3'!R14+'G-4'!R14</f>
        <v>25</v>
      </c>
      <c r="S14" s="46">
        <f>'G-2'!S14+'G-3'!S14+'G-4'!S14</f>
        <v>8</v>
      </c>
      <c r="T14" s="6">
        <f t="shared" si="2"/>
        <v>485</v>
      </c>
      <c r="U14" s="2">
        <f t="shared" si="5"/>
        <v>2229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103</v>
      </c>
      <c r="C15" s="46">
        <f>'G-2'!C15+'G-3'!C15+'G-4'!C15</f>
        <v>388</v>
      </c>
      <c r="D15" s="46">
        <f>'G-2'!D15+'G-3'!D15+'G-4'!D15</f>
        <v>16</v>
      </c>
      <c r="E15" s="46">
        <f>'G-2'!E15+'G-3'!E15+'G-4'!E15</f>
        <v>8</v>
      </c>
      <c r="F15" s="6">
        <f t="shared" si="0"/>
        <v>491.5</v>
      </c>
      <c r="G15" s="2">
        <f t="shared" si="3"/>
        <v>2327</v>
      </c>
      <c r="H15" s="19" t="s">
        <v>12</v>
      </c>
      <c r="I15" s="46">
        <f>'G-2'!I15+'G-3'!I15+'G-4'!I15</f>
        <v>94</v>
      </c>
      <c r="J15" s="46">
        <f>'G-2'!J15+'G-3'!J15+'G-4'!J15</f>
        <v>409</v>
      </c>
      <c r="K15" s="46">
        <f>'G-2'!K15+'G-3'!K15+'G-4'!K15</f>
        <v>22</v>
      </c>
      <c r="L15" s="46">
        <f>'G-2'!L15+'G-3'!L15+'G-4'!L15</f>
        <v>6</v>
      </c>
      <c r="M15" s="6">
        <f t="shared" si="1"/>
        <v>515</v>
      </c>
      <c r="N15" s="2">
        <f t="shared" si="4"/>
        <v>2167</v>
      </c>
      <c r="O15" s="18" t="s">
        <v>30</v>
      </c>
      <c r="P15" s="46">
        <f>'G-2'!P15+'G-3'!P15+'G-4'!P15</f>
        <v>102</v>
      </c>
      <c r="Q15" s="46">
        <f>'G-2'!Q15+'G-3'!Q15+'G-4'!Q15</f>
        <v>325</v>
      </c>
      <c r="R15" s="46">
        <f>'G-2'!R15+'G-3'!R15+'G-4'!R15</f>
        <v>17</v>
      </c>
      <c r="S15" s="46">
        <f>'G-2'!S15+'G-3'!S15+'G-4'!S15</f>
        <v>6</v>
      </c>
      <c r="T15" s="6">
        <f t="shared" si="2"/>
        <v>425</v>
      </c>
      <c r="U15" s="2">
        <f t="shared" si="5"/>
        <v>2020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111</v>
      </c>
      <c r="C16" s="46">
        <f>'G-2'!C16+'G-3'!C16+'G-4'!C16</f>
        <v>392</v>
      </c>
      <c r="D16" s="46">
        <f>'G-2'!D16+'G-3'!D16+'G-4'!D16</f>
        <v>21</v>
      </c>
      <c r="E16" s="46">
        <f>'G-2'!E16+'G-3'!E16+'G-4'!E16</f>
        <v>15</v>
      </c>
      <c r="F16" s="6">
        <f t="shared" si="0"/>
        <v>527</v>
      </c>
      <c r="G16" s="2">
        <f t="shared" si="3"/>
        <v>2206</v>
      </c>
      <c r="H16" s="19" t="s">
        <v>15</v>
      </c>
      <c r="I16" s="46">
        <f>'G-2'!I16+'G-3'!I16+'G-4'!I16</f>
        <v>96</v>
      </c>
      <c r="J16" s="46">
        <f>'G-2'!J16+'G-3'!J16+'G-4'!J16</f>
        <v>397</v>
      </c>
      <c r="K16" s="46">
        <f>'G-2'!K16+'G-3'!K16+'G-4'!K16</f>
        <v>23</v>
      </c>
      <c r="L16" s="46">
        <f>'G-2'!L16+'G-3'!L16+'G-4'!L16</f>
        <v>8</v>
      </c>
      <c r="M16" s="6">
        <f t="shared" si="1"/>
        <v>511</v>
      </c>
      <c r="N16" s="2">
        <f t="shared" si="4"/>
        <v>2149.5</v>
      </c>
      <c r="O16" s="19" t="s">
        <v>8</v>
      </c>
      <c r="P16" s="46">
        <f>'G-2'!P16+'G-3'!P16+'G-4'!P16</f>
        <v>119</v>
      </c>
      <c r="Q16" s="46">
        <f>'G-2'!Q16+'G-3'!Q16+'G-4'!Q16</f>
        <v>364</v>
      </c>
      <c r="R16" s="46">
        <f>'G-2'!R16+'G-3'!R16+'G-4'!R16</f>
        <v>26</v>
      </c>
      <c r="S16" s="46">
        <f>'G-2'!S16+'G-3'!S16+'G-4'!S16</f>
        <v>5</v>
      </c>
      <c r="T16" s="6">
        <f t="shared" si="2"/>
        <v>488</v>
      </c>
      <c r="U16" s="2">
        <f t="shared" si="5"/>
        <v>1902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124</v>
      </c>
      <c r="C17" s="46">
        <f>'G-2'!C17+'G-3'!C17+'G-4'!C17</f>
        <v>345</v>
      </c>
      <c r="D17" s="46">
        <f>'G-2'!D17+'G-3'!D17+'G-4'!D17</f>
        <v>20</v>
      </c>
      <c r="E17" s="46">
        <f>'G-2'!E17+'G-3'!E17+'G-4'!E17</f>
        <v>7</v>
      </c>
      <c r="F17" s="6">
        <f t="shared" si="0"/>
        <v>464.5</v>
      </c>
      <c r="G17" s="2">
        <f t="shared" si="3"/>
        <v>1964.5</v>
      </c>
      <c r="H17" s="19" t="s">
        <v>18</v>
      </c>
      <c r="I17" s="46">
        <f>'G-2'!I17+'G-3'!I17+'G-4'!I17</f>
        <v>93</v>
      </c>
      <c r="J17" s="46">
        <f>'G-2'!J17+'G-3'!J17+'G-4'!J17</f>
        <v>441</v>
      </c>
      <c r="K17" s="46">
        <f>'G-2'!K17+'G-3'!K17+'G-4'!K17</f>
        <v>21</v>
      </c>
      <c r="L17" s="46">
        <f>'G-2'!L17+'G-3'!L17+'G-4'!L17</f>
        <v>8</v>
      </c>
      <c r="M17" s="6">
        <f t="shared" si="1"/>
        <v>549.5</v>
      </c>
      <c r="N17" s="2">
        <f t="shared" si="4"/>
        <v>2134</v>
      </c>
      <c r="O17" s="19" t="s">
        <v>10</v>
      </c>
      <c r="P17" s="46">
        <f>'G-2'!P17+'G-3'!P17+'G-4'!P17</f>
        <v>147</v>
      </c>
      <c r="Q17" s="46">
        <f>'G-2'!Q17+'G-3'!Q17+'G-4'!Q17</f>
        <v>470</v>
      </c>
      <c r="R17" s="46">
        <f>'G-2'!R17+'G-3'!R17+'G-4'!R17</f>
        <v>51</v>
      </c>
      <c r="S17" s="46">
        <f>'G-2'!S17+'G-3'!S17+'G-4'!S17</f>
        <v>10</v>
      </c>
      <c r="T17" s="6">
        <f t="shared" si="2"/>
        <v>670.5</v>
      </c>
      <c r="U17" s="2">
        <f t="shared" si="5"/>
        <v>2068.5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107</v>
      </c>
      <c r="C18" s="46">
        <f>'G-2'!C18+'G-3'!C18+'G-4'!C18</f>
        <v>440</v>
      </c>
      <c r="D18" s="46">
        <f>'G-2'!D18+'G-3'!D18+'G-4'!D18</f>
        <v>20</v>
      </c>
      <c r="E18" s="46">
        <f>'G-2'!E18+'G-3'!E18+'G-4'!E18</f>
        <v>7</v>
      </c>
      <c r="F18" s="6">
        <f t="shared" si="0"/>
        <v>551</v>
      </c>
      <c r="G18" s="2">
        <f t="shared" si="3"/>
        <v>2034</v>
      </c>
      <c r="H18" s="19" t="s">
        <v>20</v>
      </c>
      <c r="I18" s="46">
        <f>'G-2'!I18+'G-3'!I18+'G-4'!I18</f>
        <v>106</v>
      </c>
      <c r="J18" s="46">
        <f>'G-2'!J18+'G-3'!J18+'G-4'!J18</f>
        <v>489</v>
      </c>
      <c r="K18" s="46">
        <f>'G-2'!K18+'G-3'!K18+'G-4'!K18</f>
        <v>22</v>
      </c>
      <c r="L18" s="46">
        <f>'G-2'!L18+'G-3'!L18+'G-4'!L18</f>
        <v>7</v>
      </c>
      <c r="M18" s="6">
        <f t="shared" si="1"/>
        <v>603.5</v>
      </c>
      <c r="N18" s="2">
        <f t="shared" si="4"/>
        <v>2179</v>
      </c>
      <c r="O18" s="19" t="s">
        <v>13</v>
      </c>
      <c r="P18" s="46">
        <f>'G-2'!P18+'G-3'!P18+'G-4'!P18</f>
        <v>129</v>
      </c>
      <c r="Q18" s="46">
        <f>'G-2'!Q18+'G-3'!Q18+'G-4'!Q18</f>
        <v>479</v>
      </c>
      <c r="R18" s="46">
        <f>'G-2'!R18+'G-3'!R18+'G-4'!R18</f>
        <v>21</v>
      </c>
      <c r="S18" s="46">
        <f>'G-2'!S18+'G-3'!S18+'G-4'!S18</f>
        <v>6</v>
      </c>
      <c r="T18" s="6">
        <f t="shared" si="2"/>
        <v>600.5</v>
      </c>
      <c r="U18" s="2">
        <f t="shared" si="5"/>
        <v>2184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112</v>
      </c>
      <c r="C19" s="47">
        <f>'G-2'!C19+'G-3'!C19+'G-4'!C19</f>
        <v>384</v>
      </c>
      <c r="D19" s="47">
        <f>'G-2'!D19+'G-3'!D19+'G-4'!D19</f>
        <v>23</v>
      </c>
      <c r="E19" s="47">
        <f>'G-2'!E19+'G-3'!E19+'G-4'!E19</f>
        <v>5</v>
      </c>
      <c r="F19" s="7">
        <f t="shared" si="0"/>
        <v>498.5</v>
      </c>
      <c r="G19" s="3">
        <f t="shared" si="3"/>
        <v>2041</v>
      </c>
      <c r="H19" s="20" t="s">
        <v>22</v>
      </c>
      <c r="I19" s="46">
        <f>'G-2'!I19+'G-3'!I19+'G-4'!I19</f>
        <v>119</v>
      </c>
      <c r="J19" s="46">
        <f>'G-2'!J19+'G-3'!J19+'G-4'!J19</f>
        <v>557</v>
      </c>
      <c r="K19" s="46">
        <f>'G-2'!K19+'G-3'!K19+'G-4'!K19</f>
        <v>24</v>
      </c>
      <c r="L19" s="46">
        <f>'G-2'!L19+'G-3'!L19+'G-4'!L19</f>
        <v>16</v>
      </c>
      <c r="M19" s="6">
        <f t="shared" si="1"/>
        <v>704.5</v>
      </c>
      <c r="N19" s="2">
        <f>M16+M17+M18+M19</f>
        <v>2368.5</v>
      </c>
      <c r="O19" s="19" t="s">
        <v>16</v>
      </c>
      <c r="P19" s="46">
        <f>'G-2'!P19+'G-3'!P19+'G-4'!P19</f>
        <v>94</v>
      </c>
      <c r="Q19" s="46">
        <f>'G-2'!Q19+'G-3'!Q19+'G-4'!Q19</f>
        <v>444</v>
      </c>
      <c r="R19" s="46">
        <f>'G-2'!R19+'G-3'!R19+'G-4'!R19</f>
        <v>24</v>
      </c>
      <c r="S19" s="46">
        <f>'G-2'!S19+'G-3'!S19+'G-4'!S19</f>
        <v>4</v>
      </c>
      <c r="T19" s="6">
        <f t="shared" si="2"/>
        <v>549</v>
      </c>
      <c r="U19" s="2">
        <f t="shared" si="5"/>
        <v>2308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98</v>
      </c>
      <c r="C20" s="45">
        <f>'G-2'!C20+'G-3'!C20+'G-4'!C20</f>
        <v>433</v>
      </c>
      <c r="D20" s="45">
        <f>'G-2'!D20+'G-3'!D20+'G-4'!D20</f>
        <v>24</v>
      </c>
      <c r="E20" s="45">
        <f>'G-2'!E20+'G-3'!E20+'G-4'!E20</f>
        <v>12</v>
      </c>
      <c r="F20" s="8">
        <f t="shared" si="0"/>
        <v>560</v>
      </c>
      <c r="G20" s="35"/>
      <c r="H20" s="19" t="s">
        <v>24</v>
      </c>
      <c r="I20" s="46">
        <f>'G-2'!I20+'G-3'!I20+'G-4'!I20</f>
        <v>121</v>
      </c>
      <c r="J20" s="46">
        <f>'G-2'!J20+'G-3'!J20+'G-4'!J20</f>
        <v>504</v>
      </c>
      <c r="K20" s="46">
        <f>'G-2'!K20+'G-3'!K20+'G-4'!K20</f>
        <v>16</v>
      </c>
      <c r="L20" s="46">
        <f>'G-2'!L20+'G-3'!L20+'G-4'!L20</f>
        <v>15</v>
      </c>
      <c r="M20" s="8">
        <f t="shared" si="1"/>
        <v>634</v>
      </c>
      <c r="N20" s="2">
        <f>M17+M18+M19+M20</f>
        <v>2491.5</v>
      </c>
      <c r="O20" s="19" t="s">
        <v>45</v>
      </c>
      <c r="P20" s="46">
        <f>'G-2'!P20+'G-3'!P20+'G-4'!P20</f>
        <v>92</v>
      </c>
      <c r="Q20" s="46">
        <f>'G-2'!Q20+'G-3'!Q20+'G-4'!Q20</f>
        <v>456</v>
      </c>
      <c r="R20" s="46">
        <f>'G-2'!R20+'G-3'!R20+'G-4'!R20</f>
        <v>22</v>
      </c>
      <c r="S20" s="46">
        <f>'G-2'!S20+'G-3'!S20+'G-4'!S20</f>
        <v>2</v>
      </c>
      <c r="T20" s="8">
        <f t="shared" si="2"/>
        <v>551</v>
      </c>
      <c r="U20" s="2">
        <f t="shared" si="5"/>
        <v>2371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104</v>
      </c>
      <c r="C21" s="45">
        <f>'G-2'!C21+'G-3'!C21+'G-4'!C21</f>
        <v>439</v>
      </c>
      <c r="D21" s="45">
        <f>'G-2'!D21+'G-3'!D21+'G-4'!D21</f>
        <v>25</v>
      </c>
      <c r="E21" s="45">
        <f>'G-2'!E21+'G-3'!E21+'G-4'!E21</f>
        <v>11</v>
      </c>
      <c r="F21" s="6">
        <f t="shared" si="0"/>
        <v>568.5</v>
      </c>
      <c r="G21" s="36"/>
      <c r="H21" s="20" t="s">
        <v>25</v>
      </c>
      <c r="I21" s="46">
        <f>'G-2'!I21+'G-3'!I21+'G-4'!I21</f>
        <v>108</v>
      </c>
      <c r="J21" s="46">
        <f>'G-2'!J21+'G-3'!J21+'G-4'!J21</f>
        <v>506</v>
      </c>
      <c r="K21" s="46">
        <f>'G-2'!K21+'G-3'!K21+'G-4'!K21</f>
        <v>22</v>
      </c>
      <c r="L21" s="46">
        <f>'G-2'!L21+'G-3'!L21+'G-4'!L21</f>
        <v>9</v>
      </c>
      <c r="M21" s="6">
        <f t="shared" si="1"/>
        <v>626.5</v>
      </c>
      <c r="N21" s="2">
        <f>M18+M19+M20+M21</f>
        <v>2568.5</v>
      </c>
      <c r="O21" s="21" t="s">
        <v>46</v>
      </c>
      <c r="P21" s="47">
        <f>'G-2'!P21+'G-3'!P21+'G-4'!P21</f>
        <v>77</v>
      </c>
      <c r="Q21" s="47">
        <f>'G-2'!Q21+'G-3'!Q21+'G-4'!Q21</f>
        <v>420</v>
      </c>
      <c r="R21" s="47">
        <f>'G-2'!R21+'G-3'!R21+'G-4'!R21</f>
        <v>19</v>
      </c>
      <c r="S21" s="47">
        <f>'G-2'!S21+'G-3'!S21+'G-4'!S21</f>
        <v>3</v>
      </c>
      <c r="T21" s="7">
        <f t="shared" si="2"/>
        <v>504</v>
      </c>
      <c r="U21" s="3">
        <f t="shared" si="5"/>
        <v>2204.5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113</v>
      </c>
      <c r="C22" s="45">
        <f>'G-2'!C22+'G-3'!C22+'G-4'!C22</f>
        <v>345</v>
      </c>
      <c r="D22" s="45">
        <f>'G-2'!D22+'G-3'!D22+'G-4'!D22</f>
        <v>28</v>
      </c>
      <c r="E22" s="45">
        <f>'G-2'!E22+'G-3'!E22+'G-4'!E22</f>
        <v>12</v>
      </c>
      <c r="F22" s="6">
        <f t="shared" si="0"/>
        <v>487.5</v>
      </c>
      <c r="G22" s="2"/>
      <c r="H22" s="21" t="s">
        <v>26</v>
      </c>
      <c r="I22" s="46">
        <f>'G-2'!I22+'G-3'!I22+'G-4'!I22</f>
        <v>125</v>
      </c>
      <c r="J22" s="46">
        <f>'G-2'!J22+'G-3'!J22+'G-4'!J22</f>
        <v>460</v>
      </c>
      <c r="K22" s="46">
        <f>'G-2'!K22+'G-3'!K22+'G-4'!K22</f>
        <v>19</v>
      </c>
      <c r="L22" s="46">
        <f>'G-2'!L22+'G-3'!L22+'G-4'!L22</f>
        <v>14</v>
      </c>
      <c r="M22" s="6">
        <f t="shared" si="1"/>
        <v>595.5</v>
      </c>
      <c r="N22" s="3">
        <f>M19+M20+M21+M22</f>
        <v>2560.5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2619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2568.5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2371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155</v>
      </c>
      <c r="N24" s="88"/>
      <c r="O24" s="167"/>
      <c r="P24" s="16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7.570312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79 X CARRERA 46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43259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10</v>
      </c>
      <c r="F19" s="75">
        <v>37</v>
      </c>
      <c r="G19" s="75">
        <v>0</v>
      </c>
      <c r="H19" s="75">
        <v>1</v>
      </c>
      <c r="I19" s="75">
        <f t="shared" si="0"/>
        <v>44.5</v>
      </c>
      <c r="J19" s="124">
        <f>IF(I19=0,"0,00",I19/SUM(I19:I21)*100)</f>
        <v>12.378303198887343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114</v>
      </c>
      <c r="F20" s="126">
        <v>194</v>
      </c>
      <c r="G20" s="126">
        <v>14</v>
      </c>
      <c r="H20" s="126">
        <v>4</v>
      </c>
      <c r="I20" s="126">
        <f t="shared" si="0"/>
        <v>289</v>
      </c>
      <c r="J20" s="127">
        <f>IF(I20=0,"0,00",I20/SUM(I19:I21)*100)</f>
        <v>80.3894297635605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3</v>
      </c>
      <c r="F21" s="74">
        <v>16</v>
      </c>
      <c r="G21" s="74">
        <v>3</v>
      </c>
      <c r="H21" s="74">
        <v>1</v>
      </c>
      <c r="I21" s="130">
        <f t="shared" si="0"/>
        <v>26</v>
      </c>
      <c r="J21" s="131">
        <f>IF(I21=0,"0,00",I21/SUM(I19:I21)*100)</f>
        <v>7.2322670375521563</v>
      </c>
    </row>
    <row r="22" spans="1:10" x14ac:dyDescent="0.2">
      <c r="A22" s="220"/>
      <c r="B22" s="223"/>
      <c r="C22" s="132"/>
      <c r="D22" s="123" t="s">
        <v>124</v>
      </c>
      <c r="E22" s="75">
        <v>7</v>
      </c>
      <c r="F22" s="75">
        <v>45</v>
      </c>
      <c r="G22" s="75">
        <v>0</v>
      </c>
      <c r="H22" s="75">
        <v>1</v>
      </c>
      <c r="I22" s="75">
        <f t="shared" si="0"/>
        <v>51</v>
      </c>
      <c r="J22" s="124">
        <f>IF(I22=0,"0,00",I22/SUM(I22:I24)*100)</f>
        <v>10.647181628392484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138</v>
      </c>
      <c r="F23" s="126">
        <v>280</v>
      </c>
      <c r="G23" s="126">
        <v>7</v>
      </c>
      <c r="H23" s="126">
        <v>10</v>
      </c>
      <c r="I23" s="126">
        <f t="shared" si="0"/>
        <v>388</v>
      </c>
      <c r="J23" s="127">
        <f>IF(I23=0,"0,00",I23/SUM(I22:I24)*100)</f>
        <v>81.002087682672226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6</v>
      </c>
      <c r="F24" s="74">
        <v>29</v>
      </c>
      <c r="G24" s="74">
        <v>4</v>
      </c>
      <c r="H24" s="74">
        <v>0</v>
      </c>
      <c r="I24" s="130">
        <f t="shared" si="0"/>
        <v>40</v>
      </c>
      <c r="J24" s="131">
        <f>IF(I24=0,"0,00",I24/SUM(I22:I24)*100)</f>
        <v>8.3507306889352826</v>
      </c>
    </row>
    <row r="25" spans="1:10" x14ac:dyDescent="0.2">
      <c r="A25" s="220"/>
      <c r="B25" s="223"/>
      <c r="C25" s="132"/>
      <c r="D25" s="123" t="s">
        <v>124</v>
      </c>
      <c r="E25" s="75">
        <v>3</v>
      </c>
      <c r="F25" s="75">
        <v>31</v>
      </c>
      <c r="G25" s="75">
        <v>0</v>
      </c>
      <c r="H25" s="75">
        <v>1</v>
      </c>
      <c r="I25" s="75">
        <f t="shared" si="0"/>
        <v>35</v>
      </c>
      <c r="J25" s="124">
        <f>IF(I25=0,"0,00",I25/SUM(I25:I27)*100)</f>
        <v>8.1018518518518512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92</v>
      </c>
      <c r="F26" s="126">
        <v>298</v>
      </c>
      <c r="G26" s="126">
        <v>9</v>
      </c>
      <c r="H26" s="126">
        <v>1</v>
      </c>
      <c r="I26" s="126">
        <f t="shared" si="0"/>
        <v>364.5</v>
      </c>
      <c r="J26" s="127">
        <f>IF(I26=0,"0,00",I26/SUM(I25:I27)*100)</f>
        <v>84.375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2</v>
      </c>
      <c r="F27" s="74">
        <v>17</v>
      </c>
      <c r="G27" s="74">
        <v>6</v>
      </c>
      <c r="H27" s="74">
        <v>1</v>
      </c>
      <c r="I27" s="130">
        <f t="shared" si="0"/>
        <v>32.5</v>
      </c>
      <c r="J27" s="131">
        <f>IF(I27=0,"0,00",I27/SUM(I25:I27)*100)</f>
        <v>7.5231481481481479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'G-3'!B14+'G-3'!B15</f>
        <v>15</v>
      </c>
      <c r="F29" s="126">
        <f>'G-3'!C14+'G-3'!C15</f>
        <v>217</v>
      </c>
      <c r="G29" s="126">
        <f>'G-3'!D14+'G-3'!D15</f>
        <v>22</v>
      </c>
      <c r="H29" s="126">
        <f>'G-3'!E14+'G-3'!E15</f>
        <v>4</v>
      </c>
      <c r="I29" s="126">
        <f t="shared" si="0"/>
        <v>278.5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'G-3'!I11+'G-3'!I12</f>
        <v>35</v>
      </c>
      <c r="F32" s="126">
        <f>'G-3'!J11+'G-3'!J12</f>
        <v>216</v>
      </c>
      <c r="G32" s="126">
        <f>'G-3'!K11+'G-3'!K12</f>
        <v>13</v>
      </c>
      <c r="H32" s="126">
        <f>'G-3'!L11+'G-3'!L12</f>
        <v>3</v>
      </c>
      <c r="I32" s="126">
        <f t="shared" si="0"/>
        <v>267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'G-3'!P18+'G-3'!P19</f>
        <v>42</v>
      </c>
      <c r="F35" s="126">
        <f>'G-3'!Q18+'G-3'!Q19</f>
        <v>185</v>
      </c>
      <c r="G35" s="126">
        <f>'G-3'!R18+'G-3'!R19</f>
        <v>13</v>
      </c>
      <c r="H35" s="126">
        <f>'G-3'!S18+'G-3'!S19</f>
        <v>2</v>
      </c>
      <c r="I35" s="126">
        <f t="shared" si="0"/>
        <v>237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39</v>
      </c>
      <c r="F38" s="126">
        <v>310</v>
      </c>
      <c r="G38" s="126">
        <v>15</v>
      </c>
      <c r="H38" s="126">
        <v>6</v>
      </c>
      <c r="I38" s="126">
        <f t="shared" si="0"/>
        <v>374.5</v>
      </c>
      <c r="J38" s="127">
        <f>IF(I38=0,"0,00",I38/SUM(I37:I39)*100)</f>
        <v>73.14453125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9</v>
      </c>
      <c r="F39" s="74">
        <v>111</v>
      </c>
      <c r="G39" s="74">
        <v>6</v>
      </c>
      <c r="H39" s="74">
        <v>4</v>
      </c>
      <c r="I39" s="130">
        <f t="shared" si="0"/>
        <v>137.5</v>
      </c>
      <c r="J39" s="131">
        <f>IF(I39=0,"0,00",I39/SUM(I37:I39)*100)</f>
        <v>26.85546875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36</v>
      </c>
      <c r="F41" s="126">
        <v>304</v>
      </c>
      <c r="G41" s="126">
        <v>11</v>
      </c>
      <c r="H41" s="126">
        <v>9</v>
      </c>
      <c r="I41" s="126">
        <f t="shared" si="0"/>
        <v>366.5</v>
      </c>
      <c r="J41" s="127">
        <f>IF(I41=0,"0,00",I41/SUM(I40:I42)*100)</f>
        <v>82.082866741321396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10</v>
      </c>
      <c r="F42" s="74">
        <v>71</v>
      </c>
      <c r="G42" s="74">
        <v>2</v>
      </c>
      <c r="H42" s="74">
        <v>0</v>
      </c>
      <c r="I42" s="130">
        <f t="shared" si="0"/>
        <v>80</v>
      </c>
      <c r="J42" s="131">
        <f>IF(I42=0,"0,00",I42/SUM(I40:I42)*100)</f>
        <v>17.917133258678611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31</v>
      </c>
      <c r="F44" s="126">
        <v>292</v>
      </c>
      <c r="G44" s="126">
        <v>11</v>
      </c>
      <c r="H44" s="126">
        <v>0</v>
      </c>
      <c r="I44" s="126">
        <f t="shared" si="0"/>
        <v>329.5</v>
      </c>
      <c r="J44" s="127">
        <f>IF(I44=0,"0,00",I44/SUM(I43:I45)*100)</f>
        <v>83.842239185750628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7</v>
      </c>
      <c r="F45" s="74">
        <v>58</v>
      </c>
      <c r="G45" s="74">
        <v>1</v>
      </c>
      <c r="H45" s="74">
        <v>0</v>
      </c>
      <c r="I45" s="135">
        <f t="shared" si="0"/>
        <v>63.5</v>
      </c>
      <c r="J45" s="131">
        <f>IF(I45=0,"0,00",I45/SUM(I43:I45)*100)</f>
        <v>16.157760814249365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18" sqref="Y18"/>
    </sheetView>
  </sheetViews>
  <sheetFormatPr baseColWidth="10" defaultRowHeight="12.75" x14ac:dyDescent="0.2"/>
  <cols>
    <col min="2" max="3" width="5" customWidth="1"/>
    <col min="4" max="4" width="5.140625" customWidth="1"/>
    <col min="5" max="5" width="5" customWidth="1"/>
    <col min="6" max="6" width="5.85546875" customWidth="1"/>
    <col min="7" max="7" width="5.5703125" customWidth="1"/>
    <col min="8" max="8" width="4.7109375" customWidth="1"/>
    <col min="9" max="9" width="5.140625" customWidth="1"/>
    <col min="10" max="10" width="5.42578125" customWidth="1"/>
    <col min="11" max="11" width="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79 X CARRERA 46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1355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43259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102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277.5</v>
      </c>
      <c r="C18" s="149">
        <f>'G-2'!F11</f>
        <v>312.5</v>
      </c>
      <c r="D18" s="149">
        <f>'G-2'!F12</f>
        <v>265</v>
      </c>
      <c r="E18" s="149">
        <f>'G-2'!F13</f>
        <v>270</v>
      </c>
      <c r="F18" s="149">
        <f>'G-2'!F14</f>
        <v>118.5</v>
      </c>
      <c r="G18" s="149">
        <f>'G-2'!F15</f>
        <v>151</v>
      </c>
      <c r="H18" s="149">
        <f>'G-2'!F16</f>
        <v>175.5</v>
      </c>
      <c r="I18" s="149">
        <f>'G-2'!F17</f>
        <v>133.5</v>
      </c>
      <c r="J18" s="149">
        <f>'G-2'!F18</f>
        <v>191</v>
      </c>
      <c r="K18" s="149">
        <f>'G-2'!F19</f>
        <v>136.5</v>
      </c>
      <c r="L18" s="150"/>
      <c r="M18" s="149">
        <f>'G-2'!F20</f>
        <v>190</v>
      </c>
      <c r="N18" s="149">
        <f>'G-2'!F21</f>
        <v>163</v>
      </c>
      <c r="O18" s="149">
        <f>'G-2'!F22</f>
        <v>157</v>
      </c>
      <c r="P18" s="149">
        <f>'G-2'!M10</f>
        <v>116</v>
      </c>
      <c r="Q18" s="149">
        <f>'G-2'!M11</f>
        <v>88.5</v>
      </c>
      <c r="R18" s="149">
        <f>'G-2'!M12</f>
        <v>190.5</v>
      </c>
      <c r="S18" s="149">
        <f>'G-2'!M13</f>
        <v>202.5</v>
      </c>
      <c r="T18" s="149">
        <f>'G-2'!M14</f>
        <v>214.5</v>
      </c>
      <c r="U18" s="149">
        <f>'G-2'!M15</f>
        <v>186</v>
      </c>
      <c r="V18" s="149">
        <f>'G-2'!M16</f>
        <v>187.5</v>
      </c>
      <c r="W18" s="149">
        <f>'G-2'!M17</f>
        <v>206.5</v>
      </c>
      <c r="X18" s="149">
        <f>'G-2'!M18</f>
        <v>223</v>
      </c>
      <c r="Y18" s="149">
        <f>'G-2'!M19</f>
        <v>296.5</v>
      </c>
      <c r="Z18" s="149">
        <f>'G-2'!M20</f>
        <v>231</v>
      </c>
      <c r="AA18" s="149">
        <f>'G-2'!M21</f>
        <v>253.5</v>
      </c>
      <c r="AB18" s="149">
        <f>'G-2'!M22</f>
        <v>225.5</v>
      </c>
      <c r="AC18" s="150"/>
      <c r="AD18" s="149">
        <f>'G-2'!T10</f>
        <v>186</v>
      </c>
      <c r="AE18" s="149">
        <f>'G-2'!T11</f>
        <v>229</v>
      </c>
      <c r="AF18" s="149">
        <f>'G-2'!T12</f>
        <v>250</v>
      </c>
      <c r="AG18" s="149">
        <f>'G-2'!T13</f>
        <v>162</v>
      </c>
      <c r="AH18" s="149">
        <f>'G-2'!T14</f>
        <v>172.5</v>
      </c>
      <c r="AI18" s="149">
        <f>'G-2'!T15</f>
        <v>128.5</v>
      </c>
      <c r="AJ18" s="149">
        <f>'G-2'!T16</f>
        <v>160</v>
      </c>
      <c r="AK18" s="149">
        <f>'G-2'!T17</f>
        <v>250</v>
      </c>
      <c r="AL18" s="149">
        <f>'G-2'!T18</f>
        <v>259.5</v>
      </c>
      <c r="AM18" s="149">
        <f>'G-2'!T19</f>
        <v>220</v>
      </c>
      <c r="AN18" s="149">
        <f>'G-2'!T20</f>
        <v>230</v>
      </c>
      <c r="AO18" s="149">
        <f>'G-2'!T21</f>
        <v>202</v>
      </c>
      <c r="AP18" s="101"/>
      <c r="AQ18" s="101"/>
      <c r="AR18" s="101"/>
      <c r="AS18" s="101"/>
      <c r="AT18" s="101"/>
      <c r="AU18" s="101">
        <f t="shared" ref="AU18:BA18" si="6">E19</f>
        <v>1125</v>
      </c>
      <c r="AV18" s="101">
        <f t="shared" si="6"/>
        <v>966</v>
      </c>
      <c r="AW18" s="101">
        <f t="shared" si="6"/>
        <v>804.5</v>
      </c>
      <c r="AX18" s="101">
        <f t="shared" si="6"/>
        <v>715</v>
      </c>
      <c r="AY18" s="101">
        <f t="shared" si="6"/>
        <v>578.5</v>
      </c>
      <c r="AZ18" s="101">
        <f t="shared" si="6"/>
        <v>651</v>
      </c>
      <c r="BA18" s="101">
        <f t="shared" si="6"/>
        <v>636.5</v>
      </c>
      <c r="BB18" s="101"/>
      <c r="BC18" s="101"/>
      <c r="BD18" s="101"/>
      <c r="BE18" s="101">
        <f t="shared" ref="BE18:BQ18" si="7">P19</f>
        <v>626</v>
      </c>
      <c r="BF18" s="101">
        <f t="shared" si="7"/>
        <v>524.5</v>
      </c>
      <c r="BG18" s="101">
        <f t="shared" si="7"/>
        <v>552</v>
      </c>
      <c r="BH18" s="101">
        <f t="shared" si="7"/>
        <v>597.5</v>
      </c>
      <c r="BI18" s="101">
        <f t="shared" si="7"/>
        <v>696</v>
      </c>
      <c r="BJ18" s="101">
        <f t="shared" si="7"/>
        <v>793.5</v>
      </c>
      <c r="BK18" s="101">
        <f t="shared" si="7"/>
        <v>790.5</v>
      </c>
      <c r="BL18" s="101">
        <f t="shared" si="7"/>
        <v>794.5</v>
      </c>
      <c r="BM18" s="101">
        <f t="shared" si="7"/>
        <v>803</v>
      </c>
      <c r="BN18" s="101">
        <f t="shared" si="7"/>
        <v>913.5</v>
      </c>
      <c r="BO18" s="101">
        <f t="shared" si="7"/>
        <v>957</v>
      </c>
      <c r="BP18" s="101">
        <f t="shared" si="7"/>
        <v>1004</v>
      </c>
      <c r="BQ18" s="101">
        <f t="shared" si="7"/>
        <v>1006.5</v>
      </c>
      <c r="BR18" s="101"/>
      <c r="BS18" s="101"/>
      <c r="BT18" s="101"/>
      <c r="BU18" s="101">
        <f t="shared" ref="BU18:CC18" si="8">AG19</f>
        <v>827</v>
      </c>
      <c r="BV18" s="101">
        <f t="shared" si="8"/>
        <v>813.5</v>
      </c>
      <c r="BW18" s="101">
        <f t="shared" si="8"/>
        <v>713</v>
      </c>
      <c r="BX18" s="101">
        <f t="shared" si="8"/>
        <v>623</v>
      </c>
      <c r="BY18" s="101">
        <f t="shared" si="8"/>
        <v>711</v>
      </c>
      <c r="BZ18" s="101">
        <f t="shared" si="8"/>
        <v>798</v>
      </c>
      <c r="CA18" s="101">
        <f t="shared" si="8"/>
        <v>889.5</v>
      </c>
      <c r="CB18" s="101">
        <f t="shared" si="8"/>
        <v>959.5</v>
      </c>
      <c r="CC18" s="101">
        <f t="shared" si="8"/>
        <v>911.5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1125</v>
      </c>
      <c r="F19" s="149">
        <f t="shared" ref="F19:K19" si="9">C18+D18+E18+F18</f>
        <v>966</v>
      </c>
      <c r="G19" s="149">
        <f t="shared" si="9"/>
        <v>804.5</v>
      </c>
      <c r="H19" s="149">
        <f t="shared" si="9"/>
        <v>715</v>
      </c>
      <c r="I19" s="149">
        <f t="shared" si="9"/>
        <v>578.5</v>
      </c>
      <c r="J19" s="149">
        <f t="shared" si="9"/>
        <v>651</v>
      </c>
      <c r="K19" s="149">
        <f t="shared" si="9"/>
        <v>636.5</v>
      </c>
      <c r="L19" s="150"/>
      <c r="M19" s="149"/>
      <c r="N19" s="149"/>
      <c r="O19" s="149"/>
      <c r="P19" s="149">
        <f>M18+N18+O18+P18</f>
        <v>626</v>
      </c>
      <c r="Q19" s="149">
        <f t="shared" ref="Q19:AB19" si="10">N18+O18+P18+Q18</f>
        <v>524.5</v>
      </c>
      <c r="R19" s="149">
        <f t="shared" si="10"/>
        <v>552</v>
      </c>
      <c r="S19" s="149">
        <f t="shared" si="10"/>
        <v>597.5</v>
      </c>
      <c r="T19" s="149">
        <f t="shared" si="10"/>
        <v>696</v>
      </c>
      <c r="U19" s="149">
        <f t="shared" si="10"/>
        <v>793.5</v>
      </c>
      <c r="V19" s="149">
        <f t="shared" si="10"/>
        <v>790.5</v>
      </c>
      <c r="W19" s="149">
        <f t="shared" si="10"/>
        <v>794.5</v>
      </c>
      <c r="X19" s="149">
        <f t="shared" si="10"/>
        <v>803</v>
      </c>
      <c r="Y19" s="149">
        <f t="shared" si="10"/>
        <v>913.5</v>
      </c>
      <c r="Z19" s="149">
        <f t="shared" si="10"/>
        <v>957</v>
      </c>
      <c r="AA19" s="149">
        <f t="shared" si="10"/>
        <v>1004</v>
      </c>
      <c r="AB19" s="149">
        <f t="shared" si="10"/>
        <v>1006.5</v>
      </c>
      <c r="AC19" s="150"/>
      <c r="AD19" s="149"/>
      <c r="AE19" s="149"/>
      <c r="AF19" s="149"/>
      <c r="AG19" s="149">
        <f>AD18+AE18+AF18+AG18</f>
        <v>827</v>
      </c>
      <c r="AH19" s="149">
        <f t="shared" ref="AH19:AO19" si="11">AE18+AF18+AG18+AH18</f>
        <v>813.5</v>
      </c>
      <c r="AI19" s="149">
        <f t="shared" si="11"/>
        <v>713</v>
      </c>
      <c r="AJ19" s="149">
        <f t="shared" si="11"/>
        <v>623</v>
      </c>
      <c r="AK19" s="149">
        <f t="shared" si="11"/>
        <v>711</v>
      </c>
      <c r="AL19" s="149">
        <f t="shared" si="11"/>
        <v>798</v>
      </c>
      <c r="AM19" s="149">
        <f t="shared" si="11"/>
        <v>889.5</v>
      </c>
      <c r="AN19" s="149">
        <f t="shared" si="11"/>
        <v>959.5</v>
      </c>
      <c r="AO19" s="149">
        <f t="shared" si="11"/>
        <v>911.5</v>
      </c>
      <c r="AP19" s="101"/>
      <c r="AQ19" s="101"/>
      <c r="AR19" s="101"/>
      <c r="AS19" s="101"/>
      <c r="AT19" s="101"/>
      <c r="AU19" s="101">
        <f t="shared" ref="AU19:BA19" si="12">E29</f>
        <v>881.5</v>
      </c>
      <c r="AV19" s="101">
        <f t="shared" si="12"/>
        <v>914</v>
      </c>
      <c r="AW19" s="101">
        <f t="shared" si="12"/>
        <v>899</v>
      </c>
      <c r="AX19" s="101">
        <f t="shared" si="12"/>
        <v>883</v>
      </c>
      <c r="AY19" s="101">
        <f t="shared" si="12"/>
        <v>806</v>
      </c>
      <c r="AZ19" s="101">
        <f t="shared" si="12"/>
        <v>793.5</v>
      </c>
      <c r="BA19" s="101">
        <f t="shared" si="12"/>
        <v>792.5</v>
      </c>
      <c r="BB19" s="101"/>
      <c r="BC19" s="101"/>
      <c r="BD19" s="101"/>
      <c r="BE19" s="101">
        <f t="shared" ref="BE19:BQ19" si="13">P29</f>
        <v>824.5</v>
      </c>
      <c r="BF19" s="101">
        <f t="shared" si="13"/>
        <v>818.5</v>
      </c>
      <c r="BG19" s="101">
        <f t="shared" si="13"/>
        <v>762.5</v>
      </c>
      <c r="BH19" s="101">
        <f t="shared" si="13"/>
        <v>818</v>
      </c>
      <c r="BI19" s="101">
        <f t="shared" si="13"/>
        <v>875.5</v>
      </c>
      <c r="BJ19" s="101">
        <f t="shared" si="13"/>
        <v>862</v>
      </c>
      <c r="BK19" s="101">
        <f t="shared" si="13"/>
        <v>862</v>
      </c>
      <c r="BL19" s="101">
        <f t="shared" si="13"/>
        <v>856</v>
      </c>
      <c r="BM19" s="101">
        <f t="shared" si="13"/>
        <v>893.5</v>
      </c>
      <c r="BN19" s="101">
        <f t="shared" si="13"/>
        <v>933.5</v>
      </c>
      <c r="BO19" s="101">
        <f t="shared" si="13"/>
        <v>966.5</v>
      </c>
      <c r="BP19" s="101">
        <f t="shared" si="13"/>
        <v>959</v>
      </c>
      <c r="BQ19" s="101">
        <f t="shared" si="13"/>
        <v>932.5</v>
      </c>
      <c r="BR19" s="101"/>
      <c r="BS19" s="101"/>
      <c r="BT19" s="101"/>
      <c r="BU19" s="101">
        <f t="shared" ref="BU19:CC19" si="14">AG29</f>
        <v>947.5</v>
      </c>
      <c r="BV19" s="101">
        <f t="shared" si="14"/>
        <v>857</v>
      </c>
      <c r="BW19" s="101">
        <f t="shared" si="14"/>
        <v>774.5</v>
      </c>
      <c r="BX19" s="101">
        <f t="shared" si="14"/>
        <v>769.5</v>
      </c>
      <c r="BY19" s="101">
        <f t="shared" si="14"/>
        <v>820</v>
      </c>
      <c r="BZ19" s="101">
        <f t="shared" si="14"/>
        <v>866.5</v>
      </c>
      <c r="CA19" s="101">
        <f t="shared" si="14"/>
        <v>899</v>
      </c>
      <c r="CB19" s="101">
        <f t="shared" si="14"/>
        <v>896.5</v>
      </c>
      <c r="CC19" s="101">
        <f t="shared" si="14"/>
        <v>826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0.12378303198887343</v>
      </c>
      <c r="E20" s="152"/>
      <c r="F20" s="152" t="s">
        <v>107</v>
      </c>
      <c r="G20" s="153">
        <f>DIRECCIONALIDAD!J20/100</f>
        <v>0.80389429763560505</v>
      </c>
      <c r="H20" s="152"/>
      <c r="I20" s="152" t="s">
        <v>108</v>
      </c>
      <c r="J20" s="153">
        <f>DIRECCIONALIDAD!J21/100</f>
        <v>7.2322670375521564E-2</v>
      </c>
      <c r="K20" s="154"/>
      <c r="L20" s="148"/>
      <c r="M20" s="151"/>
      <c r="N20" s="152"/>
      <c r="O20" s="152" t="s">
        <v>106</v>
      </c>
      <c r="P20" s="153">
        <f>DIRECCIONALIDAD!J22/100</f>
        <v>0.10647181628392484</v>
      </c>
      <c r="Q20" s="152"/>
      <c r="R20" s="152"/>
      <c r="S20" s="152"/>
      <c r="T20" s="152" t="s">
        <v>107</v>
      </c>
      <c r="U20" s="153">
        <f>DIRECCIONALIDAD!J23/100</f>
        <v>0.8100208768267223</v>
      </c>
      <c r="V20" s="152"/>
      <c r="W20" s="152"/>
      <c r="X20" s="152"/>
      <c r="Y20" s="152" t="s">
        <v>108</v>
      </c>
      <c r="Z20" s="153">
        <f>DIRECCIONALIDAD!J24/100</f>
        <v>8.3507306889352831E-2</v>
      </c>
      <c r="AA20" s="152"/>
      <c r="AB20" s="154"/>
      <c r="AC20" s="148"/>
      <c r="AD20" s="151"/>
      <c r="AE20" s="152" t="s">
        <v>106</v>
      </c>
      <c r="AF20" s="153">
        <f>DIRECCIONALIDAD!J25/100</f>
        <v>8.1018518518518517E-2</v>
      </c>
      <c r="AG20" s="152"/>
      <c r="AH20" s="152"/>
      <c r="AI20" s="152"/>
      <c r="AJ20" s="152" t="s">
        <v>107</v>
      </c>
      <c r="AK20" s="153">
        <f>DIRECCIONALIDAD!J26/100</f>
        <v>0.84375</v>
      </c>
      <c r="AL20" s="152"/>
      <c r="AM20" s="152"/>
      <c r="AN20" s="152" t="s">
        <v>108</v>
      </c>
      <c r="AO20" s="155">
        <f>DIRECCIONALIDAD!J27/100</f>
        <v>7.5231481481481483E-2</v>
      </c>
      <c r="AP20" s="92"/>
      <c r="AQ20" s="92"/>
      <c r="AR20" s="92"/>
      <c r="AS20" s="92"/>
      <c r="AT20" s="92"/>
      <c r="AU20" s="92">
        <f t="shared" ref="AU20:BA20" si="15">E24</f>
        <v>612.5</v>
      </c>
      <c r="AV20" s="92">
        <f t="shared" si="15"/>
        <v>636.5</v>
      </c>
      <c r="AW20" s="92">
        <f t="shared" si="15"/>
        <v>623.5</v>
      </c>
      <c r="AX20" s="92">
        <f t="shared" si="15"/>
        <v>608</v>
      </c>
      <c r="AY20" s="92">
        <f t="shared" si="15"/>
        <v>580</v>
      </c>
      <c r="AZ20" s="92">
        <f t="shared" si="15"/>
        <v>589.5</v>
      </c>
      <c r="BA20" s="92">
        <f t="shared" si="15"/>
        <v>612</v>
      </c>
      <c r="BB20" s="92"/>
      <c r="BC20" s="92"/>
      <c r="BD20" s="92"/>
      <c r="BE20" s="92">
        <f t="shared" ref="BE20:BQ20" si="16">P24</f>
        <v>573.5</v>
      </c>
      <c r="BF20" s="92">
        <f t="shared" si="16"/>
        <v>565</v>
      </c>
      <c r="BG20" s="92">
        <f t="shared" si="16"/>
        <v>553.5</v>
      </c>
      <c r="BH20" s="92">
        <f t="shared" si="16"/>
        <v>530</v>
      </c>
      <c r="BI20" s="92">
        <f t="shared" si="16"/>
        <v>524.5</v>
      </c>
      <c r="BJ20" s="92">
        <f t="shared" si="16"/>
        <v>511.5</v>
      </c>
      <c r="BK20" s="92">
        <f t="shared" si="16"/>
        <v>497</v>
      </c>
      <c r="BL20" s="92">
        <f t="shared" si="16"/>
        <v>483.5</v>
      </c>
      <c r="BM20" s="92">
        <f t="shared" si="16"/>
        <v>482.5</v>
      </c>
      <c r="BN20" s="92">
        <f t="shared" si="16"/>
        <v>521.5</v>
      </c>
      <c r="BO20" s="92">
        <f t="shared" si="16"/>
        <v>568</v>
      </c>
      <c r="BP20" s="92">
        <f t="shared" si="16"/>
        <v>605.5</v>
      </c>
      <c r="BQ20" s="92">
        <f t="shared" si="16"/>
        <v>621.5</v>
      </c>
      <c r="BR20" s="92"/>
      <c r="BS20" s="92"/>
      <c r="BT20" s="92"/>
      <c r="BU20" s="92">
        <f t="shared" ref="BU20:CC20" si="17">AG24</f>
        <v>571</v>
      </c>
      <c r="BV20" s="92">
        <f t="shared" si="17"/>
        <v>558.5</v>
      </c>
      <c r="BW20" s="92">
        <f t="shared" si="17"/>
        <v>532.5</v>
      </c>
      <c r="BX20" s="92">
        <f t="shared" si="17"/>
        <v>509.5</v>
      </c>
      <c r="BY20" s="92">
        <f t="shared" si="17"/>
        <v>537.5</v>
      </c>
      <c r="BZ20" s="92">
        <f t="shared" si="17"/>
        <v>519.5</v>
      </c>
      <c r="CA20" s="92">
        <f t="shared" si="17"/>
        <v>519.5</v>
      </c>
      <c r="CB20" s="92">
        <f t="shared" si="17"/>
        <v>515</v>
      </c>
      <c r="CC20" s="92">
        <f t="shared" si="17"/>
        <v>467</v>
      </c>
    </row>
    <row r="21" spans="1:81" ht="16.5" customHeight="1" x14ac:dyDescent="0.2">
      <c r="A21" s="160" t="s">
        <v>150</v>
      </c>
      <c r="B21" s="161">
        <f>MAX(B19:K19)</f>
        <v>1125</v>
      </c>
      <c r="C21" s="152" t="s">
        <v>106</v>
      </c>
      <c r="D21" s="162">
        <f>+B21*D20</f>
        <v>139.25591098748262</v>
      </c>
      <c r="E21" s="152"/>
      <c r="F21" s="152" t="s">
        <v>107</v>
      </c>
      <c r="G21" s="162">
        <f>+B21*G20</f>
        <v>904.38108484005568</v>
      </c>
      <c r="H21" s="152"/>
      <c r="I21" s="152" t="s">
        <v>108</v>
      </c>
      <c r="J21" s="162">
        <f>+B21*J20</f>
        <v>81.363004172461757</v>
      </c>
      <c r="K21" s="154"/>
      <c r="L21" s="148"/>
      <c r="M21" s="161">
        <f>MAX(M19:AB19)</f>
        <v>1006.5</v>
      </c>
      <c r="N21" s="152"/>
      <c r="O21" s="152" t="s">
        <v>106</v>
      </c>
      <c r="P21" s="163">
        <f>+M21*P20</f>
        <v>107.16388308977035</v>
      </c>
      <c r="Q21" s="152"/>
      <c r="R21" s="152"/>
      <c r="S21" s="152"/>
      <c r="T21" s="152" t="s">
        <v>107</v>
      </c>
      <c r="U21" s="163">
        <f>+M21*U20</f>
        <v>815.28601252609599</v>
      </c>
      <c r="V21" s="152"/>
      <c r="W21" s="152"/>
      <c r="X21" s="152"/>
      <c r="Y21" s="152" t="s">
        <v>108</v>
      </c>
      <c r="Z21" s="163">
        <f>+M21*Z20</f>
        <v>84.050104384133618</v>
      </c>
      <c r="AA21" s="152"/>
      <c r="AB21" s="154"/>
      <c r="AC21" s="148"/>
      <c r="AD21" s="161">
        <f>MAX(AD19:AO19)</f>
        <v>959.5</v>
      </c>
      <c r="AE21" s="152" t="s">
        <v>106</v>
      </c>
      <c r="AF21" s="162">
        <f>+AD21*AF20</f>
        <v>77.737268518518519</v>
      </c>
      <c r="AG21" s="152"/>
      <c r="AH21" s="152"/>
      <c r="AI21" s="152"/>
      <c r="AJ21" s="152" t="s">
        <v>107</v>
      </c>
      <c r="AK21" s="162">
        <f>+AD21*AK20</f>
        <v>809.578125</v>
      </c>
      <c r="AL21" s="152"/>
      <c r="AM21" s="152"/>
      <c r="AN21" s="152" t="s">
        <v>108</v>
      </c>
      <c r="AO21" s="164">
        <f>+AD21*AO20</f>
        <v>72.184606481481481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102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2619</v>
      </c>
      <c r="AV22" s="92">
        <f t="shared" si="18"/>
        <v>2516.5</v>
      </c>
      <c r="AW22" s="92">
        <f t="shared" si="18"/>
        <v>2327</v>
      </c>
      <c r="AX22" s="92">
        <f t="shared" si="18"/>
        <v>2206</v>
      </c>
      <c r="AY22" s="92">
        <f t="shared" si="18"/>
        <v>1964.5</v>
      </c>
      <c r="AZ22" s="92">
        <f t="shared" si="18"/>
        <v>2034</v>
      </c>
      <c r="BA22" s="92">
        <f t="shared" si="18"/>
        <v>2041</v>
      </c>
      <c r="BB22" s="92"/>
      <c r="BC22" s="92"/>
      <c r="BD22" s="92"/>
      <c r="BE22" s="92">
        <f t="shared" ref="BE22:BQ22" si="19">P34</f>
        <v>2024</v>
      </c>
      <c r="BF22" s="92">
        <f t="shared" si="19"/>
        <v>1908</v>
      </c>
      <c r="BG22" s="92">
        <f t="shared" si="19"/>
        <v>1868</v>
      </c>
      <c r="BH22" s="92">
        <f t="shared" si="19"/>
        <v>1945.5</v>
      </c>
      <c r="BI22" s="92">
        <f t="shared" si="19"/>
        <v>2096</v>
      </c>
      <c r="BJ22" s="92">
        <f t="shared" si="19"/>
        <v>2167</v>
      </c>
      <c r="BK22" s="92">
        <f t="shared" si="19"/>
        <v>2149.5</v>
      </c>
      <c r="BL22" s="92">
        <f t="shared" si="19"/>
        <v>2134</v>
      </c>
      <c r="BM22" s="92">
        <f t="shared" si="19"/>
        <v>2179</v>
      </c>
      <c r="BN22" s="92">
        <f t="shared" si="19"/>
        <v>2368.5</v>
      </c>
      <c r="BO22" s="92">
        <f t="shared" si="19"/>
        <v>2491.5</v>
      </c>
      <c r="BP22" s="92">
        <f t="shared" si="19"/>
        <v>2568.5</v>
      </c>
      <c r="BQ22" s="92">
        <f t="shared" si="19"/>
        <v>2560.5</v>
      </c>
      <c r="BR22" s="92"/>
      <c r="BS22" s="92"/>
      <c r="BT22" s="92"/>
      <c r="BU22" s="92">
        <f t="shared" ref="BU22:CC22" si="20">AG34</f>
        <v>2345.5</v>
      </c>
      <c r="BV22" s="92">
        <f t="shared" si="20"/>
        <v>2229</v>
      </c>
      <c r="BW22" s="92">
        <f t="shared" si="20"/>
        <v>2020</v>
      </c>
      <c r="BX22" s="92">
        <f t="shared" si="20"/>
        <v>1902</v>
      </c>
      <c r="BY22" s="92">
        <f t="shared" si="20"/>
        <v>2068.5</v>
      </c>
      <c r="BZ22" s="92">
        <f t="shared" si="20"/>
        <v>2184</v>
      </c>
      <c r="CA22" s="92">
        <f t="shared" si="20"/>
        <v>2308</v>
      </c>
      <c r="CB22" s="92">
        <f t="shared" si="20"/>
        <v>2371</v>
      </c>
      <c r="CC22" s="92">
        <f t="shared" si="20"/>
        <v>2204.5</v>
      </c>
    </row>
    <row r="23" spans="1:81" ht="16.5" customHeight="1" x14ac:dyDescent="0.2">
      <c r="A23" s="100" t="s">
        <v>103</v>
      </c>
      <c r="B23" s="149">
        <f>'G-3'!F10</f>
        <v>119.5</v>
      </c>
      <c r="C23" s="149">
        <f>'G-3'!F11</f>
        <v>148</v>
      </c>
      <c r="D23" s="149">
        <f>'G-3'!F12</f>
        <v>164.5</v>
      </c>
      <c r="E23" s="149">
        <f>'G-3'!F13</f>
        <v>180.5</v>
      </c>
      <c r="F23" s="149">
        <f>'G-3'!F14</f>
        <v>143.5</v>
      </c>
      <c r="G23" s="149">
        <f>'G-3'!F15</f>
        <v>135</v>
      </c>
      <c r="H23" s="149">
        <f>'G-3'!F16</f>
        <v>149</v>
      </c>
      <c r="I23" s="149">
        <f>'G-3'!F17</f>
        <v>152.5</v>
      </c>
      <c r="J23" s="149">
        <f>'G-3'!F18</f>
        <v>153</v>
      </c>
      <c r="K23" s="149">
        <f>'G-3'!F19</f>
        <v>157.5</v>
      </c>
      <c r="L23" s="150"/>
      <c r="M23" s="149">
        <f>'G-3'!F20</f>
        <v>145</v>
      </c>
      <c r="N23" s="149">
        <f>'G-3'!F21</f>
        <v>142</v>
      </c>
      <c r="O23" s="149">
        <f>'G-3'!F22</f>
        <v>154</v>
      </c>
      <c r="P23" s="149">
        <f>'G-3'!M10</f>
        <v>132.5</v>
      </c>
      <c r="Q23" s="149">
        <f>'G-3'!M11</f>
        <v>136.5</v>
      </c>
      <c r="R23" s="149">
        <f>'G-3'!M12</f>
        <v>130.5</v>
      </c>
      <c r="S23" s="149">
        <f>'G-3'!M13</f>
        <v>130.5</v>
      </c>
      <c r="T23" s="149">
        <f>'G-3'!M14</f>
        <v>127</v>
      </c>
      <c r="U23" s="149">
        <f>'G-3'!M15</f>
        <v>123.5</v>
      </c>
      <c r="V23" s="149">
        <f>'G-3'!M16</f>
        <v>116</v>
      </c>
      <c r="W23" s="149">
        <f>'G-3'!M17</f>
        <v>117</v>
      </c>
      <c r="X23" s="149">
        <f>'G-3'!M18</f>
        <v>126</v>
      </c>
      <c r="Y23" s="149">
        <f>'G-3'!M19</f>
        <v>162.5</v>
      </c>
      <c r="Z23" s="149">
        <f>'G-3'!M20</f>
        <v>162.5</v>
      </c>
      <c r="AA23" s="149">
        <f>'G-3'!M21</f>
        <v>154.5</v>
      </c>
      <c r="AB23" s="149">
        <f>'G-3'!M22</f>
        <v>142</v>
      </c>
      <c r="AC23" s="150"/>
      <c r="AD23" s="149">
        <f>'G-3'!T10</f>
        <v>145</v>
      </c>
      <c r="AE23" s="149">
        <f>'G-3'!T11</f>
        <v>148.5</v>
      </c>
      <c r="AF23" s="149">
        <f>'G-3'!T12</f>
        <v>143</v>
      </c>
      <c r="AG23" s="149">
        <f>'G-3'!T13</f>
        <v>134.5</v>
      </c>
      <c r="AH23" s="149">
        <f>'G-3'!T14</f>
        <v>132.5</v>
      </c>
      <c r="AI23" s="149">
        <f>'G-3'!T15</f>
        <v>122.5</v>
      </c>
      <c r="AJ23" s="149">
        <f>'G-3'!T16</f>
        <v>120</v>
      </c>
      <c r="AK23" s="149">
        <f>'G-3'!T17</f>
        <v>162.5</v>
      </c>
      <c r="AL23" s="149">
        <f>'G-3'!T18</f>
        <v>114.5</v>
      </c>
      <c r="AM23" s="149">
        <f>'G-3'!T19</f>
        <v>122.5</v>
      </c>
      <c r="AN23" s="149">
        <f>'G-3'!T20</f>
        <v>115.5</v>
      </c>
      <c r="AO23" s="149">
        <f>'G-3'!T21</f>
        <v>114.5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612.5</v>
      </c>
      <c r="F24" s="149">
        <f t="shared" ref="F24:K24" si="21">C23+D23+E23+F23</f>
        <v>636.5</v>
      </c>
      <c r="G24" s="149">
        <f t="shared" si="21"/>
        <v>623.5</v>
      </c>
      <c r="H24" s="149">
        <f t="shared" si="21"/>
        <v>608</v>
      </c>
      <c r="I24" s="149">
        <f t="shared" si="21"/>
        <v>580</v>
      </c>
      <c r="J24" s="149">
        <f t="shared" si="21"/>
        <v>589.5</v>
      </c>
      <c r="K24" s="149">
        <f t="shared" si="21"/>
        <v>612</v>
      </c>
      <c r="L24" s="150"/>
      <c r="M24" s="149"/>
      <c r="N24" s="149"/>
      <c r="O24" s="149"/>
      <c r="P24" s="149">
        <f>M23+N23+O23+P23</f>
        <v>573.5</v>
      </c>
      <c r="Q24" s="149">
        <f t="shared" ref="Q24:AB24" si="22">N23+O23+P23+Q23</f>
        <v>565</v>
      </c>
      <c r="R24" s="149">
        <f t="shared" si="22"/>
        <v>553.5</v>
      </c>
      <c r="S24" s="149">
        <f t="shared" si="22"/>
        <v>530</v>
      </c>
      <c r="T24" s="149">
        <f t="shared" si="22"/>
        <v>524.5</v>
      </c>
      <c r="U24" s="149">
        <f t="shared" si="22"/>
        <v>511.5</v>
      </c>
      <c r="V24" s="149">
        <f t="shared" si="22"/>
        <v>497</v>
      </c>
      <c r="W24" s="149">
        <f t="shared" si="22"/>
        <v>483.5</v>
      </c>
      <c r="X24" s="149">
        <f t="shared" si="22"/>
        <v>482.5</v>
      </c>
      <c r="Y24" s="149">
        <f t="shared" si="22"/>
        <v>521.5</v>
      </c>
      <c r="Z24" s="149">
        <f t="shared" si="22"/>
        <v>568</v>
      </c>
      <c r="AA24" s="149">
        <f t="shared" si="22"/>
        <v>605.5</v>
      </c>
      <c r="AB24" s="149">
        <f t="shared" si="22"/>
        <v>621.5</v>
      </c>
      <c r="AC24" s="150"/>
      <c r="AD24" s="149"/>
      <c r="AE24" s="149"/>
      <c r="AF24" s="149"/>
      <c r="AG24" s="149">
        <f>AD23+AE23+AF23+AG23</f>
        <v>571</v>
      </c>
      <c r="AH24" s="149">
        <f t="shared" ref="AH24:AO24" si="23">AE23+AF23+AG23+AH23</f>
        <v>558.5</v>
      </c>
      <c r="AI24" s="149">
        <f t="shared" si="23"/>
        <v>532.5</v>
      </c>
      <c r="AJ24" s="149">
        <f t="shared" si="23"/>
        <v>509.5</v>
      </c>
      <c r="AK24" s="149">
        <f t="shared" si="23"/>
        <v>537.5</v>
      </c>
      <c r="AL24" s="149">
        <f t="shared" si="23"/>
        <v>519.5</v>
      </c>
      <c r="AM24" s="149">
        <f t="shared" si="23"/>
        <v>519.5</v>
      </c>
      <c r="AN24" s="149">
        <f t="shared" si="23"/>
        <v>515</v>
      </c>
      <c r="AO24" s="149">
        <f t="shared" si="23"/>
        <v>467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1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636.5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636.5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621.5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621.5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571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571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102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187</v>
      </c>
      <c r="C28" s="149">
        <f>'G-4'!F11</f>
        <v>220.5</v>
      </c>
      <c r="D28" s="149">
        <f>'G-4'!F12</f>
        <v>218.5</v>
      </c>
      <c r="E28" s="149">
        <f>'G-4'!F13</f>
        <v>255.5</v>
      </c>
      <c r="F28" s="149">
        <f>'G-4'!F14</f>
        <v>219.5</v>
      </c>
      <c r="G28" s="149">
        <f>'G-4'!F15</f>
        <v>205.5</v>
      </c>
      <c r="H28" s="149">
        <f>'G-4'!F16</f>
        <v>202.5</v>
      </c>
      <c r="I28" s="149">
        <f>'G-4'!F17</f>
        <v>178.5</v>
      </c>
      <c r="J28" s="149">
        <f>'G-4'!F18</f>
        <v>207</v>
      </c>
      <c r="K28" s="149">
        <f>'G-4'!F19</f>
        <v>204.5</v>
      </c>
      <c r="L28" s="150"/>
      <c r="M28" s="149">
        <f>'G-4'!F20</f>
        <v>225</v>
      </c>
      <c r="N28" s="149">
        <f>'G-4'!F21</f>
        <v>263.5</v>
      </c>
      <c r="O28" s="149">
        <f>'G-4'!F22</f>
        <v>176.5</v>
      </c>
      <c r="P28" s="149">
        <f>'G-4'!M10</f>
        <v>159.5</v>
      </c>
      <c r="Q28" s="149">
        <f>'G-4'!M11</f>
        <v>219</v>
      </c>
      <c r="R28" s="149">
        <f>'G-4'!M12</f>
        <v>207.5</v>
      </c>
      <c r="S28" s="149">
        <f>'G-4'!M13</f>
        <v>232</v>
      </c>
      <c r="T28" s="149">
        <f>'G-4'!M14</f>
        <v>217</v>
      </c>
      <c r="U28" s="149">
        <f>'G-4'!M15</f>
        <v>205.5</v>
      </c>
      <c r="V28" s="149">
        <f>'G-4'!M16</f>
        <v>207.5</v>
      </c>
      <c r="W28" s="149">
        <f>'G-4'!M17</f>
        <v>226</v>
      </c>
      <c r="X28" s="149">
        <f>'G-4'!M18</f>
        <v>254.5</v>
      </c>
      <c r="Y28" s="149">
        <f>'G-4'!M19</f>
        <v>245.5</v>
      </c>
      <c r="Z28" s="149">
        <f>'G-4'!M20</f>
        <v>240.5</v>
      </c>
      <c r="AA28" s="149">
        <f>'G-4'!M21</f>
        <v>218.5</v>
      </c>
      <c r="AB28" s="149">
        <f>'G-4'!M22</f>
        <v>228</v>
      </c>
      <c r="AC28" s="150"/>
      <c r="AD28" s="149">
        <f>'G-4'!T10</f>
        <v>270.5</v>
      </c>
      <c r="AE28" s="149">
        <f>'G-4'!T11</f>
        <v>256.5</v>
      </c>
      <c r="AF28" s="149">
        <f>'G-4'!T12</f>
        <v>213</v>
      </c>
      <c r="AG28" s="149">
        <f>'G-4'!T13</f>
        <v>207.5</v>
      </c>
      <c r="AH28" s="149">
        <f>'G-4'!T14</f>
        <v>180</v>
      </c>
      <c r="AI28" s="149">
        <f>'G-4'!T15</f>
        <v>174</v>
      </c>
      <c r="AJ28" s="149">
        <f>'G-4'!T16</f>
        <v>208</v>
      </c>
      <c r="AK28" s="149">
        <f>'G-4'!T17</f>
        <v>258</v>
      </c>
      <c r="AL28" s="149">
        <f>'G-4'!T18</f>
        <v>226.5</v>
      </c>
      <c r="AM28" s="149">
        <f>'G-4'!T19</f>
        <v>206.5</v>
      </c>
      <c r="AN28" s="149">
        <f>'G-4'!T20</f>
        <v>205.5</v>
      </c>
      <c r="AO28" s="149">
        <f>'G-4'!T21</f>
        <v>187.5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881.5</v>
      </c>
      <c r="F29" s="149">
        <f t="shared" ref="F29:K29" si="24">C28+D28+E28+F28</f>
        <v>914</v>
      </c>
      <c r="G29" s="149">
        <f t="shared" si="24"/>
        <v>899</v>
      </c>
      <c r="H29" s="149">
        <f t="shared" si="24"/>
        <v>883</v>
      </c>
      <c r="I29" s="149">
        <f t="shared" si="24"/>
        <v>806</v>
      </c>
      <c r="J29" s="149">
        <f t="shared" si="24"/>
        <v>793.5</v>
      </c>
      <c r="K29" s="149">
        <f t="shared" si="24"/>
        <v>792.5</v>
      </c>
      <c r="L29" s="150"/>
      <c r="M29" s="149"/>
      <c r="N29" s="149"/>
      <c r="O29" s="149"/>
      <c r="P29" s="149">
        <f>M28+N28+O28+P28</f>
        <v>824.5</v>
      </c>
      <c r="Q29" s="149">
        <f t="shared" ref="Q29:AB29" si="25">N28+O28+P28+Q28</f>
        <v>818.5</v>
      </c>
      <c r="R29" s="149">
        <f t="shared" si="25"/>
        <v>762.5</v>
      </c>
      <c r="S29" s="149">
        <f t="shared" si="25"/>
        <v>818</v>
      </c>
      <c r="T29" s="149">
        <f t="shared" si="25"/>
        <v>875.5</v>
      </c>
      <c r="U29" s="149">
        <f t="shared" si="25"/>
        <v>862</v>
      </c>
      <c r="V29" s="149">
        <f t="shared" si="25"/>
        <v>862</v>
      </c>
      <c r="W29" s="149">
        <f t="shared" si="25"/>
        <v>856</v>
      </c>
      <c r="X29" s="149">
        <f t="shared" si="25"/>
        <v>893.5</v>
      </c>
      <c r="Y29" s="149">
        <f t="shared" si="25"/>
        <v>933.5</v>
      </c>
      <c r="Z29" s="149">
        <f t="shared" si="25"/>
        <v>966.5</v>
      </c>
      <c r="AA29" s="149">
        <f t="shared" si="25"/>
        <v>959</v>
      </c>
      <c r="AB29" s="149">
        <f t="shared" si="25"/>
        <v>932.5</v>
      </c>
      <c r="AC29" s="150"/>
      <c r="AD29" s="149"/>
      <c r="AE29" s="149"/>
      <c r="AF29" s="149"/>
      <c r="AG29" s="149">
        <f>AD28+AE28+AF28+AG28</f>
        <v>947.5</v>
      </c>
      <c r="AH29" s="149">
        <f t="shared" ref="AH29:AO29" si="26">AE28+AF28+AG28+AH28</f>
        <v>857</v>
      </c>
      <c r="AI29" s="149">
        <f t="shared" si="26"/>
        <v>774.5</v>
      </c>
      <c r="AJ29" s="149">
        <f t="shared" si="26"/>
        <v>769.5</v>
      </c>
      <c r="AK29" s="149">
        <f t="shared" si="26"/>
        <v>820</v>
      </c>
      <c r="AL29" s="149">
        <f t="shared" si="26"/>
        <v>866.5</v>
      </c>
      <c r="AM29" s="149">
        <f t="shared" si="26"/>
        <v>899</v>
      </c>
      <c r="AN29" s="149">
        <f t="shared" si="26"/>
        <v>896.5</v>
      </c>
      <c r="AO29" s="149">
        <f t="shared" si="26"/>
        <v>826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0.7314453125</v>
      </c>
      <c r="H30" s="152"/>
      <c r="I30" s="152" t="s">
        <v>108</v>
      </c>
      <c r="J30" s="153">
        <f>DIRECCIONALIDAD!J39/100</f>
        <v>0.2685546875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0.82082866741321392</v>
      </c>
      <c r="V30" s="152"/>
      <c r="W30" s="152"/>
      <c r="X30" s="152"/>
      <c r="Y30" s="152" t="s">
        <v>108</v>
      </c>
      <c r="Z30" s="153">
        <f>DIRECCIONALIDAD!J42/100</f>
        <v>0.17917133258678611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0.83842239185750633</v>
      </c>
      <c r="AL30" s="152"/>
      <c r="AM30" s="152"/>
      <c r="AN30" s="152" t="s">
        <v>108</v>
      </c>
      <c r="AO30" s="155">
        <f>DIRECCIONALIDAD!J45/100</f>
        <v>0.16157760814249364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914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668.541015625</v>
      </c>
      <c r="H31" s="152"/>
      <c r="I31" s="152" t="s">
        <v>108</v>
      </c>
      <c r="J31" s="162">
        <f>+B31*J30</f>
        <v>245.458984375</v>
      </c>
      <c r="K31" s="154"/>
      <c r="L31" s="148"/>
      <c r="M31" s="161">
        <f>MAX(M29:AB29)</f>
        <v>966.5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793.3309070548712</v>
      </c>
      <c r="V31" s="152"/>
      <c r="W31" s="152"/>
      <c r="X31" s="152"/>
      <c r="Y31" s="152" t="s">
        <v>108</v>
      </c>
      <c r="Z31" s="163">
        <f>+M31*Z30</f>
        <v>173.16909294512877</v>
      </c>
      <c r="AA31" s="152"/>
      <c r="AB31" s="154"/>
      <c r="AC31" s="148"/>
      <c r="AD31" s="161">
        <f>MAX(AD29:AO29)</f>
        <v>947.5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794.4052162849872</v>
      </c>
      <c r="AL31" s="152"/>
      <c r="AM31" s="152"/>
      <c r="AN31" s="152" t="s">
        <v>108</v>
      </c>
      <c r="AO31" s="164">
        <f>+AD31*AO30</f>
        <v>153.09478371501271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102</v>
      </c>
      <c r="U32" s="241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584</v>
      </c>
      <c r="C33" s="149">
        <f t="shared" ref="C33:K33" si="27">C13+C18+C23+C28</f>
        <v>681</v>
      </c>
      <c r="D33" s="149">
        <f t="shared" si="27"/>
        <v>648</v>
      </c>
      <c r="E33" s="149">
        <f t="shared" si="27"/>
        <v>706</v>
      </c>
      <c r="F33" s="149">
        <f t="shared" si="27"/>
        <v>481.5</v>
      </c>
      <c r="G33" s="149">
        <f t="shared" si="27"/>
        <v>491.5</v>
      </c>
      <c r="H33" s="149">
        <f t="shared" si="27"/>
        <v>527</v>
      </c>
      <c r="I33" s="149">
        <f t="shared" si="27"/>
        <v>464.5</v>
      </c>
      <c r="J33" s="149">
        <f t="shared" si="27"/>
        <v>551</v>
      </c>
      <c r="K33" s="149">
        <f t="shared" si="27"/>
        <v>498.5</v>
      </c>
      <c r="L33" s="150"/>
      <c r="M33" s="149">
        <f>M13+M18+M23+M28</f>
        <v>560</v>
      </c>
      <c r="N33" s="149">
        <f t="shared" ref="N33:AB33" si="28">N13+N18+N23+N28</f>
        <v>568.5</v>
      </c>
      <c r="O33" s="149">
        <f t="shared" si="28"/>
        <v>487.5</v>
      </c>
      <c r="P33" s="149">
        <f t="shared" si="28"/>
        <v>408</v>
      </c>
      <c r="Q33" s="149">
        <f t="shared" si="28"/>
        <v>444</v>
      </c>
      <c r="R33" s="149">
        <f t="shared" si="28"/>
        <v>528.5</v>
      </c>
      <c r="S33" s="149">
        <f t="shared" si="28"/>
        <v>565</v>
      </c>
      <c r="T33" s="149">
        <f t="shared" si="28"/>
        <v>558.5</v>
      </c>
      <c r="U33" s="149">
        <f t="shared" si="28"/>
        <v>515</v>
      </c>
      <c r="V33" s="149">
        <f t="shared" si="28"/>
        <v>511</v>
      </c>
      <c r="W33" s="149">
        <f t="shared" si="28"/>
        <v>549.5</v>
      </c>
      <c r="X33" s="149">
        <f t="shared" si="28"/>
        <v>603.5</v>
      </c>
      <c r="Y33" s="149">
        <f t="shared" si="28"/>
        <v>704.5</v>
      </c>
      <c r="Z33" s="149">
        <f t="shared" si="28"/>
        <v>634</v>
      </c>
      <c r="AA33" s="149">
        <f t="shared" si="28"/>
        <v>626.5</v>
      </c>
      <c r="AB33" s="149">
        <f t="shared" si="28"/>
        <v>595.5</v>
      </c>
      <c r="AC33" s="150"/>
      <c r="AD33" s="149">
        <f>AD13+AD18+AD23+AD28</f>
        <v>601.5</v>
      </c>
      <c r="AE33" s="149">
        <f t="shared" ref="AE33:AO33" si="29">AE13+AE18+AE23+AE28</f>
        <v>634</v>
      </c>
      <c r="AF33" s="149">
        <f t="shared" si="29"/>
        <v>606</v>
      </c>
      <c r="AG33" s="149">
        <f t="shared" si="29"/>
        <v>504</v>
      </c>
      <c r="AH33" s="149">
        <f t="shared" si="29"/>
        <v>485</v>
      </c>
      <c r="AI33" s="149">
        <f t="shared" si="29"/>
        <v>425</v>
      </c>
      <c r="AJ33" s="149">
        <f t="shared" si="29"/>
        <v>488</v>
      </c>
      <c r="AK33" s="149">
        <f t="shared" si="29"/>
        <v>670.5</v>
      </c>
      <c r="AL33" s="149">
        <f t="shared" si="29"/>
        <v>600.5</v>
      </c>
      <c r="AM33" s="149">
        <f t="shared" si="29"/>
        <v>549</v>
      </c>
      <c r="AN33" s="149">
        <f t="shared" si="29"/>
        <v>551</v>
      </c>
      <c r="AO33" s="149">
        <f t="shared" si="29"/>
        <v>504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2619</v>
      </c>
      <c r="F34" s="149">
        <f t="shared" ref="F34:K34" si="30">C33+D33+E33+F33</f>
        <v>2516.5</v>
      </c>
      <c r="G34" s="149">
        <f t="shared" si="30"/>
        <v>2327</v>
      </c>
      <c r="H34" s="149">
        <f t="shared" si="30"/>
        <v>2206</v>
      </c>
      <c r="I34" s="149">
        <f t="shared" si="30"/>
        <v>1964.5</v>
      </c>
      <c r="J34" s="149">
        <f t="shared" si="30"/>
        <v>2034</v>
      </c>
      <c r="K34" s="149">
        <f t="shared" si="30"/>
        <v>2041</v>
      </c>
      <c r="L34" s="150"/>
      <c r="M34" s="149"/>
      <c r="N34" s="149"/>
      <c r="O34" s="149"/>
      <c r="P34" s="149">
        <f>M33+N33+O33+P33</f>
        <v>2024</v>
      </c>
      <c r="Q34" s="149">
        <f t="shared" ref="Q34:AB34" si="31">N33+O33+P33+Q33</f>
        <v>1908</v>
      </c>
      <c r="R34" s="149">
        <f t="shared" si="31"/>
        <v>1868</v>
      </c>
      <c r="S34" s="149">
        <f t="shared" si="31"/>
        <v>1945.5</v>
      </c>
      <c r="T34" s="149">
        <f t="shared" si="31"/>
        <v>2096</v>
      </c>
      <c r="U34" s="149">
        <f t="shared" si="31"/>
        <v>2167</v>
      </c>
      <c r="V34" s="149">
        <f t="shared" si="31"/>
        <v>2149.5</v>
      </c>
      <c r="W34" s="149">
        <f t="shared" si="31"/>
        <v>2134</v>
      </c>
      <c r="X34" s="149">
        <f t="shared" si="31"/>
        <v>2179</v>
      </c>
      <c r="Y34" s="149">
        <f t="shared" si="31"/>
        <v>2368.5</v>
      </c>
      <c r="Z34" s="149">
        <f t="shared" si="31"/>
        <v>2491.5</v>
      </c>
      <c r="AA34" s="149">
        <f t="shared" si="31"/>
        <v>2568.5</v>
      </c>
      <c r="AB34" s="149">
        <f t="shared" si="31"/>
        <v>2560.5</v>
      </c>
      <c r="AC34" s="150"/>
      <c r="AD34" s="149"/>
      <c r="AE34" s="149"/>
      <c r="AF34" s="149"/>
      <c r="AG34" s="149">
        <f>AD33+AE33+AF33+AG33</f>
        <v>2345.5</v>
      </c>
      <c r="AH34" s="149">
        <f t="shared" ref="AH34:AO34" si="32">AE33+AF33+AG33+AH33</f>
        <v>2229</v>
      </c>
      <c r="AI34" s="149">
        <f t="shared" si="32"/>
        <v>2020</v>
      </c>
      <c r="AJ34" s="149">
        <f t="shared" si="32"/>
        <v>1902</v>
      </c>
      <c r="AK34" s="149">
        <f t="shared" si="32"/>
        <v>2068.5</v>
      </c>
      <c r="AL34" s="149">
        <f t="shared" si="32"/>
        <v>2184</v>
      </c>
      <c r="AM34" s="149">
        <f t="shared" si="32"/>
        <v>2308</v>
      </c>
      <c r="AN34" s="149">
        <f t="shared" si="32"/>
        <v>2371</v>
      </c>
      <c r="AO34" s="149">
        <f t="shared" si="32"/>
        <v>2204.5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2016-07-19T15:05:22Z</cp:lastPrinted>
  <dcterms:created xsi:type="dcterms:W3CDTF">1998-04-02T13:38:56Z</dcterms:created>
  <dcterms:modified xsi:type="dcterms:W3CDTF">2018-07-03T23:05:43Z</dcterms:modified>
</cp:coreProperties>
</file>