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7. JULIO\CL 69 -CR 43\"/>
    </mc:Choice>
  </mc:AlternateContent>
  <bookViews>
    <workbookView xWindow="240" yWindow="90" windowWidth="9135" windowHeight="4965" tabRatio="736" activeTab="2"/>
  </bookViews>
  <sheets>
    <sheet name="G-1" sheetId="4678" r:id="rId1"/>
    <sheet name="G-2" sheetId="4684" r:id="rId2"/>
    <sheet name="GIRO-6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3">'G-4'!$A$1:$U$58</definedName>
    <definedName name="_xlnm.Print_Area" localSheetId="2">'GIRO-6'!$A$1:$U$58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V21" i="4686" l="1"/>
  <c r="Y21" i="4677" l="1"/>
  <c r="X21" i="4677"/>
  <c r="W21" i="4677"/>
  <c r="V21" i="4677"/>
  <c r="Y21" i="4686"/>
  <c r="X21" i="4686"/>
  <c r="W21" i="4686"/>
  <c r="Y21" i="4684"/>
  <c r="X21" i="4684"/>
  <c r="W21" i="4684"/>
  <c r="V21" i="4684"/>
  <c r="Y21" i="4678"/>
  <c r="X21" i="4678"/>
  <c r="W21" i="4678"/>
  <c r="V21" i="4678"/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F36" i="4689" l="1"/>
  <c r="G36" i="4689"/>
  <c r="H36" i="4689"/>
  <c r="E36" i="4689"/>
  <c r="F33" i="4689"/>
  <c r="G33" i="4689"/>
  <c r="H33" i="4689"/>
  <c r="E33" i="4689"/>
  <c r="F30" i="4689"/>
  <c r="G30" i="4689"/>
  <c r="I30" i="4689" s="1"/>
  <c r="J30" i="4689" s="1"/>
  <c r="H30" i="4689"/>
  <c r="E30" i="4689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J31" i="4689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6" i="4689" l="1"/>
  <c r="J20" i="4689"/>
  <c r="J23" i="4689"/>
  <c r="U19" i="4688" s="1"/>
  <c r="J37" i="4689"/>
  <c r="J40" i="4689"/>
  <c r="P27" i="4688" s="1"/>
  <c r="J10" i="4689"/>
  <c r="D15" i="4688" s="1"/>
  <c r="J14" i="4689"/>
  <c r="U15" i="4688" s="1"/>
  <c r="AN22" i="4688"/>
  <c r="CB19" i="4688" s="1"/>
  <c r="AH22" i="4688"/>
  <c r="BV19" i="4688" s="1"/>
  <c r="AJ22" i="4688"/>
  <c r="BX19" i="4688" s="1"/>
  <c r="AL22" i="4688"/>
  <c r="BZ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G19" i="4688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<sst xmlns="http://schemas.openxmlformats.org/spreadsheetml/2006/main" count="751" uniqueCount="153">
  <si>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</si>
  <si>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</si>
  <si>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</si>
  <si>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</si>
  <si>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</si>
  <si>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</si>
  <si>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</si>
  <si>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</si>
  <si>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</si>
  <si>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</si>
  <si>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</si>
  <si>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</si>
  <si>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</si>
  <si>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</si>
  <si>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</si>
  <si>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</si>
  <si>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</si>
  <si>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</si>
  <si>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</si>
  <si>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</si>
  <si>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</si>
  <si>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</si>
  <si>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</si>
  <si>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</si>
  <si>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</si>
  <si>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</si>
  <si>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</si>
  <si>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</si>
  <si>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</si>
  <si>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</si>
  <si>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</si>
  <si>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</si>
  <si>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</si>
  <si>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</si>
  <si>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</si>
  <si>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</si>
  <si>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</si>
  <si>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</si>
  <si>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</si>
  <si>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</si>
  <si>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</si>
  <si>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</si>
  <si>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</si>
  <si>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</si>
  <si>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</si>
  <si>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</si>
  <si>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</si>
  <si>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</si>
  <si>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</si>
  <si>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</si>
  <si>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</si>
  <si>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</si>
  <si>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</si>
  <si>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</si>
  <si>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</si>
  <si>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</si>
  <si>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</si>
  <si>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</si>
  <si>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</si>
  <si>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</si>
  <si>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</si>
  <si>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</si>
  <si>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</si>
  <si>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</si>
  <si>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</si>
  <si>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</si>
  <si>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</si>
  <si>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</si>
  <si>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</si>
  <si>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</si>
  <si>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</si>
  <si>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</si>
  <si>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</si>
  <si>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</si>
  <si>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</si>
  <si>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</si>
  <si>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</si>
  <si>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</si>
  <si>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</si>
  <si>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</si>
  <si>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</si>
  <si>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</si>
  <si>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</si>
  <si>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</si>
  <si>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</si>
  <si>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</si>
  <si>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</si>
  <si>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</si>
  <si>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</si>
  <si>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</si>
  <si>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</si>
  <si>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</si>
  <si>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</si>
  <si>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</si>
  <si>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</si>
  <si>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</si>
  <si>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</si>
  <si>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</si>
  <si>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</si>
  <si>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</si>
  <si>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</si>
  <si>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</si>
  <si>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</si>
  <si>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</si>
  <si>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</si>
  <si>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</si>
  <si>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</si>
  <si>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</si>
  <si>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</si>
  <si>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</si>
  <si>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</si>
  <si>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</si>
  <si>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</si>
  <si>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</si>
  <si>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</si>
  <si>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</si>
  <si>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</si>
  <si>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</si>
  <si>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</si>
  <si>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</si>
  <si>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</si>
  <si>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</si>
  <si>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</si>
  <si>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</si>
  <si>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</si>
  <si>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</si>
  <si>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</si>
  <si>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</si>
  <si>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</si>
  <si>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</si>
  <si>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</si>
  <si>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</si>
  <si>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</si>
  <si>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</si>
  <si>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</si>
  <si>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</si>
  <si>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</si>
  <si>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</si>
  <si>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</si>
  <si>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</si>
  <si>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</si>
  <si>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</si>
  <si>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</si>
  <si>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</si>
  <si>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</si>
  <si>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</si>
  <si>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</si>
  <si>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69 - CR 43</t>
  </si>
  <si>
    <t>IVAN FONSECA</t>
  </si>
  <si>
    <t>JULIO VASQUEZ</t>
  </si>
  <si>
    <t>S-N (GIRO 6)</t>
  </si>
  <si>
    <t>GEOVANNIS GONZALEZ</t>
  </si>
  <si>
    <t>GIRO 6        (S-N)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</si>
</sst>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44</c:v>
                </c:pt>
                <c:pt idx="1">
                  <c:v>51</c:v>
                </c:pt>
                <c:pt idx="2">
                  <c:v>66.5</c:v>
                </c:pt>
                <c:pt idx="3">
                  <c:v>62</c:v>
                </c:pt>
                <c:pt idx="4">
                  <c:v>68</c:v>
                </c:pt>
                <c:pt idx="5">
                  <c:v>66</c:v>
                </c:pt>
                <c:pt idx="6">
                  <c:v>56.5</c:v>
                </c:pt>
                <c:pt idx="7">
                  <c:v>55</c:v>
                </c:pt>
                <c:pt idx="8">
                  <c:v>68</c:v>
                </c:pt>
                <c:pt idx="9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172768"/>
        <c:axId val="254174336"/>
      </c:barChart>
      <c:catAx>
        <c:axId val="25417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17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17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17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425.5</c:v>
                </c:pt>
                <c:pt idx="1">
                  <c:v>494.5</c:v>
                </c:pt>
                <c:pt idx="2">
                  <c:v>444.5</c:v>
                </c:pt>
                <c:pt idx="3">
                  <c:v>429</c:v>
                </c:pt>
                <c:pt idx="4">
                  <c:v>409.5</c:v>
                </c:pt>
                <c:pt idx="5">
                  <c:v>446</c:v>
                </c:pt>
                <c:pt idx="6">
                  <c:v>451.5</c:v>
                </c:pt>
                <c:pt idx="7">
                  <c:v>408</c:v>
                </c:pt>
                <c:pt idx="8">
                  <c:v>398</c:v>
                </c:pt>
                <c:pt idx="9">
                  <c:v>350.5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728424"/>
        <c:axId val="249728816"/>
      </c:barChart>
      <c:catAx>
        <c:axId val="24972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72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72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72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420</c:v>
                </c:pt>
                <c:pt idx="1">
                  <c:v>460</c:v>
                </c:pt>
                <c:pt idx="2">
                  <c:v>440.5</c:v>
                </c:pt>
                <c:pt idx="3">
                  <c:v>453</c:v>
                </c:pt>
                <c:pt idx="4">
                  <c:v>433</c:v>
                </c:pt>
                <c:pt idx="5">
                  <c:v>412.5</c:v>
                </c:pt>
                <c:pt idx="6">
                  <c:v>430</c:v>
                </c:pt>
                <c:pt idx="7">
                  <c:v>486</c:v>
                </c:pt>
                <c:pt idx="8">
                  <c:v>464.5</c:v>
                </c:pt>
                <c:pt idx="9">
                  <c:v>498.5</c:v>
                </c:pt>
                <c:pt idx="10">
                  <c:v>519.5</c:v>
                </c:pt>
                <c:pt idx="11">
                  <c:v>490.5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729600"/>
        <c:axId val="249729992"/>
      </c:barChart>
      <c:catAx>
        <c:axId val="249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72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72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72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388.5</c:v>
                </c:pt>
                <c:pt idx="1">
                  <c:v>410</c:v>
                </c:pt>
                <c:pt idx="2">
                  <c:v>388</c:v>
                </c:pt>
                <c:pt idx="3">
                  <c:v>402</c:v>
                </c:pt>
                <c:pt idx="4">
                  <c:v>430.5</c:v>
                </c:pt>
                <c:pt idx="5">
                  <c:v>402.5</c:v>
                </c:pt>
                <c:pt idx="6">
                  <c:v>399.5</c:v>
                </c:pt>
                <c:pt idx="7">
                  <c:v>370.5</c:v>
                </c:pt>
                <c:pt idx="8">
                  <c:v>365.5</c:v>
                </c:pt>
                <c:pt idx="9">
                  <c:v>416.5</c:v>
                </c:pt>
                <c:pt idx="10">
                  <c:v>429.5</c:v>
                </c:pt>
                <c:pt idx="11">
                  <c:v>452</c:v>
                </c:pt>
                <c:pt idx="12">
                  <c:v>426.5</c:v>
                </c:pt>
                <c:pt idx="13">
                  <c:v>415</c:v>
                </c:pt>
                <c:pt idx="14">
                  <c:v>387.5</c:v>
                </c:pt>
                <c:pt idx="15">
                  <c:v>432.5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730776"/>
        <c:axId val="249731168"/>
      </c:barChart>
      <c:catAx>
        <c:axId val="24973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73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73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73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770.5</c:v>
                </c:pt>
                <c:pt idx="1">
                  <c:v>823.5</c:v>
                </c:pt>
                <c:pt idx="2">
                  <c:v>744.5</c:v>
                </c:pt>
                <c:pt idx="3">
                  <c:v>692.5</c:v>
                </c:pt>
                <c:pt idx="4">
                  <c:v>672.5</c:v>
                </c:pt>
                <c:pt idx="5">
                  <c:v>715.5</c:v>
                </c:pt>
                <c:pt idx="6">
                  <c:v>694</c:v>
                </c:pt>
                <c:pt idx="7">
                  <c:v>639</c:v>
                </c:pt>
                <c:pt idx="8">
                  <c:v>671</c:v>
                </c:pt>
                <c:pt idx="9">
                  <c:v>636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731952"/>
        <c:axId val="250637536"/>
      </c:barChart>
      <c:catAx>
        <c:axId val="24973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6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0637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73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696.5</c:v>
                </c:pt>
                <c:pt idx="1">
                  <c:v>741</c:v>
                </c:pt>
                <c:pt idx="2">
                  <c:v>731</c:v>
                </c:pt>
                <c:pt idx="3">
                  <c:v>793</c:v>
                </c:pt>
                <c:pt idx="4">
                  <c:v>736.5</c:v>
                </c:pt>
                <c:pt idx="5">
                  <c:v>728</c:v>
                </c:pt>
                <c:pt idx="6">
                  <c:v>736</c:v>
                </c:pt>
                <c:pt idx="7">
                  <c:v>787</c:v>
                </c:pt>
                <c:pt idx="8">
                  <c:v>797</c:v>
                </c:pt>
                <c:pt idx="9">
                  <c:v>801.5</c:v>
                </c:pt>
                <c:pt idx="10">
                  <c:v>814.5</c:v>
                </c:pt>
                <c:pt idx="11">
                  <c:v>764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0638320"/>
        <c:axId val="250638712"/>
      </c:barChart>
      <c:catAx>
        <c:axId val="25063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638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0638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63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664.5</c:v>
                </c:pt>
                <c:pt idx="1">
                  <c:v>676.5</c:v>
                </c:pt>
                <c:pt idx="2">
                  <c:v>683</c:v>
                </c:pt>
                <c:pt idx="3">
                  <c:v>678</c:v>
                </c:pt>
                <c:pt idx="4">
                  <c:v>714</c:v>
                </c:pt>
                <c:pt idx="5">
                  <c:v>661</c:v>
                </c:pt>
                <c:pt idx="6">
                  <c:v>721.5</c:v>
                </c:pt>
                <c:pt idx="7">
                  <c:v>625.5</c:v>
                </c:pt>
                <c:pt idx="8">
                  <c:v>613.5</c:v>
                </c:pt>
                <c:pt idx="9">
                  <c:v>638.5</c:v>
                </c:pt>
                <c:pt idx="10">
                  <c:v>743</c:v>
                </c:pt>
                <c:pt idx="11">
                  <c:v>774</c:v>
                </c:pt>
                <c:pt idx="12">
                  <c:v>774.5</c:v>
                </c:pt>
                <c:pt idx="13">
                  <c:v>756</c:v>
                </c:pt>
                <c:pt idx="14">
                  <c:v>723</c:v>
                </c:pt>
                <c:pt idx="15">
                  <c:v>735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0639496"/>
        <c:axId val="250639888"/>
      </c:barChart>
      <c:catAx>
        <c:axId val="25063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63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063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639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223.5</c:v>
                </c:pt>
                <c:pt idx="4">
                  <c:v>247.5</c:v>
                </c:pt>
                <c:pt idx="5">
                  <c:v>262.5</c:v>
                </c:pt>
                <c:pt idx="6">
                  <c:v>252.5</c:v>
                </c:pt>
                <c:pt idx="7">
                  <c:v>245.5</c:v>
                </c:pt>
                <c:pt idx="8">
                  <c:v>245.5</c:v>
                </c:pt>
                <c:pt idx="9">
                  <c:v>252</c:v>
                </c:pt>
                <c:pt idx="13">
                  <c:v>410</c:v>
                </c:pt>
                <c:pt idx="14">
                  <c:v>435.5</c:v>
                </c:pt>
                <c:pt idx="15">
                  <c:v>432.5</c:v>
                </c:pt>
                <c:pt idx="16">
                  <c:v>435.5</c:v>
                </c:pt>
                <c:pt idx="17">
                  <c:v>422.5</c:v>
                </c:pt>
                <c:pt idx="18">
                  <c:v>391</c:v>
                </c:pt>
                <c:pt idx="19">
                  <c:v>342.5</c:v>
                </c:pt>
                <c:pt idx="20">
                  <c:v>293.5</c:v>
                </c:pt>
                <c:pt idx="21">
                  <c:v>268</c:v>
                </c:pt>
                <c:pt idx="22">
                  <c:v>270.5</c:v>
                </c:pt>
                <c:pt idx="23">
                  <c:v>285</c:v>
                </c:pt>
                <c:pt idx="24">
                  <c:v>294</c:v>
                </c:pt>
                <c:pt idx="25">
                  <c:v>298.5</c:v>
                </c:pt>
                <c:pt idx="29">
                  <c:v>461</c:v>
                </c:pt>
                <c:pt idx="30">
                  <c:v>484</c:v>
                </c:pt>
                <c:pt idx="31">
                  <c:v>489.5</c:v>
                </c:pt>
                <c:pt idx="32">
                  <c:v>503</c:v>
                </c:pt>
                <c:pt idx="33">
                  <c:v>502.5</c:v>
                </c:pt>
                <c:pt idx="34">
                  <c:v>508.5</c:v>
                </c:pt>
                <c:pt idx="35">
                  <c:v>517</c:v>
                </c:pt>
                <c:pt idx="36">
                  <c:v>509.5</c:v>
                </c:pt>
                <c:pt idx="37">
                  <c:v>497.5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783.5</c:v>
                </c:pt>
                <c:pt idx="4">
                  <c:v>718</c:v>
                </c:pt>
                <c:pt idx="5">
                  <c:v>656.5</c:v>
                </c:pt>
                <c:pt idx="6">
                  <c:v>617</c:v>
                </c:pt>
                <c:pt idx="7">
                  <c:v>583.5</c:v>
                </c:pt>
                <c:pt idx="8">
                  <c:v>575.5</c:v>
                </c:pt>
                <c:pt idx="9">
                  <c:v>585</c:v>
                </c:pt>
                <c:pt idx="13">
                  <c:v>536</c:v>
                </c:pt>
                <c:pt idx="14">
                  <c:v>512.5</c:v>
                </c:pt>
                <c:pt idx="15">
                  <c:v>507</c:v>
                </c:pt>
                <c:pt idx="16">
                  <c:v>500</c:v>
                </c:pt>
                <c:pt idx="17">
                  <c:v>496.5</c:v>
                </c:pt>
                <c:pt idx="18">
                  <c:v>492.5</c:v>
                </c:pt>
                <c:pt idx="19">
                  <c:v>491</c:v>
                </c:pt>
                <c:pt idx="20">
                  <c:v>530</c:v>
                </c:pt>
                <c:pt idx="21">
                  <c:v>604.5</c:v>
                </c:pt>
                <c:pt idx="22">
                  <c:v>695.5</c:v>
                </c:pt>
                <c:pt idx="23">
                  <c:v>790</c:v>
                </c:pt>
                <c:pt idx="24">
                  <c:v>814.5</c:v>
                </c:pt>
                <c:pt idx="25">
                  <c:v>808</c:v>
                </c:pt>
                <c:pt idx="29">
                  <c:v>531.5</c:v>
                </c:pt>
                <c:pt idx="30">
                  <c:v>539</c:v>
                </c:pt>
                <c:pt idx="31">
                  <c:v>557</c:v>
                </c:pt>
                <c:pt idx="32">
                  <c:v>567.5</c:v>
                </c:pt>
                <c:pt idx="33">
                  <c:v>543.5</c:v>
                </c:pt>
                <c:pt idx="34">
                  <c:v>557.5</c:v>
                </c:pt>
                <c:pt idx="35">
                  <c:v>543</c:v>
                </c:pt>
                <c:pt idx="36">
                  <c:v>536.5</c:v>
                </c:pt>
                <c:pt idx="37">
                  <c:v>513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230.5</c:v>
                </c:pt>
                <c:pt idx="4">
                  <c:v>190</c:v>
                </c:pt>
                <c:pt idx="5">
                  <c:v>177</c:v>
                </c:pt>
                <c:pt idx="6">
                  <c:v>169</c:v>
                </c:pt>
                <c:pt idx="7">
                  <c:v>177</c:v>
                </c:pt>
                <c:pt idx="8">
                  <c:v>195</c:v>
                </c:pt>
                <c:pt idx="9">
                  <c:v>195</c:v>
                </c:pt>
                <c:pt idx="13">
                  <c:v>167.5</c:v>
                </c:pt>
                <c:pt idx="14">
                  <c:v>173</c:v>
                </c:pt>
                <c:pt idx="15">
                  <c:v>173.5</c:v>
                </c:pt>
                <c:pt idx="16">
                  <c:v>204.5</c:v>
                </c:pt>
                <c:pt idx="17">
                  <c:v>200</c:v>
                </c:pt>
                <c:pt idx="18">
                  <c:v>200</c:v>
                </c:pt>
                <c:pt idx="19">
                  <c:v>213.5</c:v>
                </c:pt>
                <c:pt idx="20">
                  <c:v>215</c:v>
                </c:pt>
                <c:pt idx="21">
                  <c:v>233</c:v>
                </c:pt>
                <c:pt idx="22">
                  <c:v>239.5</c:v>
                </c:pt>
                <c:pt idx="23">
                  <c:v>249.5</c:v>
                </c:pt>
                <c:pt idx="24">
                  <c:v>238</c:v>
                </c:pt>
                <c:pt idx="25">
                  <c:v>220.5</c:v>
                </c:pt>
                <c:pt idx="29">
                  <c:v>195.5</c:v>
                </c:pt>
                <c:pt idx="30">
                  <c:v>192</c:v>
                </c:pt>
                <c:pt idx="31">
                  <c:v>203</c:v>
                </c:pt>
                <c:pt idx="32">
                  <c:v>194.5</c:v>
                </c:pt>
                <c:pt idx="33">
                  <c:v>180</c:v>
                </c:pt>
                <c:pt idx="34">
                  <c:v>189</c:v>
                </c:pt>
                <c:pt idx="35">
                  <c:v>182.5</c:v>
                </c:pt>
                <c:pt idx="36">
                  <c:v>185.5</c:v>
                </c:pt>
                <c:pt idx="37">
                  <c:v>193.5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1793.5</c:v>
                </c:pt>
                <c:pt idx="4">
                  <c:v>1777.5</c:v>
                </c:pt>
                <c:pt idx="5">
                  <c:v>1729</c:v>
                </c:pt>
                <c:pt idx="6">
                  <c:v>1736</c:v>
                </c:pt>
                <c:pt idx="7">
                  <c:v>1715</c:v>
                </c:pt>
                <c:pt idx="8">
                  <c:v>1703.5</c:v>
                </c:pt>
                <c:pt idx="9">
                  <c:v>1608</c:v>
                </c:pt>
                <c:pt idx="13">
                  <c:v>1588.5</c:v>
                </c:pt>
                <c:pt idx="14">
                  <c:v>1630.5</c:v>
                </c:pt>
                <c:pt idx="15">
                  <c:v>1623</c:v>
                </c:pt>
                <c:pt idx="16">
                  <c:v>1634.5</c:v>
                </c:pt>
                <c:pt idx="17">
                  <c:v>1603</c:v>
                </c:pt>
                <c:pt idx="18">
                  <c:v>1538</c:v>
                </c:pt>
                <c:pt idx="19">
                  <c:v>1552</c:v>
                </c:pt>
                <c:pt idx="20">
                  <c:v>1582</c:v>
                </c:pt>
                <c:pt idx="21">
                  <c:v>1663.5</c:v>
                </c:pt>
                <c:pt idx="22">
                  <c:v>1724.5</c:v>
                </c:pt>
                <c:pt idx="23">
                  <c:v>1723</c:v>
                </c:pt>
                <c:pt idx="24">
                  <c:v>1681</c:v>
                </c:pt>
                <c:pt idx="25">
                  <c:v>1661.5</c:v>
                </c:pt>
                <c:pt idx="29">
                  <c:v>1773.5</c:v>
                </c:pt>
                <c:pt idx="30">
                  <c:v>1786.5</c:v>
                </c:pt>
                <c:pt idx="31">
                  <c:v>1739</c:v>
                </c:pt>
                <c:pt idx="32">
                  <c:v>1728.5</c:v>
                </c:pt>
                <c:pt idx="33">
                  <c:v>1761.5</c:v>
                </c:pt>
                <c:pt idx="34">
                  <c:v>1793</c:v>
                </c:pt>
                <c:pt idx="35">
                  <c:v>1879</c:v>
                </c:pt>
                <c:pt idx="36">
                  <c:v>1968.5</c:v>
                </c:pt>
                <c:pt idx="37">
                  <c:v>1973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3031</c:v>
                </c:pt>
                <c:pt idx="4">
                  <c:v>2933</c:v>
                </c:pt>
                <c:pt idx="5">
                  <c:v>2825</c:v>
                </c:pt>
                <c:pt idx="6">
                  <c:v>2774.5</c:v>
                </c:pt>
                <c:pt idx="7">
                  <c:v>2721</c:v>
                </c:pt>
                <c:pt idx="8">
                  <c:v>2719.5</c:v>
                </c:pt>
                <c:pt idx="9">
                  <c:v>2640</c:v>
                </c:pt>
                <c:pt idx="13">
                  <c:v>2702</c:v>
                </c:pt>
                <c:pt idx="14">
                  <c:v>2751.5</c:v>
                </c:pt>
                <c:pt idx="15">
                  <c:v>2736</c:v>
                </c:pt>
                <c:pt idx="16">
                  <c:v>2774.5</c:v>
                </c:pt>
                <c:pt idx="17">
                  <c:v>2722</c:v>
                </c:pt>
                <c:pt idx="18">
                  <c:v>2621.5</c:v>
                </c:pt>
                <c:pt idx="19">
                  <c:v>2599</c:v>
                </c:pt>
                <c:pt idx="20">
                  <c:v>2620.5</c:v>
                </c:pt>
                <c:pt idx="21">
                  <c:v>2769</c:v>
                </c:pt>
                <c:pt idx="22">
                  <c:v>2930</c:v>
                </c:pt>
                <c:pt idx="23">
                  <c:v>3047.5</c:v>
                </c:pt>
                <c:pt idx="24">
                  <c:v>3027.5</c:v>
                </c:pt>
                <c:pt idx="25">
                  <c:v>2988.5</c:v>
                </c:pt>
                <c:pt idx="29">
                  <c:v>2961.5</c:v>
                </c:pt>
                <c:pt idx="30">
                  <c:v>3001.5</c:v>
                </c:pt>
                <c:pt idx="31">
                  <c:v>2988.5</c:v>
                </c:pt>
                <c:pt idx="32">
                  <c:v>2993.5</c:v>
                </c:pt>
                <c:pt idx="33">
                  <c:v>2987.5</c:v>
                </c:pt>
                <c:pt idx="34">
                  <c:v>3048</c:v>
                </c:pt>
                <c:pt idx="35">
                  <c:v>3121.5</c:v>
                </c:pt>
                <c:pt idx="36">
                  <c:v>3200</c:v>
                </c:pt>
                <c:pt idx="37">
                  <c:v>3177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0640672"/>
        <c:axId val="250641064"/>
      </c:lineChart>
      <c:catAx>
        <c:axId val="2506406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064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06410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06406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92</c:v>
                </c:pt>
                <c:pt idx="1">
                  <c:v>115.5</c:v>
                </c:pt>
                <c:pt idx="2">
                  <c:v>99.5</c:v>
                </c:pt>
                <c:pt idx="3">
                  <c:v>103</c:v>
                </c:pt>
                <c:pt idx="4">
                  <c:v>117.5</c:v>
                </c:pt>
                <c:pt idx="5">
                  <c:v>112.5</c:v>
                </c:pt>
                <c:pt idx="6">
                  <c:v>102.5</c:v>
                </c:pt>
                <c:pt idx="7">
                  <c:v>90</c:v>
                </c:pt>
                <c:pt idx="8">
                  <c:v>86</c:v>
                </c:pt>
                <c:pt idx="9">
                  <c:v>64</c:v>
                </c:pt>
                <c:pt idx="10">
                  <c:v>53.5</c:v>
                </c:pt>
                <c:pt idx="11">
                  <c:v>64.5</c:v>
                </c:pt>
                <c:pt idx="12">
                  <c:v>88.5</c:v>
                </c:pt>
                <c:pt idx="13">
                  <c:v>78.5</c:v>
                </c:pt>
                <c:pt idx="14">
                  <c:v>62.5</c:v>
                </c:pt>
                <c:pt idx="15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175120"/>
        <c:axId val="254175512"/>
      </c:barChart>
      <c:catAx>
        <c:axId val="25417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17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175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17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103.5</c:v>
                </c:pt>
                <c:pt idx="1">
                  <c:v>114.5</c:v>
                </c:pt>
                <c:pt idx="2">
                  <c:v>115</c:v>
                </c:pt>
                <c:pt idx="3">
                  <c:v>128</c:v>
                </c:pt>
                <c:pt idx="4">
                  <c:v>126.5</c:v>
                </c:pt>
                <c:pt idx="5">
                  <c:v>120</c:v>
                </c:pt>
                <c:pt idx="6">
                  <c:v>128.5</c:v>
                </c:pt>
                <c:pt idx="7">
                  <c:v>127.5</c:v>
                </c:pt>
                <c:pt idx="8">
                  <c:v>132.5</c:v>
                </c:pt>
                <c:pt idx="9">
                  <c:v>128.5</c:v>
                </c:pt>
                <c:pt idx="10">
                  <c:v>121</c:v>
                </c:pt>
                <c:pt idx="11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176296"/>
        <c:axId val="248603672"/>
      </c:barChart>
      <c:catAx>
        <c:axId val="25417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60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60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176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219.5</c:v>
                </c:pt>
                <c:pt idx="1">
                  <c:v>212.5</c:v>
                </c:pt>
                <c:pt idx="2">
                  <c:v>186</c:v>
                </c:pt>
                <c:pt idx="3">
                  <c:v>165.5</c:v>
                </c:pt>
                <c:pt idx="4">
                  <c:v>154</c:v>
                </c:pt>
                <c:pt idx="5">
                  <c:v>151</c:v>
                </c:pt>
                <c:pt idx="6">
                  <c:v>146.5</c:v>
                </c:pt>
                <c:pt idx="7">
                  <c:v>132</c:v>
                </c:pt>
                <c:pt idx="8">
                  <c:v>146</c:v>
                </c:pt>
                <c:pt idx="9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604456"/>
        <c:axId val="248604848"/>
      </c:barChart>
      <c:catAx>
        <c:axId val="24860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60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60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60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125.5</c:v>
                </c:pt>
                <c:pt idx="1">
                  <c:v>126</c:v>
                </c:pt>
                <c:pt idx="2">
                  <c:v>122</c:v>
                </c:pt>
                <c:pt idx="3">
                  <c:v>158</c:v>
                </c:pt>
                <c:pt idx="4">
                  <c:v>133</c:v>
                </c:pt>
                <c:pt idx="5">
                  <c:v>144</c:v>
                </c:pt>
                <c:pt idx="6">
                  <c:v>132.5</c:v>
                </c:pt>
                <c:pt idx="7">
                  <c:v>134</c:v>
                </c:pt>
                <c:pt idx="8">
                  <c:v>147</c:v>
                </c:pt>
                <c:pt idx="9">
                  <c:v>129.5</c:v>
                </c:pt>
                <c:pt idx="10">
                  <c:v>126</c:v>
                </c:pt>
                <c:pt idx="11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799760"/>
        <c:axId val="254800152"/>
      </c:barChart>
      <c:catAx>
        <c:axId val="25479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80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80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79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143.5</c:v>
                </c:pt>
                <c:pt idx="1">
                  <c:v>117</c:v>
                </c:pt>
                <c:pt idx="2">
                  <c:v>155.5</c:v>
                </c:pt>
                <c:pt idx="3">
                  <c:v>120</c:v>
                </c:pt>
                <c:pt idx="4">
                  <c:v>120</c:v>
                </c:pt>
                <c:pt idx="5">
                  <c:v>111.5</c:v>
                </c:pt>
                <c:pt idx="6">
                  <c:v>148.5</c:v>
                </c:pt>
                <c:pt idx="7">
                  <c:v>116.5</c:v>
                </c:pt>
                <c:pt idx="8">
                  <c:v>116</c:v>
                </c:pt>
                <c:pt idx="9">
                  <c:v>110</c:v>
                </c:pt>
                <c:pt idx="10">
                  <c:v>187.5</c:v>
                </c:pt>
                <c:pt idx="11">
                  <c:v>191</c:v>
                </c:pt>
                <c:pt idx="12">
                  <c:v>207</c:v>
                </c:pt>
                <c:pt idx="13">
                  <c:v>204.5</c:v>
                </c:pt>
                <c:pt idx="14">
                  <c:v>212</c:v>
                </c:pt>
                <c:pt idx="15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606808"/>
        <c:axId val="248606416"/>
      </c:barChart>
      <c:catAx>
        <c:axId val="248606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60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606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606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'GIRO-6'!$A$10:$A$19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'GIRO-6'!$F$10:$F$19</c:f>
              <c:numCache>
                <c:formatCode>0</c:formatCode>
                <c:ptCount val="10"/>
                <c:pt idx="0">
                  <c:v>81.5</c:v>
                </c:pt>
                <c:pt idx="1">
                  <c:v>65.5</c:v>
                </c:pt>
                <c:pt idx="2">
                  <c:v>47.5</c:v>
                </c:pt>
                <c:pt idx="3">
                  <c:v>36</c:v>
                </c:pt>
                <c:pt idx="4">
                  <c:v>41</c:v>
                </c:pt>
                <c:pt idx="5">
                  <c:v>52.5</c:v>
                </c:pt>
                <c:pt idx="6">
                  <c:v>39.5</c:v>
                </c:pt>
                <c:pt idx="7">
                  <c:v>44</c:v>
                </c:pt>
                <c:pt idx="8">
                  <c:v>59</c:v>
                </c:pt>
                <c:pt idx="9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607200"/>
        <c:axId val="248605632"/>
      </c:barChart>
      <c:catAx>
        <c:axId val="24860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60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60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60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'GIRO-6'!$T$10:$T$21</c:f>
              <c:numCache>
                <c:formatCode>0</c:formatCode>
                <c:ptCount val="12"/>
                <c:pt idx="0">
                  <c:v>47.5</c:v>
                </c:pt>
                <c:pt idx="1">
                  <c:v>40.5</c:v>
                </c:pt>
                <c:pt idx="2">
                  <c:v>53.5</c:v>
                </c:pt>
                <c:pt idx="3">
                  <c:v>54</c:v>
                </c:pt>
                <c:pt idx="4">
                  <c:v>44</c:v>
                </c:pt>
                <c:pt idx="5">
                  <c:v>51.5</c:v>
                </c:pt>
                <c:pt idx="6">
                  <c:v>45</c:v>
                </c:pt>
                <c:pt idx="7">
                  <c:v>39.5</c:v>
                </c:pt>
                <c:pt idx="8">
                  <c:v>53</c:v>
                </c:pt>
                <c:pt idx="9">
                  <c:v>45</c:v>
                </c:pt>
                <c:pt idx="10">
                  <c:v>48</c:v>
                </c:pt>
                <c:pt idx="11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801328"/>
        <c:axId val="254801720"/>
      </c:barChart>
      <c:catAx>
        <c:axId val="25480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80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801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80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('GIRO-6'!$F$20:$F$22,'GIRO-6'!$M$10:$M$22)</c:f>
              <c:numCache>
                <c:formatCode>0</c:formatCode>
                <c:ptCount val="16"/>
                <c:pt idx="0">
                  <c:v>40.5</c:v>
                </c:pt>
                <c:pt idx="1">
                  <c:v>34</c:v>
                </c:pt>
                <c:pt idx="2">
                  <c:v>40</c:v>
                </c:pt>
                <c:pt idx="3">
                  <c:v>53</c:v>
                </c:pt>
                <c:pt idx="4">
                  <c:v>46</c:v>
                </c:pt>
                <c:pt idx="5">
                  <c:v>34.5</c:v>
                </c:pt>
                <c:pt idx="6">
                  <c:v>71</c:v>
                </c:pt>
                <c:pt idx="7">
                  <c:v>48.5</c:v>
                </c:pt>
                <c:pt idx="8">
                  <c:v>46</c:v>
                </c:pt>
                <c:pt idx="9">
                  <c:v>48</c:v>
                </c:pt>
                <c:pt idx="10">
                  <c:v>72.5</c:v>
                </c:pt>
                <c:pt idx="11">
                  <c:v>66.5</c:v>
                </c:pt>
                <c:pt idx="12">
                  <c:v>52.5</c:v>
                </c:pt>
                <c:pt idx="13">
                  <c:v>58</c:v>
                </c:pt>
                <c:pt idx="14">
                  <c:v>61</c:v>
                </c:pt>
                <c:pt idx="15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802504"/>
        <c:axId val="254802896"/>
      </c:barChart>
      <c:catAx>
        <c:axId val="25480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80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80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80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4" zoomScaleNormal="100" workbookViewId="0">
      <selection activeCell="T17" sqref="T17:T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147</v>
      </c>
      <c r="E5" s="171"/>
      <c r="F5" s="171"/>
      <c r="G5" s="171"/>
      <c r="H5" s="171"/>
      <c r="I5" s="161" t="s">
        <v>53</v>
      </c>
      <c r="J5" s="161"/>
      <c r="K5" s="161"/>
      <c r="L5" s="172">
        <v>6943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148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43300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10</v>
      </c>
      <c r="C10" s="46">
        <v>39</v>
      </c>
      <c r="D10" s="46">
        <v>0</v>
      </c>
      <c r="E10" s="46">
        <v>0</v>
      </c>
      <c r="F10" s="6">
        <f t="shared" ref="F10:F22" si="0">B10*0.5+C10*1+D10*2+E10*2.5</f>
        <v>44</v>
      </c>
      <c r="G10" s="2"/>
      <c r="H10" s="19" t="s">
        <v>4</v>
      </c>
      <c r="I10" s="46">
        <v>17</v>
      </c>
      <c r="J10" s="46">
        <v>92</v>
      </c>
      <c r="K10" s="46">
        <v>0</v>
      </c>
      <c r="L10" s="46">
        <v>1</v>
      </c>
      <c r="M10" s="6">
        <f t="shared" ref="M10:M22" si="1">I10*0.5+J10*1+K10*2+L10*2.5</f>
        <v>103</v>
      </c>
      <c r="N10" s="9">
        <f>F20+F21+F22+M10</f>
        <v>410</v>
      </c>
      <c r="O10" s="19" t="s">
        <v>43</v>
      </c>
      <c r="P10" s="46">
        <v>24</v>
      </c>
      <c r="Q10" s="46">
        <v>89</v>
      </c>
      <c r="R10" s="46">
        <v>0</v>
      </c>
      <c r="S10" s="46">
        <v>1</v>
      </c>
      <c r="T10" s="6">
        <f t="shared" ref="T10:T21" si="2">P10*0.5+Q10*1+R10*2+S10*2.5</f>
        <v>103.5</v>
      </c>
      <c r="U10" s="36"/>
    </row>
    <row r="11" spans="1:21" ht="24" customHeight="1" x14ac:dyDescent="0.2">
      <c r="A11" s="18" t="s">
        <v>14</v>
      </c>
      <c r="B11" s="46">
        <v>14</v>
      </c>
      <c r="C11" s="46">
        <v>44</v>
      </c>
      <c r="D11" s="46">
        <v>0</v>
      </c>
      <c r="E11" s="46">
        <v>0</v>
      </c>
      <c r="F11" s="6">
        <f t="shared" si="0"/>
        <v>51</v>
      </c>
      <c r="G11" s="2"/>
      <c r="H11" s="19" t="s">
        <v>5</v>
      </c>
      <c r="I11" s="46">
        <v>50</v>
      </c>
      <c r="J11" s="46">
        <v>90</v>
      </c>
      <c r="K11" s="46">
        <v>0</v>
      </c>
      <c r="L11" s="46">
        <v>1</v>
      </c>
      <c r="M11" s="6">
        <f t="shared" si="1"/>
        <v>117.5</v>
      </c>
      <c r="N11" s="9">
        <f>F21+F22+M10+M11</f>
        <v>435.5</v>
      </c>
      <c r="O11" s="19" t="s">
        <v>44</v>
      </c>
      <c r="P11" s="46">
        <v>27</v>
      </c>
      <c r="Q11" s="46">
        <v>94</v>
      </c>
      <c r="R11" s="46">
        <v>1</v>
      </c>
      <c r="S11" s="46">
        <v>2</v>
      </c>
      <c r="T11" s="6">
        <f t="shared" si="2"/>
        <v>114.5</v>
      </c>
      <c r="U11" s="2"/>
    </row>
    <row r="12" spans="1:21" ht="24" customHeight="1" x14ac:dyDescent="0.2">
      <c r="A12" s="18" t="s">
        <v>17</v>
      </c>
      <c r="B12" s="46">
        <v>17</v>
      </c>
      <c r="C12" s="46">
        <v>58</v>
      </c>
      <c r="D12" s="46">
        <v>0</v>
      </c>
      <c r="E12" s="46">
        <v>0</v>
      </c>
      <c r="F12" s="6">
        <f t="shared" si="0"/>
        <v>66.5</v>
      </c>
      <c r="G12" s="2"/>
      <c r="H12" s="19" t="s">
        <v>6</v>
      </c>
      <c r="I12" s="46">
        <v>29</v>
      </c>
      <c r="J12" s="46">
        <v>98</v>
      </c>
      <c r="K12" s="46">
        <v>0</v>
      </c>
      <c r="L12" s="46">
        <v>0</v>
      </c>
      <c r="M12" s="6">
        <f t="shared" si="1"/>
        <v>112.5</v>
      </c>
      <c r="N12" s="2">
        <f>F22+M10+M11+M12</f>
        <v>432.5</v>
      </c>
      <c r="O12" s="19" t="s">
        <v>32</v>
      </c>
      <c r="P12" s="46">
        <v>29</v>
      </c>
      <c r="Q12" s="46">
        <v>98</v>
      </c>
      <c r="R12" s="46">
        <v>0</v>
      </c>
      <c r="S12" s="46">
        <v>1</v>
      </c>
      <c r="T12" s="6">
        <f t="shared" si="2"/>
        <v>115</v>
      </c>
      <c r="U12" s="2"/>
    </row>
    <row r="13" spans="1:21" ht="24" customHeight="1" x14ac:dyDescent="0.2">
      <c r="A13" s="18" t="s">
        <v>19</v>
      </c>
      <c r="B13" s="46">
        <v>11</v>
      </c>
      <c r="C13" s="46">
        <v>54</v>
      </c>
      <c r="D13" s="46">
        <v>0</v>
      </c>
      <c r="E13" s="46">
        <v>1</v>
      </c>
      <c r="F13" s="6">
        <f t="shared" si="0"/>
        <v>62</v>
      </c>
      <c r="G13" s="2">
        <f t="shared" ref="G13:G19" si="3">F10+F11+F12+F13</f>
        <v>223.5</v>
      </c>
      <c r="H13" s="19" t="s">
        <v>7</v>
      </c>
      <c r="I13" s="46">
        <v>26</v>
      </c>
      <c r="J13" s="46">
        <v>87</v>
      </c>
      <c r="K13" s="46">
        <v>0</v>
      </c>
      <c r="L13" s="46">
        <v>1</v>
      </c>
      <c r="M13" s="6">
        <f t="shared" si="1"/>
        <v>102.5</v>
      </c>
      <c r="N13" s="2">
        <f t="shared" ref="N13:N18" si="4">M10+M11+M12+M13</f>
        <v>435.5</v>
      </c>
      <c r="O13" s="19" t="s">
        <v>33</v>
      </c>
      <c r="P13" s="46">
        <v>33</v>
      </c>
      <c r="Q13" s="46">
        <v>104</v>
      </c>
      <c r="R13" s="46">
        <v>0</v>
      </c>
      <c r="S13" s="46">
        <v>3</v>
      </c>
      <c r="T13" s="6">
        <f t="shared" si="2"/>
        <v>128</v>
      </c>
      <c r="U13" s="2">
        <f t="shared" ref="U13:U21" si="5">T10+T11+T12+T13</f>
        <v>461</v>
      </c>
    </row>
    <row r="14" spans="1:21" ht="24" customHeight="1" x14ac:dyDescent="0.2">
      <c r="A14" s="18" t="s">
        <v>21</v>
      </c>
      <c r="B14" s="46">
        <v>16</v>
      </c>
      <c r="C14" s="46">
        <v>55</v>
      </c>
      <c r="D14" s="46">
        <v>0</v>
      </c>
      <c r="E14" s="46">
        <v>2</v>
      </c>
      <c r="F14" s="6">
        <f t="shared" si="0"/>
        <v>68</v>
      </c>
      <c r="G14" s="2">
        <f t="shared" si="3"/>
        <v>247.5</v>
      </c>
      <c r="H14" s="19" t="s">
        <v>9</v>
      </c>
      <c r="I14" s="46">
        <v>24</v>
      </c>
      <c r="J14" s="46">
        <v>78</v>
      </c>
      <c r="K14" s="46">
        <v>0</v>
      </c>
      <c r="L14" s="46">
        <v>0</v>
      </c>
      <c r="M14" s="6">
        <f t="shared" si="1"/>
        <v>90</v>
      </c>
      <c r="N14" s="2">
        <f t="shared" si="4"/>
        <v>422.5</v>
      </c>
      <c r="O14" s="19" t="s">
        <v>29</v>
      </c>
      <c r="P14" s="45">
        <v>38</v>
      </c>
      <c r="Q14" s="45">
        <v>100</v>
      </c>
      <c r="R14" s="45">
        <v>0</v>
      </c>
      <c r="S14" s="45">
        <v>3</v>
      </c>
      <c r="T14" s="6">
        <f t="shared" si="2"/>
        <v>126.5</v>
      </c>
      <c r="U14" s="2">
        <f t="shared" si="5"/>
        <v>484</v>
      </c>
    </row>
    <row r="15" spans="1:21" ht="24" customHeight="1" x14ac:dyDescent="0.2">
      <c r="A15" s="18" t="s">
        <v>23</v>
      </c>
      <c r="B15" s="46">
        <v>12</v>
      </c>
      <c r="C15" s="46">
        <v>60</v>
      </c>
      <c r="D15" s="46">
        <v>0</v>
      </c>
      <c r="E15" s="46">
        <v>0</v>
      </c>
      <c r="F15" s="6">
        <f t="shared" si="0"/>
        <v>66</v>
      </c>
      <c r="G15" s="2">
        <f t="shared" si="3"/>
        <v>262.5</v>
      </c>
      <c r="H15" s="19" t="s">
        <v>12</v>
      </c>
      <c r="I15" s="46">
        <v>22</v>
      </c>
      <c r="J15" s="46">
        <v>75</v>
      </c>
      <c r="K15" s="46">
        <v>0</v>
      </c>
      <c r="L15" s="46">
        <v>0</v>
      </c>
      <c r="M15" s="6">
        <f t="shared" si="1"/>
        <v>86</v>
      </c>
      <c r="N15" s="2">
        <f t="shared" si="4"/>
        <v>391</v>
      </c>
      <c r="O15" s="18" t="s">
        <v>30</v>
      </c>
      <c r="P15" s="46">
        <v>41</v>
      </c>
      <c r="Q15" s="46">
        <v>97</v>
      </c>
      <c r="R15" s="45">
        <v>0</v>
      </c>
      <c r="S15" s="46">
        <v>1</v>
      </c>
      <c r="T15" s="6">
        <f t="shared" si="2"/>
        <v>120</v>
      </c>
      <c r="U15" s="2">
        <f t="shared" si="5"/>
        <v>489.5</v>
      </c>
    </row>
    <row r="16" spans="1:21" ht="24" customHeight="1" x14ac:dyDescent="0.2">
      <c r="A16" s="18" t="s">
        <v>39</v>
      </c>
      <c r="B16" s="46">
        <v>15</v>
      </c>
      <c r="C16" s="46">
        <v>49</v>
      </c>
      <c r="D16" s="46">
        <v>0</v>
      </c>
      <c r="E16" s="46">
        <v>0</v>
      </c>
      <c r="F16" s="6">
        <f t="shared" si="0"/>
        <v>56.5</v>
      </c>
      <c r="G16" s="2">
        <f t="shared" si="3"/>
        <v>252.5</v>
      </c>
      <c r="H16" s="19" t="s">
        <v>15</v>
      </c>
      <c r="I16" s="46">
        <v>20</v>
      </c>
      <c r="J16" s="46">
        <v>54</v>
      </c>
      <c r="K16" s="46">
        <v>0</v>
      </c>
      <c r="L16" s="46">
        <v>0</v>
      </c>
      <c r="M16" s="6">
        <f t="shared" si="1"/>
        <v>64</v>
      </c>
      <c r="N16" s="2">
        <f t="shared" si="4"/>
        <v>342.5</v>
      </c>
      <c r="O16" s="19" t="s">
        <v>8</v>
      </c>
      <c r="P16" s="46">
        <v>36</v>
      </c>
      <c r="Q16" s="46">
        <v>108</v>
      </c>
      <c r="R16" s="46">
        <v>0</v>
      </c>
      <c r="S16" s="46">
        <v>1</v>
      </c>
      <c r="T16" s="6">
        <f t="shared" si="2"/>
        <v>128.5</v>
      </c>
      <c r="U16" s="2">
        <f t="shared" si="5"/>
        <v>503</v>
      </c>
    </row>
    <row r="17" spans="1:25" ht="24" customHeight="1" x14ac:dyDescent="0.2">
      <c r="A17" s="18" t="s">
        <v>40</v>
      </c>
      <c r="B17" s="46">
        <v>13</v>
      </c>
      <c r="C17" s="46">
        <v>46</v>
      </c>
      <c r="D17" s="46">
        <v>0</v>
      </c>
      <c r="E17" s="46">
        <v>1</v>
      </c>
      <c r="F17" s="6">
        <f t="shared" si="0"/>
        <v>55</v>
      </c>
      <c r="G17" s="2">
        <f t="shared" si="3"/>
        <v>245.5</v>
      </c>
      <c r="H17" s="19" t="s">
        <v>18</v>
      </c>
      <c r="I17" s="46">
        <v>15</v>
      </c>
      <c r="J17" s="46">
        <v>46</v>
      </c>
      <c r="K17" s="46">
        <v>0</v>
      </c>
      <c r="L17" s="46">
        <v>0</v>
      </c>
      <c r="M17" s="6">
        <f t="shared" si="1"/>
        <v>53.5</v>
      </c>
      <c r="N17" s="2">
        <f t="shared" si="4"/>
        <v>293.5</v>
      </c>
      <c r="O17" s="19" t="s">
        <v>10</v>
      </c>
      <c r="P17" s="46">
        <v>39</v>
      </c>
      <c r="Q17" s="46">
        <v>101</v>
      </c>
      <c r="R17" s="46">
        <v>1</v>
      </c>
      <c r="S17" s="46">
        <v>2</v>
      </c>
      <c r="T17" s="6">
        <f t="shared" si="2"/>
        <v>127.5</v>
      </c>
      <c r="U17" s="2">
        <f t="shared" si="5"/>
        <v>502.5</v>
      </c>
    </row>
    <row r="18" spans="1:25" ht="24" customHeight="1" x14ac:dyDescent="0.2">
      <c r="A18" s="18" t="s">
        <v>41</v>
      </c>
      <c r="B18" s="46">
        <v>21</v>
      </c>
      <c r="C18" s="46">
        <v>50</v>
      </c>
      <c r="D18" s="46">
        <v>0</v>
      </c>
      <c r="E18" s="46">
        <v>3</v>
      </c>
      <c r="F18" s="6">
        <f t="shared" si="0"/>
        <v>68</v>
      </c>
      <c r="G18" s="2">
        <f t="shared" si="3"/>
        <v>245.5</v>
      </c>
      <c r="H18" s="19" t="s">
        <v>20</v>
      </c>
      <c r="I18" s="46">
        <v>19</v>
      </c>
      <c r="J18" s="46">
        <v>55</v>
      </c>
      <c r="K18" s="46">
        <v>0</v>
      </c>
      <c r="L18" s="46">
        <v>0</v>
      </c>
      <c r="M18" s="6">
        <f t="shared" si="1"/>
        <v>64.5</v>
      </c>
      <c r="N18" s="2">
        <f t="shared" si="4"/>
        <v>268</v>
      </c>
      <c r="O18" s="19" t="s">
        <v>13</v>
      </c>
      <c r="P18" s="46">
        <v>61</v>
      </c>
      <c r="Q18" s="46">
        <v>102</v>
      </c>
      <c r="R18" s="46">
        <v>0</v>
      </c>
      <c r="S18" s="46">
        <v>0</v>
      </c>
      <c r="T18" s="6">
        <f t="shared" si="2"/>
        <v>132.5</v>
      </c>
      <c r="U18" s="2">
        <f t="shared" si="5"/>
        <v>508.5</v>
      </c>
    </row>
    <row r="19" spans="1:25" ht="24" customHeight="1" thickBot="1" x14ac:dyDescent="0.25">
      <c r="A19" s="21" t="s">
        <v>42</v>
      </c>
      <c r="B19" s="47">
        <v>19</v>
      </c>
      <c r="C19" s="47">
        <v>63</v>
      </c>
      <c r="D19" s="47">
        <v>0</v>
      </c>
      <c r="E19" s="47">
        <v>0</v>
      </c>
      <c r="F19" s="7">
        <f t="shared" si="0"/>
        <v>72.5</v>
      </c>
      <c r="G19" s="3">
        <f t="shared" si="3"/>
        <v>252</v>
      </c>
      <c r="H19" s="20" t="s">
        <v>22</v>
      </c>
      <c r="I19" s="45">
        <v>17</v>
      </c>
      <c r="J19" s="45">
        <v>80</v>
      </c>
      <c r="K19" s="45">
        <v>0</v>
      </c>
      <c r="L19" s="45">
        <v>0</v>
      </c>
      <c r="M19" s="6">
        <f t="shared" si="1"/>
        <v>88.5</v>
      </c>
      <c r="N19" s="2">
        <f>M16+M17+M18+M19</f>
        <v>270.5</v>
      </c>
      <c r="O19" s="19" t="s">
        <v>16</v>
      </c>
      <c r="P19" s="46">
        <v>53</v>
      </c>
      <c r="Q19" s="46">
        <v>97</v>
      </c>
      <c r="R19" s="46">
        <v>0</v>
      </c>
      <c r="S19" s="46">
        <v>2</v>
      </c>
      <c r="T19" s="6">
        <f t="shared" si="2"/>
        <v>128.5</v>
      </c>
      <c r="U19" s="2">
        <f t="shared" si="5"/>
        <v>517</v>
      </c>
    </row>
    <row r="20" spans="1:25" ht="24" customHeight="1" x14ac:dyDescent="0.2">
      <c r="A20" s="19" t="s">
        <v>27</v>
      </c>
      <c r="B20" s="45">
        <v>21</v>
      </c>
      <c r="C20" s="45">
        <v>79</v>
      </c>
      <c r="D20" s="45">
        <v>0</v>
      </c>
      <c r="E20" s="45">
        <v>1</v>
      </c>
      <c r="F20" s="8">
        <f t="shared" si="0"/>
        <v>92</v>
      </c>
      <c r="G20" s="35"/>
      <c r="H20" s="19" t="s">
        <v>24</v>
      </c>
      <c r="I20" s="46">
        <v>18</v>
      </c>
      <c r="J20" s="46">
        <v>67</v>
      </c>
      <c r="K20" s="46">
        <v>0</v>
      </c>
      <c r="L20" s="46">
        <v>1</v>
      </c>
      <c r="M20" s="8">
        <f t="shared" si="1"/>
        <v>78.5</v>
      </c>
      <c r="N20" s="2">
        <f>M17+M18+M19+M20</f>
        <v>285</v>
      </c>
      <c r="O20" s="19" t="s">
        <v>45</v>
      </c>
      <c r="P20" s="45">
        <v>52</v>
      </c>
      <c r="Q20" s="45">
        <v>90</v>
      </c>
      <c r="R20" s="46">
        <v>0</v>
      </c>
      <c r="S20" s="45">
        <v>2</v>
      </c>
      <c r="T20" s="8">
        <f t="shared" si="2"/>
        <v>121</v>
      </c>
      <c r="U20" s="2">
        <f t="shared" si="5"/>
        <v>509.5</v>
      </c>
    </row>
    <row r="21" spans="1:25" ht="24" customHeight="1" thickBot="1" x14ac:dyDescent="0.25">
      <c r="A21" s="19" t="s">
        <v>28</v>
      </c>
      <c r="B21" s="46">
        <v>28</v>
      </c>
      <c r="C21" s="46">
        <v>99</v>
      </c>
      <c r="D21" s="46">
        <v>0</v>
      </c>
      <c r="E21" s="46">
        <v>1</v>
      </c>
      <c r="F21" s="6">
        <f t="shared" si="0"/>
        <v>115.5</v>
      </c>
      <c r="G21" s="36"/>
      <c r="H21" s="20" t="s">
        <v>25</v>
      </c>
      <c r="I21" s="46">
        <v>19</v>
      </c>
      <c r="J21" s="46">
        <v>53</v>
      </c>
      <c r="K21" s="46">
        <v>0</v>
      </c>
      <c r="L21" s="46">
        <v>0</v>
      </c>
      <c r="M21" s="6">
        <f t="shared" si="1"/>
        <v>62.5</v>
      </c>
      <c r="N21" s="2">
        <f>M18+M19+M20+M21</f>
        <v>294</v>
      </c>
      <c r="O21" s="21" t="s">
        <v>46</v>
      </c>
      <c r="P21" s="47">
        <v>50</v>
      </c>
      <c r="Q21" s="47">
        <v>88</v>
      </c>
      <c r="R21" s="47">
        <v>0</v>
      </c>
      <c r="S21" s="47">
        <v>1</v>
      </c>
      <c r="T21" s="7">
        <f t="shared" si="2"/>
        <v>115.5</v>
      </c>
      <c r="U21" s="3">
        <f t="shared" si="5"/>
        <v>497.5</v>
      </c>
      <c r="V21" s="1">
        <f>SUM(P17:P20)</f>
        <v>205</v>
      </c>
      <c r="W21" s="1">
        <f t="shared" ref="W21:Y21" si="6">SUM(Q17:Q20)</f>
        <v>390</v>
      </c>
      <c r="X21" s="1">
        <f t="shared" si="6"/>
        <v>1</v>
      </c>
      <c r="Y21" s="1">
        <f t="shared" si="6"/>
        <v>6</v>
      </c>
    </row>
    <row r="22" spans="1:25" ht="24" customHeight="1" thickBot="1" x14ac:dyDescent="0.25">
      <c r="A22" s="19" t="s">
        <v>1</v>
      </c>
      <c r="B22" s="46">
        <v>29</v>
      </c>
      <c r="C22" s="46">
        <v>80</v>
      </c>
      <c r="D22" s="46">
        <v>0</v>
      </c>
      <c r="E22" s="46">
        <v>2</v>
      </c>
      <c r="F22" s="6">
        <f t="shared" si="0"/>
        <v>99.5</v>
      </c>
      <c r="G22" s="2"/>
      <c r="H22" s="21" t="s">
        <v>26</v>
      </c>
      <c r="I22" s="47">
        <v>17</v>
      </c>
      <c r="J22" s="47">
        <v>58</v>
      </c>
      <c r="K22" s="47">
        <v>0</v>
      </c>
      <c r="L22" s="47">
        <v>1</v>
      </c>
      <c r="M22" s="6">
        <f t="shared" si="1"/>
        <v>69</v>
      </c>
      <c r="N22" s="3">
        <f>M19+M20+M21+M22</f>
        <v>298.5</v>
      </c>
      <c r="O22" s="19"/>
      <c r="P22" s="45"/>
      <c r="Q22" s="45"/>
      <c r="R22" s="45"/>
      <c r="S22" s="45"/>
      <c r="T22" s="8"/>
      <c r="U22" s="34"/>
    </row>
    <row r="23" spans="1:25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262.5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435.5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517</v>
      </c>
    </row>
    <row r="24" spans="1:25" ht="1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64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0" sqref="T17:T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69 - CR 43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6943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149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43300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88</v>
      </c>
      <c r="C10" s="46">
        <v>173</v>
      </c>
      <c r="D10" s="46">
        <v>0</v>
      </c>
      <c r="E10" s="46">
        <v>1</v>
      </c>
      <c r="F10" s="6">
        <f t="shared" ref="F10:F22" si="0">B10*0.5+C10*1+D10*2+E10*2.5</f>
        <v>219.5</v>
      </c>
      <c r="G10" s="2"/>
      <c r="H10" s="19" t="s">
        <v>4</v>
      </c>
      <c r="I10" s="46">
        <v>35</v>
      </c>
      <c r="J10" s="46">
        <v>100</v>
      </c>
      <c r="K10" s="46">
        <v>0</v>
      </c>
      <c r="L10" s="46">
        <v>1</v>
      </c>
      <c r="M10" s="6">
        <f t="shared" ref="M10:M22" si="1">I10*0.5+J10*1+K10*2+L10*2.5</f>
        <v>120</v>
      </c>
      <c r="N10" s="9">
        <f>F20+F21+F22+M10</f>
        <v>536</v>
      </c>
      <c r="O10" s="19" t="s">
        <v>43</v>
      </c>
      <c r="P10" s="46">
        <v>51</v>
      </c>
      <c r="Q10" s="46">
        <v>100</v>
      </c>
      <c r="R10" s="46">
        <v>0</v>
      </c>
      <c r="S10" s="46">
        <v>0</v>
      </c>
      <c r="T10" s="6">
        <f t="shared" ref="T10:T21" si="2">P10*0.5+Q10*1+R10*2+S10*2.5</f>
        <v>125.5</v>
      </c>
      <c r="U10" s="10"/>
      <c r="AB10" s="1"/>
    </row>
    <row r="11" spans="1:28" ht="24" customHeight="1" x14ac:dyDescent="0.2">
      <c r="A11" s="18" t="s">
        <v>14</v>
      </c>
      <c r="B11" s="46">
        <v>113</v>
      </c>
      <c r="C11" s="46">
        <v>156</v>
      </c>
      <c r="D11" s="46">
        <v>0</v>
      </c>
      <c r="E11" s="46">
        <v>0</v>
      </c>
      <c r="F11" s="6">
        <f t="shared" si="0"/>
        <v>212.5</v>
      </c>
      <c r="G11" s="2"/>
      <c r="H11" s="19" t="s">
        <v>5</v>
      </c>
      <c r="I11" s="46">
        <v>36</v>
      </c>
      <c r="J11" s="46">
        <v>102</v>
      </c>
      <c r="K11" s="46">
        <v>0</v>
      </c>
      <c r="L11" s="46">
        <v>0</v>
      </c>
      <c r="M11" s="6">
        <f t="shared" si="1"/>
        <v>120</v>
      </c>
      <c r="N11" s="9">
        <f>F21+F22+M10+M11</f>
        <v>512.5</v>
      </c>
      <c r="O11" s="19" t="s">
        <v>44</v>
      </c>
      <c r="P11" s="46">
        <v>46</v>
      </c>
      <c r="Q11" s="46">
        <v>103</v>
      </c>
      <c r="R11" s="46">
        <v>0</v>
      </c>
      <c r="S11" s="46">
        <v>0</v>
      </c>
      <c r="T11" s="6">
        <f t="shared" si="2"/>
        <v>126</v>
      </c>
      <c r="U11" s="2"/>
      <c r="AB11" s="1"/>
    </row>
    <row r="12" spans="1:28" ht="24" customHeight="1" x14ac:dyDescent="0.2">
      <c r="A12" s="18" t="s">
        <v>17</v>
      </c>
      <c r="B12" s="46">
        <v>66</v>
      </c>
      <c r="C12" s="46">
        <v>148</v>
      </c>
      <c r="D12" s="46">
        <v>0</v>
      </c>
      <c r="E12" s="46">
        <v>2</v>
      </c>
      <c r="F12" s="6">
        <f t="shared" si="0"/>
        <v>186</v>
      </c>
      <c r="G12" s="2"/>
      <c r="H12" s="19" t="s">
        <v>6</v>
      </c>
      <c r="I12" s="46">
        <v>37</v>
      </c>
      <c r="J12" s="46">
        <v>88</v>
      </c>
      <c r="K12" s="46">
        <v>0</v>
      </c>
      <c r="L12" s="46">
        <v>2</v>
      </c>
      <c r="M12" s="6">
        <f t="shared" si="1"/>
        <v>111.5</v>
      </c>
      <c r="N12" s="2">
        <f>F22+M10+M11+M12</f>
        <v>507</v>
      </c>
      <c r="O12" s="19" t="s">
        <v>32</v>
      </c>
      <c r="P12" s="46">
        <v>41</v>
      </c>
      <c r="Q12" s="46">
        <v>99</v>
      </c>
      <c r="R12" s="46">
        <v>0</v>
      </c>
      <c r="S12" s="46">
        <v>1</v>
      </c>
      <c r="T12" s="6">
        <f t="shared" si="2"/>
        <v>122</v>
      </c>
      <c r="U12" s="2"/>
      <c r="AB12" s="1"/>
    </row>
    <row r="13" spans="1:28" ht="24" customHeight="1" x14ac:dyDescent="0.2">
      <c r="A13" s="18" t="s">
        <v>19</v>
      </c>
      <c r="B13" s="46">
        <v>64</v>
      </c>
      <c r="C13" s="46">
        <v>131</v>
      </c>
      <c r="D13" s="46">
        <v>0</v>
      </c>
      <c r="E13" s="46">
        <v>1</v>
      </c>
      <c r="F13" s="6">
        <f t="shared" si="0"/>
        <v>165.5</v>
      </c>
      <c r="G13" s="2">
        <f t="shared" ref="G13:G19" si="3">F10+F11+F12+F13</f>
        <v>783.5</v>
      </c>
      <c r="H13" s="19" t="s">
        <v>7</v>
      </c>
      <c r="I13" s="46">
        <v>45</v>
      </c>
      <c r="J13" s="46">
        <v>126</v>
      </c>
      <c r="K13" s="46">
        <v>0</v>
      </c>
      <c r="L13" s="46">
        <v>0</v>
      </c>
      <c r="M13" s="6">
        <f t="shared" si="1"/>
        <v>148.5</v>
      </c>
      <c r="N13" s="2">
        <f t="shared" ref="N13:N18" si="4">M10+M11+M12+M13</f>
        <v>500</v>
      </c>
      <c r="O13" s="19" t="s">
        <v>33</v>
      </c>
      <c r="P13" s="46">
        <v>39</v>
      </c>
      <c r="Q13" s="46">
        <v>136</v>
      </c>
      <c r="R13" s="46">
        <v>0</v>
      </c>
      <c r="S13" s="46">
        <v>1</v>
      </c>
      <c r="T13" s="6">
        <f t="shared" si="2"/>
        <v>158</v>
      </c>
      <c r="U13" s="2">
        <f t="shared" ref="U13:U21" si="5">T10+T11+T12+T13</f>
        <v>531.5</v>
      </c>
      <c r="AB13" s="81">
        <v>212.5</v>
      </c>
    </row>
    <row r="14" spans="1:28" ht="24" customHeight="1" x14ac:dyDescent="0.2">
      <c r="A14" s="18" t="s">
        <v>21</v>
      </c>
      <c r="B14" s="46">
        <v>74</v>
      </c>
      <c r="C14" s="46">
        <v>107</v>
      </c>
      <c r="D14" s="46">
        <v>0</v>
      </c>
      <c r="E14" s="46">
        <v>4</v>
      </c>
      <c r="F14" s="6">
        <f t="shared" si="0"/>
        <v>154</v>
      </c>
      <c r="G14" s="2">
        <f t="shared" si="3"/>
        <v>718</v>
      </c>
      <c r="H14" s="19" t="s">
        <v>9</v>
      </c>
      <c r="I14" s="46">
        <v>39</v>
      </c>
      <c r="J14" s="46">
        <v>97</v>
      </c>
      <c r="K14" s="46">
        <v>0</v>
      </c>
      <c r="L14" s="46">
        <v>0</v>
      </c>
      <c r="M14" s="6">
        <f t="shared" si="1"/>
        <v>116.5</v>
      </c>
      <c r="N14" s="2">
        <f t="shared" si="4"/>
        <v>496.5</v>
      </c>
      <c r="O14" s="19" t="s">
        <v>29</v>
      </c>
      <c r="P14" s="45">
        <v>33</v>
      </c>
      <c r="Q14" s="45">
        <v>114</v>
      </c>
      <c r="R14" s="45">
        <v>0</v>
      </c>
      <c r="S14" s="45">
        <v>1</v>
      </c>
      <c r="T14" s="6">
        <f t="shared" si="2"/>
        <v>133</v>
      </c>
      <c r="U14" s="2">
        <f t="shared" si="5"/>
        <v>539</v>
      </c>
      <c r="AB14" s="81">
        <v>226</v>
      </c>
    </row>
    <row r="15" spans="1:28" ht="24" customHeight="1" x14ac:dyDescent="0.2">
      <c r="A15" s="18" t="s">
        <v>23</v>
      </c>
      <c r="B15" s="46">
        <v>57</v>
      </c>
      <c r="C15" s="46">
        <v>118</v>
      </c>
      <c r="D15" s="46">
        <v>1</v>
      </c>
      <c r="E15" s="46">
        <v>1</v>
      </c>
      <c r="F15" s="6">
        <f t="shared" si="0"/>
        <v>151</v>
      </c>
      <c r="G15" s="2">
        <f t="shared" si="3"/>
        <v>656.5</v>
      </c>
      <c r="H15" s="19" t="s">
        <v>12</v>
      </c>
      <c r="I15" s="46">
        <v>32</v>
      </c>
      <c r="J15" s="46">
        <v>95</v>
      </c>
      <c r="K15" s="46">
        <v>0</v>
      </c>
      <c r="L15" s="46">
        <v>2</v>
      </c>
      <c r="M15" s="6">
        <f t="shared" si="1"/>
        <v>116</v>
      </c>
      <c r="N15" s="2">
        <f t="shared" si="4"/>
        <v>492.5</v>
      </c>
      <c r="O15" s="18" t="s">
        <v>30</v>
      </c>
      <c r="P15" s="46">
        <v>59</v>
      </c>
      <c r="Q15" s="46">
        <v>112</v>
      </c>
      <c r="R15" s="46">
        <v>0</v>
      </c>
      <c r="S15" s="46">
        <v>1</v>
      </c>
      <c r="T15" s="6">
        <f t="shared" si="2"/>
        <v>144</v>
      </c>
      <c r="U15" s="2">
        <f t="shared" si="5"/>
        <v>557</v>
      </c>
      <c r="AB15" s="81">
        <v>233.5</v>
      </c>
    </row>
    <row r="16" spans="1:28" ht="24" customHeight="1" x14ac:dyDescent="0.2">
      <c r="A16" s="18" t="s">
        <v>39</v>
      </c>
      <c r="B16" s="46">
        <v>47</v>
      </c>
      <c r="C16" s="46">
        <v>118</v>
      </c>
      <c r="D16" s="46">
        <v>0</v>
      </c>
      <c r="E16" s="46">
        <v>2</v>
      </c>
      <c r="F16" s="6">
        <f t="shared" si="0"/>
        <v>146.5</v>
      </c>
      <c r="G16" s="2">
        <f t="shared" si="3"/>
        <v>617</v>
      </c>
      <c r="H16" s="19" t="s">
        <v>15</v>
      </c>
      <c r="I16" s="46">
        <v>38</v>
      </c>
      <c r="J16" s="46">
        <v>86</v>
      </c>
      <c r="K16" s="46">
        <v>0</v>
      </c>
      <c r="L16" s="46">
        <v>2</v>
      </c>
      <c r="M16" s="6">
        <f t="shared" si="1"/>
        <v>110</v>
      </c>
      <c r="N16" s="2">
        <f t="shared" si="4"/>
        <v>491</v>
      </c>
      <c r="O16" s="19" t="s">
        <v>8</v>
      </c>
      <c r="P16" s="46">
        <v>45</v>
      </c>
      <c r="Q16" s="46">
        <v>110</v>
      </c>
      <c r="R16" s="46">
        <v>0</v>
      </c>
      <c r="S16" s="46">
        <v>0</v>
      </c>
      <c r="T16" s="6">
        <f t="shared" si="2"/>
        <v>132.5</v>
      </c>
      <c r="U16" s="2">
        <f t="shared" si="5"/>
        <v>567.5</v>
      </c>
      <c r="AB16" s="81">
        <v>234</v>
      </c>
    </row>
    <row r="17" spans="1:28" ht="24" customHeight="1" x14ac:dyDescent="0.2">
      <c r="A17" s="18" t="s">
        <v>40</v>
      </c>
      <c r="B17" s="46">
        <v>48</v>
      </c>
      <c r="C17" s="46">
        <v>103</v>
      </c>
      <c r="D17" s="46">
        <v>0</v>
      </c>
      <c r="E17" s="46">
        <v>2</v>
      </c>
      <c r="F17" s="6">
        <f t="shared" si="0"/>
        <v>132</v>
      </c>
      <c r="G17" s="2">
        <f t="shared" si="3"/>
        <v>583.5</v>
      </c>
      <c r="H17" s="19" t="s">
        <v>18</v>
      </c>
      <c r="I17" s="46">
        <v>79</v>
      </c>
      <c r="J17" s="46">
        <v>148</v>
      </c>
      <c r="K17" s="46">
        <v>0</v>
      </c>
      <c r="L17" s="46">
        <v>0</v>
      </c>
      <c r="M17" s="6">
        <f t="shared" si="1"/>
        <v>187.5</v>
      </c>
      <c r="N17" s="2">
        <f t="shared" si="4"/>
        <v>530</v>
      </c>
      <c r="O17" s="19" t="s">
        <v>10</v>
      </c>
      <c r="P17" s="46">
        <v>49</v>
      </c>
      <c r="Q17" s="46">
        <v>107</v>
      </c>
      <c r="R17" s="46">
        <v>0</v>
      </c>
      <c r="S17" s="46">
        <v>1</v>
      </c>
      <c r="T17" s="6">
        <f t="shared" si="2"/>
        <v>134</v>
      </c>
      <c r="U17" s="2">
        <f t="shared" si="5"/>
        <v>543.5</v>
      </c>
      <c r="AB17" s="81">
        <v>248</v>
      </c>
    </row>
    <row r="18" spans="1:28" ht="24" customHeight="1" x14ac:dyDescent="0.2">
      <c r="A18" s="18" t="s">
        <v>41</v>
      </c>
      <c r="B18" s="46">
        <v>55</v>
      </c>
      <c r="C18" s="46">
        <v>111</v>
      </c>
      <c r="D18" s="46">
        <v>0</v>
      </c>
      <c r="E18" s="46">
        <v>3</v>
      </c>
      <c r="F18" s="6">
        <f t="shared" si="0"/>
        <v>146</v>
      </c>
      <c r="G18" s="2">
        <f t="shared" si="3"/>
        <v>575.5</v>
      </c>
      <c r="H18" s="19" t="s">
        <v>20</v>
      </c>
      <c r="I18" s="46">
        <v>76</v>
      </c>
      <c r="J18" s="46">
        <v>153</v>
      </c>
      <c r="K18" s="46">
        <v>0</v>
      </c>
      <c r="L18" s="46">
        <v>0</v>
      </c>
      <c r="M18" s="6">
        <f t="shared" si="1"/>
        <v>191</v>
      </c>
      <c r="N18" s="2">
        <f t="shared" si="4"/>
        <v>604.5</v>
      </c>
      <c r="O18" s="19" t="s">
        <v>13</v>
      </c>
      <c r="P18" s="46">
        <v>37</v>
      </c>
      <c r="Q18" s="46">
        <v>126</v>
      </c>
      <c r="R18" s="46">
        <v>0</v>
      </c>
      <c r="S18" s="46">
        <v>1</v>
      </c>
      <c r="T18" s="6">
        <f t="shared" si="2"/>
        <v>147</v>
      </c>
      <c r="U18" s="2">
        <f t="shared" si="5"/>
        <v>557.5</v>
      </c>
      <c r="AB18" s="81">
        <v>248</v>
      </c>
    </row>
    <row r="19" spans="1:28" ht="24" customHeight="1" thickBot="1" x14ac:dyDescent="0.25">
      <c r="A19" s="21" t="s">
        <v>42</v>
      </c>
      <c r="B19" s="47">
        <v>71</v>
      </c>
      <c r="C19" s="47">
        <v>120</v>
      </c>
      <c r="D19" s="47">
        <v>0</v>
      </c>
      <c r="E19" s="47">
        <v>2</v>
      </c>
      <c r="F19" s="7">
        <f t="shared" si="0"/>
        <v>160.5</v>
      </c>
      <c r="G19" s="3">
        <f t="shared" si="3"/>
        <v>585</v>
      </c>
      <c r="H19" s="20" t="s">
        <v>22</v>
      </c>
      <c r="I19" s="45">
        <v>65</v>
      </c>
      <c r="J19" s="45">
        <v>172</v>
      </c>
      <c r="K19" s="45">
        <v>0</v>
      </c>
      <c r="L19" s="45">
        <v>1</v>
      </c>
      <c r="M19" s="6">
        <f t="shared" si="1"/>
        <v>207</v>
      </c>
      <c r="N19" s="2">
        <f>M16+M17+M18+M19</f>
        <v>695.5</v>
      </c>
      <c r="O19" s="19" t="s">
        <v>16</v>
      </c>
      <c r="P19" s="46">
        <v>30</v>
      </c>
      <c r="Q19" s="46">
        <v>112</v>
      </c>
      <c r="R19" s="46">
        <v>0</v>
      </c>
      <c r="S19" s="46">
        <v>1</v>
      </c>
      <c r="T19" s="6">
        <f t="shared" si="2"/>
        <v>129.5</v>
      </c>
      <c r="U19" s="2">
        <f t="shared" si="5"/>
        <v>543</v>
      </c>
      <c r="AB19" s="81">
        <v>262</v>
      </c>
    </row>
    <row r="20" spans="1:28" ht="24" customHeight="1" x14ac:dyDescent="0.2">
      <c r="A20" s="19" t="s">
        <v>27</v>
      </c>
      <c r="B20" s="45">
        <v>57</v>
      </c>
      <c r="C20" s="45">
        <v>106</v>
      </c>
      <c r="D20" s="45">
        <v>2</v>
      </c>
      <c r="E20" s="45">
        <v>2</v>
      </c>
      <c r="F20" s="8">
        <f t="shared" si="0"/>
        <v>143.5</v>
      </c>
      <c r="G20" s="35"/>
      <c r="H20" s="19" t="s">
        <v>24</v>
      </c>
      <c r="I20" s="46">
        <v>69</v>
      </c>
      <c r="J20" s="46">
        <v>170</v>
      </c>
      <c r="K20" s="46">
        <v>0</v>
      </c>
      <c r="L20" s="46">
        <v>0</v>
      </c>
      <c r="M20" s="8">
        <f t="shared" si="1"/>
        <v>204.5</v>
      </c>
      <c r="N20" s="2">
        <f>M17+M18+M19+M20</f>
        <v>790</v>
      </c>
      <c r="O20" s="19" t="s">
        <v>45</v>
      </c>
      <c r="P20" s="45">
        <v>34</v>
      </c>
      <c r="Q20" s="45">
        <v>109</v>
      </c>
      <c r="R20" s="45">
        <v>0</v>
      </c>
      <c r="S20" s="45">
        <v>0</v>
      </c>
      <c r="T20" s="8">
        <f t="shared" si="2"/>
        <v>126</v>
      </c>
      <c r="U20" s="2">
        <f t="shared" si="5"/>
        <v>536.5</v>
      </c>
      <c r="AB20" s="81">
        <v>275</v>
      </c>
    </row>
    <row r="21" spans="1:28" ht="24" customHeight="1" thickBot="1" x14ac:dyDescent="0.25">
      <c r="A21" s="19" t="s">
        <v>28</v>
      </c>
      <c r="B21" s="46">
        <v>40</v>
      </c>
      <c r="C21" s="46">
        <v>97</v>
      </c>
      <c r="D21" s="46">
        <v>0</v>
      </c>
      <c r="E21" s="46">
        <v>0</v>
      </c>
      <c r="F21" s="6">
        <f t="shared" si="0"/>
        <v>117</v>
      </c>
      <c r="G21" s="36"/>
      <c r="H21" s="20" t="s">
        <v>25</v>
      </c>
      <c r="I21" s="46">
        <v>51</v>
      </c>
      <c r="J21" s="46">
        <v>184</v>
      </c>
      <c r="K21" s="46">
        <v>0</v>
      </c>
      <c r="L21" s="46">
        <v>1</v>
      </c>
      <c r="M21" s="6">
        <f t="shared" si="1"/>
        <v>212</v>
      </c>
      <c r="N21" s="2">
        <f>M18+M19+M20+M21</f>
        <v>814.5</v>
      </c>
      <c r="O21" s="21" t="s">
        <v>46</v>
      </c>
      <c r="P21" s="47">
        <v>29</v>
      </c>
      <c r="Q21" s="47">
        <v>96</v>
      </c>
      <c r="R21" s="47">
        <v>0</v>
      </c>
      <c r="S21" s="47">
        <v>0</v>
      </c>
      <c r="T21" s="7">
        <f t="shared" si="2"/>
        <v>110.5</v>
      </c>
      <c r="U21" s="3">
        <f t="shared" si="5"/>
        <v>513</v>
      </c>
      <c r="V21" s="1">
        <f>SUM(P17:P20)</f>
        <v>150</v>
      </c>
      <c r="W21" s="1">
        <f t="shared" ref="W21:Y21" si="6">SUM(Q17:Q20)</f>
        <v>454</v>
      </c>
      <c r="X21" s="1">
        <f t="shared" si="6"/>
        <v>0</v>
      </c>
      <c r="Y21" s="1">
        <f t="shared" si="6"/>
        <v>3</v>
      </c>
      <c r="AB21" s="81">
        <v>276</v>
      </c>
    </row>
    <row r="22" spans="1:28" ht="24" customHeight="1" thickBot="1" x14ac:dyDescent="0.25">
      <c r="A22" s="19" t="s">
        <v>1</v>
      </c>
      <c r="B22" s="46">
        <v>58</v>
      </c>
      <c r="C22" s="46">
        <v>122</v>
      </c>
      <c r="D22" s="46">
        <v>1</v>
      </c>
      <c r="E22" s="46">
        <v>1</v>
      </c>
      <c r="F22" s="6">
        <f t="shared" si="0"/>
        <v>155.5</v>
      </c>
      <c r="G22" s="2"/>
      <c r="H22" s="21" t="s">
        <v>26</v>
      </c>
      <c r="I22" s="47">
        <v>69</v>
      </c>
      <c r="J22" s="47">
        <v>150</v>
      </c>
      <c r="K22" s="47">
        <v>0</v>
      </c>
      <c r="L22" s="47">
        <v>0</v>
      </c>
      <c r="M22" s="6">
        <f t="shared" si="1"/>
        <v>184.5</v>
      </c>
      <c r="N22" s="3">
        <f>M19+M20+M21+M22</f>
        <v>808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783.5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814.5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567.5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7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69 - CR 43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6943</v>
      </c>
      <c r="M5" s="172"/>
      <c r="N5" s="172"/>
      <c r="O5" s="50"/>
      <c r="P5" s="194" t="s">
        <v>57</v>
      </c>
      <c r="Q5" s="194"/>
      <c r="R5" s="194"/>
      <c r="S5" s="172" t="s">
        <v>150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149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43300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34</v>
      </c>
      <c r="C10" s="61">
        <v>62</v>
      </c>
      <c r="D10" s="61">
        <v>0</v>
      </c>
      <c r="E10" s="61">
        <v>1</v>
      </c>
      <c r="F10" s="62">
        <f t="shared" ref="F10:F22" si="0">B10*0.5+C10*1+D10*2+E10*2.5</f>
        <v>81.5</v>
      </c>
      <c r="G10" s="63"/>
      <c r="H10" s="64" t="s">
        <v>4</v>
      </c>
      <c r="I10" s="46">
        <v>13</v>
      </c>
      <c r="J10" s="46">
        <v>44</v>
      </c>
      <c r="K10" s="46">
        <v>0</v>
      </c>
      <c r="L10" s="46">
        <v>1</v>
      </c>
      <c r="M10" s="62">
        <f t="shared" ref="M10:M22" si="1">I10*0.5+J10*1+K10*2+L10*2.5</f>
        <v>53</v>
      </c>
      <c r="N10" s="65">
        <f>F20+F21+F22+M10</f>
        <v>167.5</v>
      </c>
      <c r="O10" s="64" t="s">
        <v>43</v>
      </c>
      <c r="P10" s="46">
        <v>29</v>
      </c>
      <c r="Q10" s="46">
        <v>33</v>
      </c>
      <c r="R10" s="46">
        <v>0</v>
      </c>
      <c r="S10" s="46">
        <v>0</v>
      </c>
      <c r="T10" s="62">
        <f t="shared" ref="T10:T21" si="2">P10*0.5+Q10*1+R10*2+S10*2.5</f>
        <v>47.5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29</v>
      </c>
      <c r="C11" s="61">
        <v>51</v>
      </c>
      <c r="D11" s="61">
        <v>0</v>
      </c>
      <c r="E11" s="61">
        <v>0</v>
      </c>
      <c r="F11" s="62">
        <f t="shared" si="0"/>
        <v>65.5</v>
      </c>
      <c r="G11" s="63"/>
      <c r="H11" s="64" t="s">
        <v>5</v>
      </c>
      <c r="I11" s="46">
        <v>15</v>
      </c>
      <c r="J11" s="46">
        <v>36</v>
      </c>
      <c r="K11" s="46">
        <v>0</v>
      </c>
      <c r="L11" s="46">
        <v>1</v>
      </c>
      <c r="M11" s="62">
        <f t="shared" si="1"/>
        <v>46</v>
      </c>
      <c r="N11" s="65">
        <f>F21+F22+M10+M11</f>
        <v>173</v>
      </c>
      <c r="O11" s="64" t="s">
        <v>44</v>
      </c>
      <c r="P11" s="46">
        <v>19</v>
      </c>
      <c r="Q11" s="46">
        <v>31</v>
      </c>
      <c r="R11" s="46">
        <v>0</v>
      </c>
      <c r="S11" s="46">
        <v>0</v>
      </c>
      <c r="T11" s="62">
        <f t="shared" si="2"/>
        <v>40.5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39</v>
      </c>
      <c r="D12" s="61">
        <v>0</v>
      </c>
      <c r="E12" s="61">
        <v>1</v>
      </c>
      <c r="F12" s="62">
        <f t="shared" si="0"/>
        <v>47.5</v>
      </c>
      <c r="G12" s="63"/>
      <c r="H12" s="64" t="s">
        <v>6</v>
      </c>
      <c r="I12" s="46">
        <v>13</v>
      </c>
      <c r="J12" s="46">
        <v>28</v>
      </c>
      <c r="K12" s="46">
        <v>0</v>
      </c>
      <c r="L12" s="46">
        <v>0</v>
      </c>
      <c r="M12" s="62">
        <f t="shared" si="1"/>
        <v>34.5</v>
      </c>
      <c r="N12" s="63">
        <f>F22+M10+M11+M12</f>
        <v>173.5</v>
      </c>
      <c r="O12" s="64" t="s">
        <v>32</v>
      </c>
      <c r="P12" s="46">
        <v>16</v>
      </c>
      <c r="Q12" s="46">
        <v>43</v>
      </c>
      <c r="R12" s="46">
        <v>0</v>
      </c>
      <c r="S12" s="46">
        <v>1</v>
      </c>
      <c r="T12" s="62">
        <f t="shared" si="2"/>
        <v>53.5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26</v>
      </c>
      <c r="D13" s="61">
        <v>0</v>
      </c>
      <c r="E13" s="61">
        <v>0</v>
      </c>
      <c r="F13" s="62">
        <f t="shared" si="0"/>
        <v>36</v>
      </c>
      <c r="G13" s="63">
        <f t="shared" ref="G13:G19" si="3">F10+F11+F12+F13</f>
        <v>230.5</v>
      </c>
      <c r="H13" s="64" t="s">
        <v>7</v>
      </c>
      <c r="I13" s="46">
        <v>18</v>
      </c>
      <c r="J13" s="46">
        <v>62</v>
      </c>
      <c r="K13" s="46">
        <v>0</v>
      </c>
      <c r="L13" s="46">
        <v>0</v>
      </c>
      <c r="M13" s="62">
        <f t="shared" si="1"/>
        <v>71</v>
      </c>
      <c r="N13" s="63">
        <f t="shared" ref="N13:N18" si="4">M10+M11+M12+M13</f>
        <v>204.5</v>
      </c>
      <c r="O13" s="64" t="s">
        <v>33</v>
      </c>
      <c r="P13" s="46">
        <v>17</v>
      </c>
      <c r="Q13" s="46">
        <v>43</v>
      </c>
      <c r="R13" s="46">
        <v>0</v>
      </c>
      <c r="S13" s="46">
        <v>1</v>
      </c>
      <c r="T13" s="62">
        <f t="shared" si="2"/>
        <v>54</v>
      </c>
      <c r="U13" s="63">
        <f t="shared" ref="U13:U21" si="5">T10+T11+T12+T13</f>
        <v>195.5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27</v>
      </c>
      <c r="D14" s="61">
        <v>0</v>
      </c>
      <c r="E14" s="61">
        <v>1</v>
      </c>
      <c r="F14" s="62">
        <f t="shared" si="0"/>
        <v>41</v>
      </c>
      <c r="G14" s="63">
        <f t="shared" si="3"/>
        <v>190</v>
      </c>
      <c r="H14" s="64" t="s">
        <v>9</v>
      </c>
      <c r="I14" s="46">
        <v>15</v>
      </c>
      <c r="J14" s="46">
        <v>41</v>
      </c>
      <c r="K14" s="46">
        <v>0</v>
      </c>
      <c r="L14" s="46">
        <v>0</v>
      </c>
      <c r="M14" s="62">
        <f t="shared" si="1"/>
        <v>48.5</v>
      </c>
      <c r="N14" s="63">
        <f t="shared" si="4"/>
        <v>200</v>
      </c>
      <c r="O14" s="64" t="s">
        <v>29</v>
      </c>
      <c r="P14" s="45">
        <v>12</v>
      </c>
      <c r="Q14" s="45">
        <v>38</v>
      </c>
      <c r="R14" s="45">
        <v>0</v>
      </c>
      <c r="S14" s="45">
        <v>0</v>
      </c>
      <c r="T14" s="62">
        <f t="shared" si="2"/>
        <v>44</v>
      </c>
      <c r="U14" s="63">
        <f t="shared" si="5"/>
        <v>192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41</v>
      </c>
      <c r="D15" s="61">
        <v>0</v>
      </c>
      <c r="E15" s="61">
        <v>0</v>
      </c>
      <c r="F15" s="62">
        <f t="shared" si="0"/>
        <v>52.5</v>
      </c>
      <c r="G15" s="63">
        <f t="shared" si="3"/>
        <v>177</v>
      </c>
      <c r="H15" s="64" t="s">
        <v>12</v>
      </c>
      <c r="I15" s="46">
        <v>16</v>
      </c>
      <c r="J15" s="46">
        <v>38</v>
      </c>
      <c r="K15" s="46">
        <v>0</v>
      </c>
      <c r="L15" s="46">
        <v>0</v>
      </c>
      <c r="M15" s="62">
        <f t="shared" si="1"/>
        <v>46</v>
      </c>
      <c r="N15" s="63">
        <f t="shared" si="4"/>
        <v>200</v>
      </c>
      <c r="O15" s="60" t="s">
        <v>30</v>
      </c>
      <c r="P15" s="46">
        <v>19</v>
      </c>
      <c r="Q15" s="46">
        <v>42</v>
      </c>
      <c r="R15" s="46">
        <v>0</v>
      </c>
      <c r="S15" s="46">
        <v>0</v>
      </c>
      <c r="T15" s="62">
        <f t="shared" si="2"/>
        <v>51.5</v>
      </c>
      <c r="U15" s="63">
        <f t="shared" si="5"/>
        <v>203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27</v>
      </c>
      <c r="C16" s="61">
        <v>26</v>
      </c>
      <c r="D16" s="61">
        <v>0</v>
      </c>
      <c r="E16" s="61">
        <v>0</v>
      </c>
      <c r="F16" s="62">
        <f t="shared" si="0"/>
        <v>39.5</v>
      </c>
      <c r="G16" s="63">
        <f t="shared" si="3"/>
        <v>169</v>
      </c>
      <c r="H16" s="64" t="s">
        <v>15</v>
      </c>
      <c r="I16" s="46">
        <v>14</v>
      </c>
      <c r="J16" s="46">
        <v>41</v>
      </c>
      <c r="K16" s="46">
        <v>0</v>
      </c>
      <c r="L16" s="46">
        <v>0</v>
      </c>
      <c r="M16" s="62">
        <f t="shared" si="1"/>
        <v>48</v>
      </c>
      <c r="N16" s="63">
        <f t="shared" si="4"/>
        <v>213.5</v>
      </c>
      <c r="O16" s="64" t="s">
        <v>8</v>
      </c>
      <c r="P16" s="46">
        <v>16</v>
      </c>
      <c r="Q16" s="46">
        <v>37</v>
      </c>
      <c r="R16" s="46">
        <v>0</v>
      </c>
      <c r="S16" s="46">
        <v>0</v>
      </c>
      <c r="T16" s="62">
        <f t="shared" si="2"/>
        <v>45</v>
      </c>
      <c r="U16" s="63">
        <f t="shared" si="5"/>
        <v>194.5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17</v>
      </c>
      <c r="C17" s="61">
        <v>33</v>
      </c>
      <c r="D17" s="61">
        <v>0</v>
      </c>
      <c r="E17" s="61">
        <v>1</v>
      </c>
      <c r="F17" s="62">
        <f t="shared" si="0"/>
        <v>44</v>
      </c>
      <c r="G17" s="63">
        <f t="shared" si="3"/>
        <v>177</v>
      </c>
      <c r="H17" s="64" t="s">
        <v>18</v>
      </c>
      <c r="I17" s="46">
        <v>31</v>
      </c>
      <c r="J17" s="46">
        <v>57</v>
      </c>
      <c r="K17" s="46">
        <v>0</v>
      </c>
      <c r="L17" s="46">
        <v>0</v>
      </c>
      <c r="M17" s="62">
        <f t="shared" si="1"/>
        <v>72.5</v>
      </c>
      <c r="N17" s="63">
        <f t="shared" si="4"/>
        <v>215</v>
      </c>
      <c r="O17" s="64" t="s">
        <v>10</v>
      </c>
      <c r="P17" s="46">
        <v>13</v>
      </c>
      <c r="Q17" s="46">
        <v>33</v>
      </c>
      <c r="R17" s="46">
        <v>0</v>
      </c>
      <c r="S17" s="46">
        <v>0</v>
      </c>
      <c r="T17" s="62">
        <f t="shared" si="2"/>
        <v>39.5</v>
      </c>
      <c r="U17" s="63">
        <f t="shared" si="5"/>
        <v>180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24</v>
      </c>
      <c r="C18" s="61">
        <v>42</v>
      </c>
      <c r="D18" s="61">
        <v>0</v>
      </c>
      <c r="E18" s="61">
        <v>2</v>
      </c>
      <c r="F18" s="62">
        <f t="shared" si="0"/>
        <v>59</v>
      </c>
      <c r="G18" s="63">
        <f t="shared" si="3"/>
        <v>195</v>
      </c>
      <c r="H18" s="64" t="s">
        <v>20</v>
      </c>
      <c r="I18" s="46">
        <v>27</v>
      </c>
      <c r="J18" s="46">
        <v>53</v>
      </c>
      <c r="K18" s="46">
        <v>0</v>
      </c>
      <c r="L18" s="46">
        <v>0</v>
      </c>
      <c r="M18" s="62">
        <f t="shared" si="1"/>
        <v>66.5</v>
      </c>
      <c r="N18" s="63">
        <f t="shared" si="4"/>
        <v>233</v>
      </c>
      <c r="O18" s="64" t="s">
        <v>13</v>
      </c>
      <c r="P18" s="46">
        <v>13</v>
      </c>
      <c r="Q18" s="46">
        <v>44</v>
      </c>
      <c r="R18" s="46">
        <v>0</v>
      </c>
      <c r="S18" s="46">
        <v>1</v>
      </c>
      <c r="T18" s="62">
        <f t="shared" si="2"/>
        <v>53</v>
      </c>
      <c r="U18" s="63">
        <f t="shared" si="5"/>
        <v>189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37</v>
      </c>
      <c r="D19" s="69">
        <v>0</v>
      </c>
      <c r="E19" s="69">
        <v>1</v>
      </c>
      <c r="F19" s="70">
        <f t="shared" si="0"/>
        <v>52.5</v>
      </c>
      <c r="G19" s="71">
        <f t="shared" si="3"/>
        <v>195</v>
      </c>
      <c r="H19" s="72" t="s">
        <v>22</v>
      </c>
      <c r="I19" s="45">
        <v>23</v>
      </c>
      <c r="J19" s="45">
        <v>41</v>
      </c>
      <c r="K19" s="45">
        <v>0</v>
      </c>
      <c r="L19" s="45">
        <v>0</v>
      </c>
      <c r="M19" s="62">
        <f t="shared" si="1"/>
        <v>52.5</v>
      </c>
      <c r="N19" s="63">
        <f>M16+M17+M18+M19</f>
        <v>239.5</v>
      </c>
      <c r="O19" s="64" t="s">
        <v>16</v>
      </c>
      <c r="P19" s="46">
        <v>11</v>
      </c>
      <c r="Q19" s="46">
        <v>37</v>
      </c>
      <c r="R19" s="46">
        <v>0</v>
      </c>
      <c r="S19" s="46">
        <v>1</v>
      </c>
      <c r="T19" s="62">
        <f t="shared" si="2"/>
        <v>45</v>
      </c>
      <c r="U19" s="63">
        <f t="shared" si="5"/>
        <v>182.5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31</v>
      </c>
      <c r="D20" s="67">
        <v>0</v>
      </c>
      <c r="E20" s="67">
        <v>0</v>
      </c>
      <c r="F20" s="73">
        <f t="shared" si="0"/>
        <v>40.5</v>
      </c>
      <c r="G20" s="74"/>
      <c r="H20" s="64" t="s">
        <v>24</v>
      </c>
      <c r="I20" s="46">
        <v>22</v>
      </c>
      <c r="J20" s="46">
        <v>47</v>
      </c>
      <c r="K20" s="46">
        <v>0</v>
      </c>
      <c r="L20" s="46">
        <v>0</v>
      </c>
      <c r="M20" s="73">
        <f t="shared" si="1"/>
        <v>58</v>
      </c>
      <c r="N20" s="63">
        <f>M17+M18+M19+M20</f>
        <v>249.5</v>
      </c>
      <c r="O20" s="64" t="s">
        <v>45</v>
      </c>
      <c r="P20" s="45">
        <v>14</v>
      </c>
      <c r="Q20" s="45">
        <v>41</v>
      </c>
      <c r="R20" s="45">
        <v>0</v>
      </c>
      <c r="S20" s="45">
        <v>0</v>
      </c>
      <c r="T20" s="73">
        <f t="shared" si="2"/>
        <v>48</v>
      </c>
      <c r="U20" s="63">
        <f t="shared" si="5"/>
        <v>185.5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27</v>
      </c>
      <c r="D21" s="61">
        <v>0</v>
      </c>
      <c r="E21" s="61">
        <v>0</v>
      </c>
      <c r="F21" s="62">
        <f t="shared" si="0"/>
        <v>34</v>
      </c>
      <c r="G21" s="75"/>
      <c r="H21" s="72" t="s">
        <v>25</v>
      </c>
      <c r="I21" s="46">
        <v>19</v>
      </c>
      <c r="J21" s="46">
        <v>49</v>
      </c>
      <c r="K21" s="46">
        <v>0</v>
      </c>
      <c r="L21" s="46">
        <v>1</v>
      </c>
      <c r="M21" s="62">
        <f t="shared" si="1"/>
        <v>61</v>
      </c>
      <c r="N21" s="63">
        <f>M18+M19+M20+M21</f>
        <v>238</v>
      </c>
      <c r="O21" s="68" t="s">
        <v>46</v>
      </c>
      <c r="P21" s="47">
        <v>11</v>
      </c>
      <c r="Q21" s="47">
        <v>42</v>
      </c>
      <c r="R21" s="47">
        <v>0</v>
      </c>
      <c r="S21" s="47">
        <v>0</v>
      </c>
      <c r="T21" s="70">
        <f t="shared" si="2"/>
        <v>47.5</v>
      </c>
      <c r="U21" s="71">
        <f t="shared" si="5"/>
        <v>193.5</v>
      </c>
      <c r="V21" s="1">
        <f>SUM(P17:P20)</f>
        <v>51</v>
      </c>
      <c r="W21" s="1">
        <f t="shared" ref="W21:Y21" si="6">SUM(Q17:Q20)</f>
        <v>155</v>
      </c>
      <c r="X21" s="1">
        <f t="shared" si="6"/>
        <v>0</v>
      </c>
      <c r="Y21" s="1">
        <f t="shared" si="6"/>
        <v>2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</v>
      </c>
      <c r="C22" s="61">
        <v>34</v>
      </c>
      <c r="D22" s="61">
        <v>0</v>
      </c>
      <c r="E22" s="61">
        <v>0</v>
      </c>
      <c r="F22" s="62">
        <f t="shared" si="0"/>
        <v>40</v>
      </c>
      <c r="G22" s="63"/>
      <c r="H22" s="68" t="s">
        <v>26</v>
      </c>
      <c r="I22" s="47">
        <v>24</v>
      </c>
      <c r="J22" s="47">
        <v>37</v>
      </c>
      <c r="K22" s="47">
        <v>0</v>
      </c>
      <c r="L22" s="47">
        <v>0</v>
      </c>
      <c r="M22" s="62">
        <f t="shared" si="1"/>
        <v>49</v>
      </c>
      <c r="N22" s="71">
        <f>M19+M20+M21+M22</f>
        <v>220.5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230.5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249.5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92</v>
      </c>
      <c r="N24" s="88"/>
      <c r="O24" s="205"/>
      <c r="P24" s="206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0" sqref="T17:T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69 - CR 43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6943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f>'G-1'!S6:U6</f>
        <v>43300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140</v>
      </c>
      <c r="C10" s="46">
        <v>291</v>
      </c>
      <c r="D10" s="46">
        <v>26</v>
      </c>
      <c r="E10" s="46">
        <v>5</v>
      </c>
      <c r="F10" s="62">
        <f>B10*0.5+C10*1+D10*2+E10*2.5</f>
        <v>425.5</v>
      </c>
      <c r="G10" s="2"/>
      <c r="H10" s="19" t="s">
        <v>4</v>
      </c>
      <c r="I10" s="46">
        <v>78</v>
      </c>
      <c r="J10" s="46">
        <v>297</v>
      </c>
      <c r="K10" s="46">
        <v>23</v>
      </c>
      <c r="L10" s="46">
        <v>8</v>
      </c>
      <c r="M10" s="6">
        <f>I10*0.5+J10*1+K10*2+L10*2.5</f>
        <v>402</v>
      </c>
      <c r="N10" s="9">
        <f>F20+F21+F22+M10</f>
        <v>1588.5</v>
      </c>
      <c r="O10" s="19" t="s">
        <v>43</v>
      </c>
      <c r="P10" s="46">
        <v>96</v>
      </c>
      <c r="Q10" s="46">
        <v>310</v>
      </c>
      <c r="R10" s="46">
        <v>21</v>
      </c>
      <c r="S10" s="46">
        <v>8</v>
      </c>
      <c r="T10" s="6">
        <f>P10*0.5+Q10*1+R10*2+S10*2.5</f>
        <v>420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151</v>
      </c>
      <c r="C11" s="46">
        <v>334</v>
      </c>
      <c r="D11" s="46">
        <v>30</v>
      </c>
      <c r="E11" s="46">
        <v>10</v>
      </c>
      <c r="F11" s="6">
        <f t="shared" ref="F11:F22" si="0">B11*0.5+C11*1+D11*2+E11*2.5</f>
        <v>494.5</v>
      </c>
      <c r="G11" s="2"/>
      <c r="H11" s="19" t="s">
        <v>5</v>
      </c>
      <c r="I11" s="46">
        <v>91</v>
      </c>
      <c r="J11" s="46">
        <v>323</v>
      </c>
      <c r="K11" s="46">
        <v>21</v>
      </c>
      <c r="L11" s="46">
        <v>8</v>
      </c>
      <c r="M11" s="6">
        <f t="shared" ref="M11:M22" si="1">I11*0.5+J11*1+K11*2+L11*2.5</f>
        <v>430.5</v>
      </c>
      <c r="N11" s="9">
        <f>F21+F22+M10+M11</f>
        <v>1630.5</v>
      </c>
      <c r="O11" s="19" t="s">
        <v>44</v>
      </c>
      <c r="P11" s="46">
        <v>103</v>
      </c>
      <c r="Q11" s="46">
        <v>353</v>
      </c>
      <c r="R11" s="46">
        <v>19</v>
      </c>
      <c r="S11" s="46">
        <v>7</v>
      </c>
      <c r="T11" s="6">
        <f t="shared" ref="T11:T21" si="2">P11*0.5+Q11*1+R11*2+S11*2.5</f>
        <v>460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122</v>
      </c>
      <c r="C12" s="46">
        <v>310</v>
      </c>
      <c r="D12" s="46">
        <v>28</v>
      </c>
      <c r="E12" s="46">
        <v>7</v>
      </c>
      <c r="F12" s="6">
        <f t="shared" si="0"/>
        <v>444.5</v>
      </c>
      <c r="G12" s="2"/>
      <c r="H12" s="19" t="s">
        <v>6</v>
      </c>
      <c r="I12" s="46">
        <v>84</v>
      </c>
      <c r="J12" s="46">
        <v>310</v>
      </c>
      <c r="K12" s="46">
        <v>19</v>
      </c>
      <c r="L12" s="46">
        <v>5</v>
      </c>
      <c r="M12" s="6">
        <f t="shared" si="1"/>
        <v>402.5</v>
      </c>
      <c r="N12" s="2">
        <f>F22+M10+M11+M12</f>
        <v>1623</v>
      </c>
      <c r="O12" s="19" t="s">
        <v>32</v>
      </c>
      <c r="P12" s="46">
        <v>96</v>
      </c>
      <c r="Q12" s="46">
        <v>340</v>
      </c>
      <c r="R12" s="46">
        <v>20</v>
      </c>
      <c r="S12" s="46">
        <v>5</v>
      </c>
      <c r="T12" s="6">
        <f t="shared" si="2"/>
        <v>440.5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101</v>
      </c>
      <c r="C13" s="46">
        <v>302</v>
      </c>
      <c r="D13" s="46">
        <v>32</v>
      </c>
      <c r="E13" s="46">
        <v>5</v>
      </c>
      <c r="F13" s="6">
        <f t="shared" si="0"/>
        <v>429</v>
      </c>
      <c r="G13" s="2">
        <f>F10+F11+F12+F13</f>
        <v>1793.5</v>
      </c>
      <c r="H13" s="19" t="s">
        <v>7</v>
      </c>
      <c r="I13" s="46">
        <v>72</v>
      </c>
      <c r="J13" s="46">
        <v>305</v>
      </c>
      <c r="K13" s="46">
        <v>23</v>
      </c>
      <c r="L13" s="46">
        <v>5</v>
      </c>
      <c r="M13" s="6">
        <f t="shared" si="1"/>
        <v>399.5</v>
      </c>
      <c r="N13" s="2">
        <f t="shared" ref="N13:N18" si="3">M10+M11+M12+M13</f>
        <v>1634.5</v>
      </c>
      <c r="O13" s="19" t="s">
        <v>33</v>
      </c>
      <c r="P13" s="46">
        <v>91</v>
      </c>
      <c r="Q13" s="46">
        <v>358</v>
      </c>
      <c r="R13" s="46">
        <v>21</v>
      </c>
      <c r="S13" s="46">
        <v>3</v>
      </c>
      <c r="T13" s="6">
        <f t="shared" si="2"/>
        <v>453</v>
      </c>
      <c r="U13" s="2">
        <f t="shared" ref="U13:U21" si="4">T10+T11+T12+T13</f>
        <v>1773.5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100</v>
      </c>
      <c r="C14" s="46">
        <v>291</v>
      </c>
      <c r="D14" s="46">
        <v>28</v>
      </c>
      <c r="E14" s="46">
        <v>5</v>
      </c>
      <c r="F14" s="6">
        <f t="shared" si="0"/>
        <v>409.5</v>
      </c>
      <c r="G14" s="2">
        <f t="shared" ref="G14:G19" si="5">F11+F12+F13+F14</f>
        <v>1777.5</v>
      </c>
      <c r="H14" s="19" t="s">
        <v>9</v>
      </c>
      <c r="I14" s="46">
        <v>62</v>
      </c>
      <c r="J14" s="46">
        <v>290</v>
      </c>
      <c r="K14" s="46">
        <v>21</v>
      </c>
      <c r="L14" s="46">
        <v>3</v>
      </c>
      <c r="M14" s="6">
        <f t="shared" si="1"/>
        <v>370.5</v>
      </c>
      <c r="N14" s="2">
        <f t="shared" si="3"/>
        <v>1603</v>
      </c>
      <c r="O14" s="19" t="s">
        <v>29</v>
      </c>
      <c r="P14" s="45">
        <v>103</v>
      </c>
      <c r="Q14" s="45">
        <v>335</v>
      </c>
      <c r="R14" s="45">
        <v>22</v>
      </c>
      <c r="S14" s="45">
        <v>1</v>
      </c>
      <c r="T14" s="6">
        <f t="shared" si="2"/>
        <v>433</v>
      </c>
      <c r="U14" s="2">
        <f t="shared" si="4"/>
        <v>1786.5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104</v>
      </c>
      <c r="C15" s="46">
        <v>326</v>
      </c>
      <c r="D15" s="46">
        <v>24</v>
      </c>
      <c r="E15" s="46">
        <v>8</v>
      </c>
      <c r="F15" s="6">
        <f t="shared" si="0"/>
        <v>446</v>
      </c>
      <c r="G15" s="2">
        <f t="shared" si="5"/>
        <v>1729</v>
      </c>
      <c r="H15" s="19" t="s">
        <v>12</v>
      </c>
      <c r="I15" s="46">
        <v>6</v>
      </c>
      <c r="J15" s="46">
        <v>310</v>
      </c>
      <c r="K15" s="46">
        <v>20</v>
      </c>
      <c r="L15" s="46">
        <v>5</v>
      </c>
      <c r="M15" s="6">
        <f t="shared" si="1"/>
        <v>365.5</v>
      </c>
      <c r="N15" s="2">
        <f t="shared" si="3"/>
        <v>1538</v>
      </c>
      <c r="O15" s="18" t="s">
        <v>30</v>
      </c>
      <c r="P15" s="46">
        <v>79</v>
      </c>
      <c r="Q15" s="46">
        <v>326</v>
      </c>
      <c r="R15" s="46">
        <v>21</v>
      </c>
      <c r="S15" s="46">
        <v>2</v>
      </c>
      <c r="T15" s="6">
        <f t="shared" si="2"/>
        <v>412.5</v>
      </c>
      <c r="U15" s="2">
        <f t="shared" si="4"/>
        <v>1739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106</v>
      </c>
      <c r="C16" s="46">
        <v>321</v>
      </c>
      <c r="D16" s="46">
        <v>25</v>
      </c>
      <c r="E16" s="46">
        <v>11</v>
      </c>
      <c r="F16" s="6">
        <f t="shared" si="0"/>
        <v>451.5</v>
      </c>
      <c r="G16" s="2">
        <f t="shared" si="5"/>
        <v>1736</v>
      </c>
      <c r="H16" s="19" t="s">
        <v>15</v>
      </c>
      <c r="I16" s="46">
        <v>87</v>
      </c>
      <c r="J16" s="46">
        <v>322</v>
      </c>
      <c r="K16" s="46">
        <v>18</v>
      </c>
      <c r="L16" s="46">
        <v>6</v>
      </c>
      <c r="M16" s="6">
        <f t="shared" si="1"/>
        <v>416.5</v>
      </c>
      <c r="N16" s="2">
        <f t="shared" si="3"/>
        <v>1552</v>
      </c>
      <c r="O16" s="19" t="s">
        <v>8</v>
      </c>
      <c r="P16" s="46">
        <v>95</v>
      </c>
      <c r="Q16" s="46">
        <v>334</v>
      </c>
      <c r="R16" s="46">
        <v>18</v>
      </c>
      <c r="S16" s="46">
        <v>5</v>
      </c>
      <c r="T16" s="6">
        <f t="shared" si="2"/>
        <v>430</v>
      </c>
      <c r="U16" s="2">
        <f t="shared" si="4"/>
        <v>1728.5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92</v>
      </c>
      <c r="C17" s="46">
        <v>309</v>
      </c>
      <c r="D17" s="46">
        <v>19</v>
      </c>
      <c r="E17" s="46">
        <v>6</v>
      </c>
      <c r="F17" s="6">
        <f t="shared" si="0"/>
        <v>408</v>
      </c>
      <c r="G17" s="2">
        <f t="shared" si="5"/>
        <v>1715</v>
      </c>
      <c r="H17" s="19" t="s">
        <v>18</v>
      </c>
      <c r="I17" s="46">
        <v>103</v>
      </c>
      <c r="J17" s="46">
        <v>330</v>
      </c>
      <c r="K17" s="46">
        <v>19</v>
      </c>
      <c r="L17" s="46">
        <v>4</v>
      </c>
      <c r="M17" s="6">
        <f t="shared" si="1"/>
        <v>429.5</v>
      </c>
      <c r="N17" s="2">
        <f t="shared" si="3"/>
        <v>1582</v>
      </c>
      <c r="O17" s="19" t="s">
        <v>10</v>
      </c>
      <c r="P17" s="46">
        <v>106</v>
      </c>
      <c r="Q17" s="46">
        <v>384</v>
      </c>
      <c r="R17" s="46">
        <v>22</v>
      </c>
      <c r="S17" s="46">
        <v>2</v>
      </c>
      <c r="T17" s="6">
        <f t="shared" si="2"/>
        <v>486</v>
      </c>
      <c r="U17" s="2">
        <f t="shared" si="4"/>
        <v>1761.5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90</v>
      </c>
      <c r="C18" s="46">
        <v>280</v>
      </c>
      <c r="D18" s="46">
        <v>24</v>
      </c>
      <c r="E18" s="46">
        <v>10</v>
      </c>
      <c r="F18" s="6">
        <f t="shared" si="0"/>
        <v>398</v>
      </c>
      <c r="G18" s="2">
        <f t="shared" si="5"/>
        <v>1703.5</v>
      </c>
      <c r="H18" s="19" t="s">
        <v>20</v>
      </c>
      <c r="I18" s="46">
        <v>105</v>
      </c>
      <c r="J18" s="46">
        <v>345</v>
      </c>
      <c r="K18" s="46">
        <v>21</v>
      </c>
      <c r="L18" s="46">
        <v>5</v>
      </c>
      <c r="M18" s="6">
        <f t="shared" si="1"/>
        <v>452</v>
      </c>
      <c r="N18" s="2">
        <f t="shared" si="3"/>
        <v>1663.5</v>
      </c>
      <c r="O18" s="19" t="s">
        <v>13</v>
      </c>
      <c r="P18" s="46">
        <v>111</v>
      </c>
      <c r="Q18" s="46">
        <v>368</v>
      </c>
      <c r="R18" s="46">
        <v>18</v>
      </c>
      <c r="S18" s="46">
        <v>2</v>
      </c>
      <c r="T18" s="6">
        <f t="shared" si="2"/>
        <v>464.5</v>
      </c>
      <c r="U18" s="2">
        <f t="shared" si="4"/>
        <v>1793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85</v>
      </c>
      <c r="C19" s="47">
        <v>251</v>
      </c>
      <c r="D19" s="47">
        <v>21</v>
      </c>
      <c r="E19" s="47">
        <v>6</v>
      </c>
      <c r="F19" s="7">
        <f t="shared" si="0"/>
        <v>350.5</v>
      </c>
      <c r="G19" s="3">
        <f t="shared" si="5"/>
        <v>1608</v>
      </c>
      <c r="H19" s="20" t="s">
        <v>22</v>
      </c>
      <c r="I19" s="45">
        <v>97</v>
      </c>
      <c r="J19" s="45">
        <v>328</v>
      </c>
      <c r="K19" s="45">
        <v>20</v>
      </c>
      <c r="L19" s="45">
        <v>4</v>
      </c>
      <c r="M19" s="6">
        <f t="shared" si="1"/>
        <v>426.5</v>
      </c>
      <c r="N19" s="2">
        <f>M16+M17+M18+M19</f>
        <v>1724.5</v>
      </c>
      <c r="O19" s="19" t="s">
        <v>16</v>
      </c>
      <c r="P19" s="46">
        <v>93</v>
      </c>
      <c r="Q19" s="46">
        <v>397</v>
      </c>
      <c r="R19" s="46">
        <v>25</v>
      </c>
      <c r="S19" s="46">
        <v>2</v>
      </c>
      <c r="T19" s="6">
        <f t="shared" si="2"/>
        <v>498.5</v>
      </c>
      <c r="U19" s="2">
        <f t="shared" si="4"/>
        <v>1879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85</v>
      </c>
      <c r="C20" s="45">
        <v>291</v>
      </c>
      <c r="D20" s="45">
        <v>15</v>
      </c>
      <c r="E20" s="45">
        <v>10</v>
      </c>
      <c r="F20" s="8">
        <f t="shared" si="0"/>
        <v>388.5</v>
      </c>
      <c r="G20" s="35"/>
      <c r="H20" s="19" t="s">
        <v>24</v>
      </c>
      <c r="I20" s="46">
        <v>85</v>
      </c>
      <c r="J20" s="46">
        <v>322</v>
      </c>
      <c r="K20" s="46">
        <v>19</v>
      </c>
      <c r="L20" s="46">
        <v>5</v>
      </c>
      <c r="M20" s="8">
        <f t="shared" si="1"/>
        <v>415</v>
      </c>
      <c r="N20" s="2">
        <f>M17+M18+M19+M20</f>
        <v>1723</v>
      </c>
      <c r="O20" s="19" t="s">
        <v>45</v>
      </c>
      <c r="P20" s="45">
        <v>86</v>
      </c>
      <c r="Q20" s="45">
        <v>415</v>
      </c>
      <c r="R20" s="45">
        <v>27</v>
      </c>
      <c r="S20" s="45">
        <v>3</v>
      </c>
      <c r="T20" s="8">
        <f t="shared" si="2"/>
        <v>519.5</v>
      </c>
      <c r="U20" s="2">
        <f t="shared" si="4"/>
        <v>1968.5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96</v>
      </c>
      <c r="C21" s="46">
        <v>310</v>
      </c>
      <c r="D21" s="46">
        <v>16</v>
      </c>
      <c r="E21" s="46">
        <v>8</v>
      </c>
      <c r="F21" s="6">
        <f t="shared" si="0"/>
        <v>410</v>
      </c>
      <c r="G21" s="36"/>
      <c r="H21" s="20" t="s">
        <v>25</v>
      </c>
      <c r="I21" s="46">
        <v>88</v>
      </c>
      <c r="J21" s="46">
        <v>286</v>
      </c>
      <c r="K21" s="46">
        <v>20</v>
      </c>
      <c r="L21" s="46">
        <v>7</v>
      </c>
      <c r="M21" s="6">
        <f t="shared" si="1"/>
        <v>387.5</v>
      </c>
      <c r="N21" s="2">
        <f>M18+M19+M20+M21</f>
        <v>1681</v>
      </c>
      <c r="O21" s="21" t="s">
        <v>46</v>
      </c>
      <c r="P21" s="47">
        <v>77</v>
      </c>
      <c r="Q21" s="47">
        <v>386</v>
      </c>
      <c r="R21" s="47">
        <v>23</v>
      </c>
      <c r="S21" s="47">
        <v>8</v>
      </c>
      <c r="T21" s="7">
        <f t="shared" si="2"/>
        <v>490.5</v>
      </c>
      <c r="U21" s="3">
        <f t="shared" si="4"/>
        <v>1973</v>
      </c>
      <c r="V21" s="1">
        <f>SUM(P17:P20)</f>
        <v>396</v>
      </c>
      <c r="W21" s="1">
        <f t="shared" ref="W21:Y21" si="6">SUM(Q17:Q20)</f>
        <v>1564</v>
      </c>
      <c r="X21" s="1">
        <f t="shared" si="6"/>
        <v>92</v>
      </c>
      <c r="Y21" s="1">
        <f t="shared" si="6"/>
        <v>9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79</v>
      </c>
      <c r="C22" s="46">
        <v>288</v>
      </c>
      <c r="D22" s="46">
        <v>19</v>
      </c>
      <c r="E22" s="46">
        <v>9</v>
      </c>
      <c r="F22" s="6">
        <f t="shared" si="0"/>
        <v>388</v>
      </c>
      <c r="G22" s="2"/>
      <c r="H22" s="21" t="s">
        <v>26</v>
      </c>
      <c r="I22" s="47">
        <v>109</v>
      </c>
      <c r="J22" s="47">
        <v>314</v>
      </c>
      <c r="K22" s="47">
        <v>22</v>
      </c>
      <c r="L22" s="47">
        <v>8</v>
      </c>
      <c r="M22" s="6">
        <f t="shared" si="1"/>
        <v>432.5</v>
      </c>
      <c r="N22" s="3">
        <f>M19+M20+M21+M22</f>
        <v>1661.5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1793.5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1724.5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1973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90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69 - CR 43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6943</v>
      </c>
      <c r="M6" s="172"/>
      <c r="N6" s="172"/>
      <c r="O6" s="12"/>
      <c r="P6" s="161" t="s">
        <v>58</v>
      </c>
      <c r="Q6" s="161"/>
      <c r="R6" s="161"/>
      <c r="S6" s="212">
        <f>'G-1'!S6:U6</f>
        <v>43300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'G-1'!B10+'G-2'!B10+'GIRO-6'!B10+'G-4'!B10</f>
        <v>272</v>
      </c>
      <c r="C10" s="46">
        <f>'G-1'!C10+'G-2'!C10+'GIRO-6'!C10+'G-4'!C10</f>
        <v>565</v>
      </c>
      <c r="D10" s="46">
        <f>'G-1'!D10+'G-2'!D10+'GIRO-6'!D10+'G-4'!D10</f>
        <v>26</v>
      </c>
      <c r="E10" s="46">
        <f>'G-1'!E10+'G-2'!E10+'GIRO-6'!E10+'G-4'!E10</f>
        <v>7</v>
      </c>
      <c r="F10" s="6">
        <f t="shared" ref="F10:F22" si="0">B10*0.5+C10*1+D10*2+E10*2.5</f>
        <v>770.5</v>
      </c>
      <c r="G10" s="2"/>
      <c r="H10" s="19" t="s">
        <v>4</v>
      </c>
      <c r="I10" s="46">
        <f>'G-1'!I10+'G-2'!I10+'GIRO-6'!I10+'G-4'!I10</f>
        <v>143</v>
      </c>
      <c r="J10" s="46">
        <f>'G-1'!J10+'G-2'!J10+'GIRO-6'!J10+'G-4'!J10</f>
        <v>533</v>
      </c>
      <c r="K10" s="46">
        <f>'G-1'!K10+'G-2'!K10+'GIRO-6'!K10+'G-4'!K10</f>
        <v>23</v>
      </c>
      <c r="L10" s="46">
        <f>'G-1'!L10+'G-2'!L10+'GIRO-6'!L10+'G-4'!L10</f>
        <v>11</v>
      </c>
      <c r="M10" s="6">
        <f t="shared" ref="M10:M22" si="1">I10*0.5+J10*1+K10*2+L10*2.5</f>
        <v>678</v>
      </c>
      <c r="N10" s="9">
        <f>F20+F21+F22+M10</f>
        <v>2702</v>
      </c>
      <c r="O10" s="19" t="s">
        <v>43</v>
      </c>
      <c r="P10" s="46">
        <f>'G-1'!P10+'G-2'!P10+'GIRO-6'!P10+'G-4'!P10</f>
        <v>200</v>
      </c>
      <c r="Q10" s="46">
        <f>'G-1'!Q10+'G-2'!Q10+'GIRO-6'!Q10+'G-4'!Q10</f>
        <v>532</v>
      </c>
      <c r="R10" s="46">
        <f>'G-1'!R10+'G-2'!R10+'GIRO-6'!R10+'G-4'!R10</f>
        <v>21</v>
      </c>
      <c r="S10" s="46">
        <f>'G-1'!S10+'G-2'!S10+'GIRO-6'!S10+'G-4'!S10</f>
        <v>9</v>
      </c>
      <c r="T10" s="6">
        <f t="shared" ref="T10:T21" si="2">P10*0.5+Q10*1+R10*2+S10*2.5</f>
        <v>696.5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'G-1'!B11+'G-2'!B11+'GIRO-6'!B11+'G-4'!B11</f>
        <v>307</v>
      </c>
      <c r="C11" s="46">
        <f>'G-1'!C11+'G-2'!C11+'GIRO-6'!C11+'G-4'!C11</f>
        <v>585</v>
      </c>
      <c r="D11" s="46">
        <f>'G-1'!D11+'G-2'!D11+'GIRO-6'!D11+'G-4'!D11</f>
        <v>30</v>
      </c>
      <c r="E11" s="46">
        <f>'G-1'!E11+'G-2'!E11+'GIRO-6'!E11+'G-4'!E11</f>
        <v>10</v>
      </c>
      <c r="F11" s="6">
        <f t="shared" si="0"/>
        <v>823.5</v>
      </c>
      <c r="G11" s="2"/>
      <c r="H11" s="19" t="s">
        <v>5</v>
      </c>
      <c r="I11" s="46">
        <f>'G-1'!I11+'G-2'!I11+'GIRO-6'!I11+'G-4'!I11</f>
        <v>192</v>
      </c>
      <c r="J11" s="46">
        <f>'G-1'!J11+'G-2'!J11+'GIRO-6'!J11+'G-4'!J11</f>
        <v>551</v>
      </c>
      <c r="K11" s="46">
        <f>'G-1'!K11+'G-2'!K11+'GIRO-6'!K11+'G-4'!K11</f>
        <v>21</v>
      </c>
      <c r="L11" s="46">
        <f>'G-1'!L11+'G-2'!L11+'GIRO-6'!L11+'G-4'!L11</f>
        <v>10</v>
      </c>
      <c r="M11" s="6">
        <f t="shared" si="1"/>
        <v>714</v>
      </c>
      <c r="N11" s="9">
        <f>F21+F22+M10+M11</f>
        <v>2751.5</v>
      </c>
      <c r="O11" s="19" t="s">
        <v>44</v>
      </c>
      <c r="P11" s="46">
        <f>'G-1'!P11+'G-2'!P11+'GIRO-6'!P11+'G-4'!P11</f>
        <v>195</v>
      </c>
      <c r="Q11" s="46">
        <f>'G-1'!Q11+'G-2'!Q11+'GIRO-6'!Q11+'G-4'!Q11</f>
        <v>581</v>
      </c>
      <c r="R11" s="46">
        <f>'G-1'!R11+'G-2'!R11+'GIRO-6'!R11+'G-4'!R11</f>
        <v>20</v>
      </c>
      <c r="S11" s="46">
        <f>'G-1'!S11+'G-2'!S11+'GIRO-6'!S11+'G-4'!S11</f>
        <v>9</v>
      </c>
      <c r="T11" s="6">
        <f t="shared" si="2"/>
        <v>741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'G-1'!B12+'G-2'!B12+'GIRO-6'!B12+'G-4'!B12</f>
        <v>217</v>
      </c>
      <c r="C12" s="46">
        <f>'G-1'!C12+'G-2'!C12+'GIRO-6'!C12+'G-4'!C12</f>
        <v>555</v>
      </c>
      <c r="D12" s="46">
        <f>'G-1'!D12+'G-2'!D12+'GIRO-6'!D12+'G-4'!D12</f>
        <v>28</v>
      </c>
      <c r="E12" s="46">
        <f>'G-1'!E12+'G-2'!E12+'GIRO-6'!E12+'G-4'!E12</f>
        <v>10</v>
      </c>
      <c r="F12" s="6">
        <f t="shared" si="0"/>
        <v>744.5</v>
      </c>
      <c r="G12" s="2"/>
      <c r="H12" s="19" t="s">
        <v>6</v>
      </c>
      <c r="I12" s="46">
        <f>'G-1'!I12+'G-2'!I12+'GIRO-6'!I12+'G-4'!I12</f>
        <v>163</v>
      </c>
      <c r="J12" s="46">
        <f>'G-1'!J12+'G-2'!J12+'GIRO-6'!J12+'G-4'!J12</f>
        <v>524</v>
      </c>
      <c r="K12" s="46">
        <f>'G-1'!K12+'G-2'!K12+'GIRO-6'!K12+'G-4'!K12</f>
        <v>19</v>
      </c>
      <c r="L12" s="46">
        <f>'G-1'!L12+'G-2'!L12+'GIRO-6'!L12+'G-4'!L12</f>
        <v>7</v>
      </c>
      <c r="M12" s="6">
        <f t="shared" si="1"/>
        <v>661</v>
      </c>
      <c r="N12" s="2">
        <f>F22+M10+M11+M12</f>
        <v>2736</v>
      </c>
      <c r="O12" s="19" t="s">
        <v>32</v>
      </c>
      <c r="P12" s="46">
        <f>'G-1'!P12+'G-2'!P12+'GIRO-6'!P12+'G-4'!P12</f>
        <v>182</v>
      </c>
      <c r="Q12" s="46">
        <f>'G-1'!Q12+'G-2'!Q12+'GIRO-6'!Q12+'G-4'!Q12</f>
        <v>580</v>
      </c>
      <c r="R12" s="46">
        <f>'G-1'!R12+'G-2'!R12+'GIRO-6'!R12+'G-4'!R12</f>
        <v>20</v>
      </c>
      <c r="S12" s="46">
        <f>'G-1'!S12+'G-2'!S12+'GIRO-6'!S12+'G-4'!S12</f>
        <v>8</v>
      </c>
      <c r="T12" s="6">
        <f t="shared" si="2"/>
        <v>731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'G-1'!B13+'G-2'!B13+'GIRO-6'!B13+'G-4'!B13</f>
        <v>196</v>
      </c>
      <c r="C13" s="46">
        <f>'G-1'!C13+'G-2'!C13+'GIRO-6'!C13+'G-4'!C13</f>
        <v>513</v>
      </c>
      <c r="D13" s="46">
        <f>'G-1'!D13+'G-2'!D13+'GIRO-6'!D13+'G-4'!D13</f>
        <v>32</v>
      </c>
      <c r="E13" s="46">
        <f>'G-1'!E13+'G-2'!E13+'GIRO-6'!E13+'G-4'!E13</f>
        <v>7</v>
      </c>
      <c r="F13" s="6">
        <f t="shared" si="0"/>
        <v>692.5</v>
      </c>
      <c r="G13" s="2">
        <f t="shared" ref="G13:G19" si="3">F10+F11+F12+F13</f>
        <v>3031</v>
      </c>
      <c r="H13" s="19" t="s">
        <v>7</v>
      </c>
      <c r="I13" s="46">
        <f>'G-1'!I13+'G-2'!I13+'GIRO-6'!I13+'G-4'!I13</f>
        <v>161</v>
      </c>
      <c r="J13" s="46">
        <f>'G-1'!J13+'G-2'!J13+'GIRO-6'!J13+'G-4'!J13</f>
        <v>580</v>
      </c>
      <c r="K13" s="46">
        <f>'G-1'!K13+'G-2'!K13+'GIRO-6'!K13+'G-4'!K13</f>
        <v>23</v>
      </c>
      <c r="L13" s="46">
        <f>'G-1'!L13+'G-2'!L13+'GIRO-6'!L13+'G-4'!L13</f>
        <v>6</v>
      </c>
      <c r="M13" s="6">
        <f t="shared" si="1"/>
        <v>721.5</v>
      </c>
      <c r="N13" s="2">
        <f t="shared" ref="N13:N18" si="4">M10+M11+M12+M13</f>
        <v>2774.5</v>
      </c>
      <c r="O13" s="19" t="s">
        <v>33</v>
      </c>
      <c r="P13" s="46">
        <f>'G-1'!P13+'G-2'!P13+'GIRO-6'!P13+'G-4'!P13</f>
        <v>180</v>
      </c>
      <c r="Q13" s="46">
        <f>'G-1'!Q13+'G-2'!Q13+'GIRO-6'!Q13+'G-4'!Q13</f>
        <v>641</v>
      </c>
      <c r="R13" s="46">
        <f>'G-1'!R13+'G-2'!R13+'GIRO-6'!R13+'G-4'!R13</f>
        <v>21</v>
      </c>
      <c r="S13" s="46">
        <f>'G-1'!S13+'G-2'!S13+'GIRO-6'!S13+'G-4'!S13</f>
        <v>8</v>
      </c>
      <c r="T13" s="6">
        <f t="shared" si="2"/>
        <v>793</v>
      </c>
      <c r="U13" s="2">
        <f t="shared" ref="U13:U21" si="5">T10+T11+T12+T13</f>
        <v>2961.5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'G-1'!B14+'G-2'!B14+'GIRO-6'!B14+'G-4'!B14</f>
        <v>213</v>
      </c>
      <c r="C14" s="46">
        <f>'G-1'!C14+'G-2'!C14+'GIRO-6'!C14+'G-4'!C14</f>
        <v>480</v>
      </c>
      <c r="D14" s="46">
        <f>'G-1'!D14+'G-2'!D14+'GIRO-6'!D14+'G-4'!D14</f>
        <v>28</v>
      </c>
      <c r="E14" s="46">
        <f>'G-1'!E14+'G-2'!E14+'GIRO-6'!E14+'G-4'!E14</f>
        <v>12</v>
      </c>
      <c r="F14" s="6">
        <f t="shared" si="0"/>
        <v>672.5</v>
      </c>
      <c r="G14" s="2">
        <f t="shared" si="3"/>
        <v>2933</v>
      </c>
      <c r="H14" s="19" t="s">
        <v>9</v>
      </c>
      <c r="I14" s="46">
        <f>'G-1'!I14+'G-2'!I14+'GIRO-6'!I14+'G-4'!I14</f>
        <v>140</v>
      </c>
      <c r="J14" s="46">
        <f>'G-1'!J14+'G-2'!J14+'GIRO-6'!J14+'G-4'!J14</f>
        <v>506</v>
      </c>
      <c r="K14" s="46">
        <f>'G-1'!K14+'G-2'!K14+'GIRO-6'!K14+'G-4'!K14</f>
        <v>21</v>
      </c>
      <c r="L14" s="46">
        <f>'G-1'!L14+'G-2'!L14+'GIRO-6'!L14+'G-4'!L14</f>
        <v>3</v>
      </c>
      <c r="M14" s="6">
        <f t="shared" si="1"/>
        <v>625.5</v>
      </c>
      <c r="N14" s="2">
        <f t="shared" si="4"/>
        <v>2722</v>
      </c>
      <c r="O14" s="19" t="s">
        <v>29</v>
      </c>
      <c r="P14" s="46">
        <f>'G-1'!P14+'G-2'!P14+'GIRO-6'!P14+'G-4'!P14</f>
        <v>186</v>
      </c>
      <c r="Q14" s="46">
        <f>'G-1'!Q14+'G-2'!Q14+'GIRO-6'!Q14+'G-4'!Q14</f>
        <v>587</v>
      </c>
      <c r="R14" s="46">
        <f>'G-1'!R14+'G-2'!R14+'GIRO-6'!R14+'G-4'!R14</f>
        <v>22</v>
      </c>
      <c r="S14" s="46">
        <f>'G-1'!S14+'G-2'!S14+'GIRO-6'!S14+'G-4'!S14</f>
        <v>5</v>
      </c>
      <c r="T14" s="6">
        <f t="shared" si="2"/>
        <v>736.5</v>
      </c>
      <c r="U14" s="2">
        <f t="shared" si="5"/>
        <v>3001.5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'G-1'!B15+'G-2'!B15+'GIRO-6'!B15+'G-4'!B15</f>
        <v>196</v>
      </c>
      <c r="C15" s="46">
        <f>'G-1'!C15+'G-2'!C15+'GIRO-6'!C15+'G-4'!C15</f>
        <v>545</v>
      </c>
      <c r="D15" s="46">
        <f>'G-1'!D15+'G-2'!D15+'GIRO-6'!D15+'G-4'!D15</f>
        <v>25</v>
      </c>
      <c r="E15" s="46">
        <f>'G-1'!E15+'G-2'!E15+'GIRO-6'!E15+'G-4'!E15</f>
        <v>9</v>
      </c>
      <c r="F15" s="6">
        <f t="shared" si="0"/>
        <v>715.5</v>
      </c>
      <c r="G15" s="2">
        <f t="shared" si="3"/>
        <v>2825</v>
      </c>
      <c r="H15" s="19" t="s">
        <v>12</v>
      </c>
      <c r="I15" s="46">
        <f>'G-1'!I15+'G-2'!I15+'GIRO-6'!I15+'G-4'!I15</f>
        <v>76</v>
      </c>
      <c r="J15" s="46">
        <f>'G-1'!J15+'G-2'!J15+'GIRO-6'!J15+'G-4'!J15</f>
        <v>518</v>
      </c>
      <c r="K15" s="46">
        <f>'G-1'!K15+'G-2'!K15+'GIRO-6'!K15+'G-4'!K15</f>
        <v>20</v>
      </c>
      <c r="L15" s="46">
        <f>'G-1'!L15+'G-2'!L15+'GIRO-6'!L15+'G-4'!L15</f>
        <v>7</v>
      </c>
      <c r="M15" s="6">
        <f t="shared" si="1"/>
        <v>613.5</v>
      </c>
      <c r="N15" s="2">
        <f t="shared" si="4"/>
        <v>2621.5</v>
      </c>
      <c r="O15" s="18" t="s">
        <v>30</v>
      </c>
      <c r="P15" s="46">
        <f>'G-1'!P15+'G-2'!P15+'GIRO-6'!P15+'G-4'!P15</f>
        <v>198</v>
      </c>
      <c r="Q15" s="46">
        <f>'G-1'!Q15+'G-2'!Q15+'GIRO-6'!Q15+'G-4'!Q15</f>
        <v>577</v>
      </c>
      <c r="R15" s="46">
        <f>'G-1'!R15+'G-2'!R15+'GIRO-6'!R15+'G-4'!R15</f>
        <v>21</v>
      </c>
      <c r="S15" s="46">
        <f>'G-1'!S15+'G-2'!S15+'GIRO-6'!S15+'G-4'!S15</f>
        <v>4</v>
      </c>
      <c r="T15" s="6">
        <f t="shared" si="2"/>
        <v>728</v>
      </c>
      <c r="U15" s="2">
        <f t="shared" si="5"/>
        <v>2988.5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'G-1'!B16+'G-2'!B16+'GIRO-6'!B16+'G-4'!B16</f>
        <v>195</v>
      </c>
      <c r="C16" s="46">
        <f>'G-1'!C16+'G-2'!C16+'GIRO-6'!C16+'G-4'!C16</f>
        <v>514</v>
      </c>
      <c r="D16" s="46">
        <f>'G-1'!D16+'G-2'!D16+'GIRO-6'!D16+'G-4'!D16</f>
        <v>25</v>
      </c>
      <c r="E16" s="46">
        <f>'G-1'!E16+'G-2'!E16+'GIRO-6'!E16+'G-4'!E16</f>
        <v>13</v>
      </c>
      <c r="F16" s="6">
        <f t="shared" si="0"/>
        <v>694</v>
      </c>
      <c r="G16" s="2">
        <f t="shared" si="3"/>
        <v>2774.5</v>
      </c>
      <c r="H16" s="19" t="s">
        <v>15</v>
      </c>
      <c r="I16" s="46">
        <f>'G-1'!I16+'G-2'!I16+'GIRO-6'!I16+'G-4'!I16</f>
        <v>159</v>
      </c>
      <c r="J16" s="46">
        <f>'G-1'!J16+'G-2'!J16+'GIRO-6'!J16+'G-4'!J16</f>
        <v>503</v>
      </c>
      <c r="K16" s="46">
        <f>'G-1'!K16+'G-2'!K16+'GIRO-6'!K16+'G-4'!K16</f>
        <v>18</v>
      </c>
      <c r="L16" s="46">
        <f>'G-1'!L16+'G-2'!L16+'GIRO-6'!L16+'G-4'!L16</f>
        <v>8</v>
      </c>
      <c r="M16" s="6">
        <f t="shared" si="1"/>
        <v>638.5</v>
      </c>
      <c r="N16" s="2">
        <f t="shared" si="4"/>
        <v>2599</v>
      </c>
      <c r="O16" s="19" t="s">
        <v>8</v>
      </c>
      <c r="P16" s="46">
        <f>'G-1'!P16+'G-2'!P16+'GIRO-6'!P16+'G-4'!P16</f>
        <v>192</v>
      </c>
      <c r="Q16" s="46">
        <f>'G-1'!Q16+'G-2'!Q16+'GIRO-6'!Q16+'G-4'!Q16</f>
        <v>589</v>
      </c>
      <c r="R16" s="46">
        <f>'G-1'!R16+'G-2'!R16+'GIRO-6'!R16+'G-4'!R16</f>
        <v>18</v>
      </c>
      <c r="S16" s="46">
        <f>'G-1'!S16+'G-2'!S16+'GIRO-6'!S16+'G-4'!S16</f>
        <v>6</v>
      </c>
      <c r="T16" s="6">
        <f t="shared" si="2"/>
        <v>736</v>
      </c>
      <c r="U16" s="2">
        <f t="shared" si="5"/>
        <v>2993.5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'G-1'!B17+'G-2'!B17+'GIRO-6'!B17+'G-4'!B17</f>
        <v>170</v>
      </c>
      <c r="C17" s="46">
        <f>'G-1'!C17+'G-2'!C17+'GIRO-6'!C17+'G-4'!C17</f>
        <v>491</v>
      </c>
      <c r="D17" s="46">
        <f>'G-1'!D17+'G-2'!D17+'GIRO-6'!D17+'G-4'!D17</f>
        <v>19</v>
      </c>
      <c r="E17" s="46">
        <f>'G-1'!E17+'G-2'!E17+'GIRO-6'!E17+'G-4'!E17</f>
        <v>10</v>
      </c>
      <c r="F17" s="6">
        <f t="shared" si="0"/>
        <v>639</v>
      </c>
      <c r="G17" s="2">
        <f t="shared" si="3"/>
        <v>2721</v>
      </c>
      <c r="H17" s="19" t="s">
        <v>18</v>
      </c>
      <c r="I17" s="46">
        <f>'G-1'!I17+'G-2'!I17+'GIRO-6'!I17+'G-4'!I17</f>
        <v>228</v>
      </c>
      <c r="J17" s="46">
        <f>'G-1'!J17+'G-2'!J17+'GIRO-6'!J17+'G-4'!J17</f>
        <v>581</v>
      </c>
      <c r="K17" s="46">
        <f>'G-1'!K17+'G-2'!K17+'GIRO-6'!K17+'G-4'!K17</f>
        <v>19</v>
      </c>
      <c r="L17" s="46">
        <f>'G-1'!L17+'G-2'!L17+'GIRO-6'!L17+'G-4'!L17</f>
        <v>4</v>
      </c>
      <c r="M17" s="6">
        <f t="shared" si="1"/>
        <v>743</v>
      </c>
      <c r="N17" s="2">
        <f t="shared" si="4"/>
        <v>2620.5</v>
      </c>
      <c r="O17" s="19" t="s">
        <v>10</v>
      </c>
      <c r="P17" s="46">
        <f>'G-1'!P17+'G-2'!P17+'GIRO-6'!P17+'G-4'!P17</f>
        <v>207</v>
      </c>
      <c r="Q17" s="46">
        <f>'G-1'!Q17+'G-2'!Q17+'GIRO-6'!Q17+'G-4'!Q17</f>
        <v>625</v>
      </c>
      <c r="R17" s="46">
        <f>'G-1'!R17+'G-2'!R17+'GIRO-6'!R17+'G-4'!R17</f>
        <v>23</v>
      </c>
      <c r="S17" s="46">
        <f>'G-1'!S17+'G-2'!S17+'GIRO-6'!S17+'G-4'!S17</f>
        <v>5</v>
      </c>
      <c r="T17" s="6">
        <f t="shared" si="2"/>
        <v>787</v>
      </c>
      <c r="U17" s="2">
        <f t="shared" si="5"/>
        <v>2987.5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'G-1'!B18+'G-2'!B18+'GIRO-6'!B18+'G-4'!B18</f>
        <v>190</v>
      </c>
      <c r="C18" s="46">
        <f>'G-1'!C18+'G-2'!C18+'GIRO-6'!C18+'G-4'!C18</f>
        <v>483</v>
      </c>
      <c r="D18" s="46">
        <f>'G-1'!D18+'G-2'!D18+'GIRO-6'!D18+'G-4'!D18</f>
        <v>24</v>
      </c>
      <c r="E18" s="46">
        <f>'G-1'!E18+'G-2'!E18+'GIRO-6'!E18+'G-4'!E18</f>
        <v>18</v>
      </c>
      <c r="F18" s="6">
        <f t="shared" si="0"/>
        <v>671</v>
      </c>
      <c r="G18" s="2">
        <f t="shared" si="3"/>
        <v>2719.5</v>
      </c>
      <c r="H18" s="19" t="s">
        <v>20</v>
      </c>
      <c r="I18" s="46">
        <f>'G-1'!I18+'G-2'!I18+'GIRO-6'!I18+'G-4'!I18</f>
        <v>227</v>
      </c>
      <c r="J18" s="46">
        <f>'G-1'!J18+'G-2'!J18+'GIRO-6'!J18+'G-4'!J18</f>
        <v>606</v>
      </c>
      <c r="K18" s="46">
        <f>'G-1'!K18+'G-2'!K18+'GIRO-6'!K18+'G-4'!K18</f>
        <v>21</v>
      </c>
      <c r="L18" s="46">
        <f>'G-1'!L18+'G-2'!L18+'GIRO-6'!L18+'G-4'!L18</f>
        <v>5</v>
      </c>
      <c r="M18" s="6">
        <f t="shared" si="1"/>
        <v>774</v>
      </c>
      <c r="N18" s="2">
        <f t="shared" si="4"/>
        <v>2769</v>
      </c>
      <c r="O18" s="19" t="s">
        <v>13</v>
      </c>
      <c r="P18" s="46">
        <f>'G-1'!P18+'G-2'!P18+'GIRO-6'!P18+'G-4'!P18</f>
        <v>222</v>
      </c>
      <c r="Q18" s="46">
        <f>'G-1'!Q18+'G-2'!Q18+'GIRO-6'!Q18+'G-4'!Q18</f>
        <v>640</v>
      </c>
      <c r="R18" s="46">
        <f>'G-1'!R18+'G-2'!R18+'GIRO-6'!R18+'G-4'!R18</f>
        <v>18</v>
      </c>
      <c r="S18" s="46">
        <f>'G-1'!S18+'G-2'!S18+'GIRO-6'!S18+'G-4'!S18</f>
        <v>4</v>
      </c>
      <c r="T18" s="6">
        <f t="shared" si="2"/>
        <v>797</v>
      </c>
      <c r="U18" s="2">
        <f t="shared" si="5"/>
        <v>3048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'G-1'!B19+'G-2'!B19+'GIRO-6'!B19+'G-4'!B19</f>
        <v>201</v>
      </c>
      <c r="C19" s="47">
        <f>'G-1'!C19+'G-2'!C19+'GIRO-6'!C19+'G-4'!C19</f>
        <v>471</v>
      </c>
      <c r="D19" s="47">
        <f>'G-1'!D19+'G-2'!D19+'GIRO-6'!D19+'G-4'!D19</f>
        <v>21</v>
      </c>
      <c r="E19" s="47">
        <f>'G-1'!E19+'G-2'!E19+'GIRO-6'!E19+'G-4'!E19</f>
        <v>9</v>
      </c>
      <c r="F19" s="7">
        <f t="shared" si="0"/>
        <v>636</v>
      </c>
      <c r="G19" s="3">
        <f t="shared" si="3"/>
        <v>2640</v>
      </c>
      <c r="H19" s="20" t="s">
        <v>22</v>
      </c>
      <c r="I19" s="46">
        <f>'G-1'!I19+'G-2'!I19+'GIRO-6'!I19+'G-4'!I19</f>
        <v>202</v>
      </c>
      <c r="J19" s="46">
        <f>'G-1'!J19+'G-2'!J19+'GIRO-6'!J19+'G-4'!J19</f>
        <v>621</v>
      </c>
      <c r="K19" s="46">
        <f>'G-1'!K19+'G-2'!K19+'GIRO-6'!K19+'G-4'!K19</f>
        <v>20</v>
      </c>
      <c r="L19" s="46">
        <f>'G-1'!L19+'G-2'!L19+'GIRO-6'!L19+'G-4'!L19</f>
        <v>5</v>
      </c>
      <c r="M19" s="6">
        <f t="shared" si="1"/>
        <v>774.5</v>
      </c>
      <c r="N19" s="2">
        <f>M16+M17+M18+M19</f>
        <v>2930</v>
      </c>
      <c r="O19" s="19" t="s">
        <v>16</v>
      </c>
      <c r="P19" s="46">
        <f>'G-1'!P19+'G-2'!P19+'GIRO-6'!P19+'G-4'!P19</f>
        <v>187</v>
      </c>
      <c r="Q19" s="46">
        <f>'G-1'!Q19+'G-2'!Q19+'GIRO-6'!Q19+'G-4'!Q19</f>
        <v>643</v>
      </c>
      <c r="R19" s="46">
        <f>'G-1'!R19+'G-2'!R19+'GIRO-6'!R19+'G-4'!R19</f>
        <v>25</v>
      </c>
      <c r="S19" s="46">
        <f>'G-1'!S19+'G-2'!S19+'GIRO-6'!S19+'G-4'!S19</f>
        <v>6</v>
      </c>
      <c r="T19" s="6">
        <f t="shared" si="2"/>
        <v>801.5</v>
      </c>
      <c r="U19" s="2">
        <f t="shared" si="5"/>
        <v>3121.5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'G-1'!B20+'G-2'!B20+'GIRO-6'!B20+'G-4'!B20</f>
        <v>182</v>
      </c>
      <c r="C20" s="45">
        <f>'G-1'!C20+'G-2'!C20+'GIRO-6'!C20+'G-4'!C20</f>
        <v>507</v>
      </c>
      <c r="D20" s="45">
        <f>'G-1'!D20+'G-2'!D20+'GIRO-6'!D20+'G-4'!D20</f>
        <v>17</v>
      </c>
      <c r="E20" s="45">
        <f>'G-1'!E20+'G-2'!E20+'GIRO-6'!E20+'G-4'!E20</f>
        <v>13</v>
      </c>
      <c r="F20" s="8">
        <f t="shared" si="0"/>
        <v>664.5</v>
      </c>
      <c r="G20" s="35"/>
      <c r="H20" s="19" t="s">
        <v>24</v>
      </c>
      <c r="I20" s="46">
        <f>'G-1'!I20+'G-2'!I20+'GIRO-6'!I20+'G-4'!I20</f>
        <v>194</v>
      </c>
      <c r="J20" s="46">
        <f>'G-1'!J20+'G-2'!J20+'GIRO-6'!J20+'G-4'!J20</f>
        <v>606</v>
      </c>
      <c r="K20" s="46">
        <f>'G-1'!K20+'G-2'!K20+'GIRO-6'!K20+'G-4'!K20</f>
        <v>19</v>
      </c>
      <c r="L20" s="46">
        <f>'G-1'!L20+'G-2'!L20+'GIRO-6'!L20+'G-4'!L20</f>
        <v>6</v>
      </c>
      <c r="M20" s="8">
        <f t="shared" si="1"/>
        <v>756</v>
      </c>
      <c r="N20" s="2">
        <f>M17+M18+M19+M20</f>
        <v>3047.5</v>
      </c>
      <c r="O20" s="19" t="s">
        <v>45</v>
      </c>
      <c r="P20" s="46">
        <f>'G-1'!P20+'G-2'!P20+'GIRO-6'!P20+'G-4'!P20</f>
        <v>186</v>
      </c>
      <c r="Q20" s="46">
        <f>'G-1'!Q20+'G-2'!Q20+'GIRO-6'!Q20+'G-4'!Q20</f>
        <v>655</v>
      </c>
      <c r="R20" s="46">
        <f>'G-1'!R20+'G-2'!R20+'GIRO-6'!R20+'G-4'!R20</f>
        <v>27</v>
      </c>
      <c r="S20" s="46">
        <f>'G-1'!S20+'G-2'!S20+'GIRO-6'!S20+'G-4'!S20</f>
        <v>5</v>
      </c>
      <c r="T20" s="8">
        <f t="shared" si="2"/>
        <v>814.5</v>
      </c>
      <c r="U20" s="2">
        <f t="shared" si="5"/>
        <v>3200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'G-1'!B21+'G-2'!B21+'GIRO-6'!B21+'G-4'!B21</f>
        <v>178</v>
      </c>
      <c r="C21" s="46">
        <f>'G-1'!C21+'G-2'!C21+'GIRO-6'!C21+'G-4'!C21</f>
        <v>533</v>
      </c>
      <c r="D21" s="46">
        <f>'G-1'!D21+'G-2'!D21+'GIRO-6'!D21+'G-4'!D21</f>
        <v>16</v>
      </c>
      <c r="E21" s="46">
        <f>'G-1'!E21+'G-2'!E21+'GIRO-6'!E21+'G-4'!E21</f>
        <v>9</v>
      </c>
      <c r="F21" s="6">
        <f t="shared" si="0"/>
        <v>676.5</v>
      </c>
      <c r="G21" s="36"/>
      <c r="H21" s="20" t="s">
        <v>25</v>
      </c>
      <c r="I21" s="46">
        <f>'G-1'!I21+'G-2'!I21+'GIRO-6'!I21+'G-4'!I21</f>
        <v>177</v>
      </c>
      <c r="J21" s="46">
        <f>'G-1'!J21+'G-2'!J21+'GIRO-6'!J21+'G-4'!J21</f>
        <v>572</v>
      </c>
      <c r="K21" s="46">
        <f>'G-1'!K21+'G-2'!K21+'GIRO-6'!K21+'G-4'!K21</f>
        <v>20</v>
      </c>
      <c r="L21" s="46">
        <f>'G-1'!L21+'G-2'!L21+'GIRO-6'!L21+'G-4'!L21</f>
        <v>9</v>
      </c>
      <c r="M21" s="6">
        <f t="shared" si="1"/>
        <v>723</v>
      </c>
      <c r="N21" s="2">
        <f>M18+M19+M20+M21</f>
        <v>3027.5</v>
      </c>
      <c r="O21" s="21" t="s">
        <v>46</v>
      </c>
      <c r="P21" s="47">
        <f>'G-1'!P21+'G-2'!P21+'GIRO-6'!P21+'G-4'!P21</f>
        <v>167</v>
      </c>
      <c r="Q21" s="47">
        <f>'G-1'!Q21+'G-2'!Q21+'GIRO-6'!Q21+'G-4'!Q21</f>
        <v>612</v>
      </c>
      <c r="R21" s="47">
        <f>'G-1'!R21+'G-2'!R21+'GIRO-6'!R21+'G-4'!R21</f>
        <v>23</v>
      </c>
      <c r="S21" s="47">
        <f>'G-1'!S21+'G-2'!S21+'GIRO-6'!S21+'G-4'!S21</f>
        <v>9</v>
      </c>
      <c r="T21" s="7">
        <f t="shared" si="2"/>
        <v>764</v>
      </c>
      <c r="U21" s="3">
        <f t="shared" si="5"/>
        <v>3177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'G-1'!B22+'G-2'!B22+'GIRO-6'!B22+'G-4'!B22</f>
        <v>178</v>
      </c>
      <c r="C22" s="46">
        <f>'G-1'!C22+'G-2'!C22+'GIRO-6'!C22+'G-4'!C22</f>
        <v>524</v>
      </c>
      <c r="D22" s="46">
        <f>'G-1'!D22+'G-2'!D22+'GIRO-6'!D22+'G-4'!D22</f>
        <v>20</v>
      </c>
      <c r="E22" s="46">
        <f>'G-1'!E22+'G-2'!E22+'GIRO-6'!E22+'G-4'!E22</f>
        <v>12</v>
      </c>
      <c r="F22" s="6">
        <f t="shared" si="0"/>
        <v>683</v>
      </c>
      <c r="G22" s="2"/>
      <c r="H22" s="21" t="s">
        <v>26</v>
      </c>
      <c r="I22" s="46">
        <f>'G-1'!I22+'G-2'!I22+'GIRO-6'!I22+'G-4'!I22</f>
        <v>219</v>
      </c>
      <c r="J22" s="46">
        <f>'G-1'!J22+'G-2'!J22+'GIRO-6'!J22+'G-4'!J22</f>
        <v>559</v>
      </c>
      <c r="K22" s="46">
        <f>'G-1'!K22+'G-2'!K22+'GIRO-6'!K22+'G-4'!K22</f>
        <v>22</v>
      </c>
      <c r="L22" s="46">
        <f>'G-1'!L22+'G-2'!L22+'GIRO-6'!L22+'G-4'!L22</f>
        <v>9</v>
      </c>
      <c r="M22" s="6">
        <f t="shared" si="1"/>
        <v>735</v>
      </c>
      <c r="N22" s="3">
        <f>M19+M20+M21+M22</f>
        <v>2988.5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3031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3047.5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3200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F25" sqref="F2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4" t="str">
        <f>'G-1'!D5</f>
        <v>CL 69 - CR 43</v>
      </c>
      <c r="D5" s="234"/>
      <c r="E5" s="234"/>
      <c r="F5" s="111"/>
      <c r="G5" s="112"/>
      <c r="H5" s="103" t="s">
        <v>53</v>
      </c>
      <c r="I5" s="235">
        <f>'G-1'!L5</f>
        <v>6943</v>
      </c>
      <c r="J5" s="235"/>
    </row>
    <row r="6" spans="1:10" x14ac:dyDescent="0.2">
      <c r="A6" s="161" t="s">
        <v>114</v>
      </c>
      <c r="B6" s="161"/>
      <c r="C6" s="220" t="s">
        <v>148</v>
      </c>
      <c r="D6" s="220"/>
      <c r="E6" s="220"/>
      <c r="F6" s="111"/>
      <c r="G6" s="112"/>
      <c r="H6" s="103" t="s">
        <v>58</v>
      </c>
      <c r="I6" s="221">
        <f>'G-1'!S6</f>
        <v>43300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9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25</v>
      </c>
      <c r="F11" s="126">
        <v>81</v>
      </c>
      <c r="G11" s="126">
        <v>0</v>
      </c>
      <c r="H11" s="126">
        <v>4</v>
      </c>
      <c r="I11" s="126">
        <f t="shared" ref="I11:I45" si="0">E11*0.5+F11+G11*2+H11*2.5</f>
        <v>103.5</v>
      </c>
      <c r="J11" s="127">
        <f>IF(I11=0,"0,00",I11/SUM(I10:I12)*100)</f>
        <v>76.383763837638369</v>
      </c>
    </row>
    <row r="12" spans="1:10" x14ac:dyDescent="0.2">
      <c r="A12" s="214"/>
      <c r="B12" s="217"/>
      <c r="C12" s="128" t="s">
        <v>135</v>
      </c>
      <c r="D12" s="129" t="s">
        <v>129</v>
      </c>
      <c r="E12" s="74">
        <v>15</v>
      </c>
      <c r="F12" s="74">
        <v>22</v>
      </c>
      <c r="G12" s="74">
        <v>0</v>
      </c>
      <c r="H12" s="74">
        <v>1</v>
      </c>
      <c r="I12" s="130">
        <f t="shared" si="0"/>
        <v>32</v>
      </c>
      <c r="J12" s="131">
        <f>IF(I12=0,"0,00",I12/SUM(I10:I12)*100)</f>
        <v>23.616236162361623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27</v>
      </c>
      <c r="F14" s="126">
        <v>77</v>
      </c>
      <c r="G14" s="126">
        <v>0</v>
      </c>
      <c r="H14" s="126">
        <v>1</v>
      </c>
      <c r="I14" s="126">
        <f t="shared" si="0"/>
        <v>93</v>
      </c>
      <c r="J14" s="127">
        <f>IF(I14=0,"0,00",I14/SUM(I13:I15)*100)</f>
        <v>70.722433460076047</v>
      </c>
    </row>
    <row r="15" spans="1:10" x14ac:dyDescent="0.2">
      <c r="A15" s="214"/>
      <c r="B15" s="217"/>
      <c r="C15" s="128" t="s">
        <v>136</v>
      </c>
      <c r="D15" s="129" t="s">
        <v>129</v>
      </c>
      <c r="E15" s="74">
        <v>9</v>
      </c>
      <c r="F15" s="74">
        <v>34</v>
      </c>
      <c r="G15" s="74">
        <v>0</v>
      </c>
      <c r="H15" s="74">
        <v>0</v>
      </c>
      <c r="I15" s="130">
        <f t="shared" si="0"/>
        <v>38.5</v>
      </c>
      <c r="J15" s="131">
        <f>IF(I15=0,"0,00",I15/SUM(I13:I15)*100)</f>
        <v>29.277566539923956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28</v>
      </c>
      <c r="F17" s="126">
        <v>87</v>
      </c>
      <c r="G17" s="126">
        <v>0</v>
      </c>
      <c r="H17" s="126">
        <v>2</v>
      </c>
      <c r="I17" s="126">
        <f t="shared" si="0"/>
        <v>106</v>
      </c>
      <c r="J17" s="127">
        <f>IF(I17=0,"0,00",I17/SUM(I16:I18)*100)</f>
        <v>76.258992805755398</v>
      </c>
    </row>
    <row r="18" spans="1:10" x14ac:dyDescent="0.2">
      <c r="A18" s="215"/>
      <c r="B18" s="218"/>
      <c r="C18" s="133" t="s">
        <v>137</v>
      </c>
      <c r="D18" s="129" t="s">
        <v>129</v>
      </c>
      <c r="E18" s="74">
        <v>8</v>
      </c>
      <c r="F18" s="74">
        <v>29</v>
      </c>
      <c r="G18" s="74">
        <v>0</v>
      </c>
      <c r="H18" s="74">
        <v>0</v>
      </c>
      <c r="I18" s="130">
        <f t="shared" si="0"/>
        <v>33</v>
      </c>
      <c r="J18" s="131">
        <f>IF(I18=0,"0,00",I18/SUM(I16:I18)*100)</f>
        <v>23.741007194244602</v>
      </c>
    </row>
    <row r="19" spans="1:10" x14ac:dyDescent="0.2">
      <c r="A19" s="219" t="s">
        <v>132</v>
      </c>
      <c r="B19" s="216">
        <v>1</v>
      </c>
      <c r="C19" s="134"/>
      <c r="D19" s="123" t="s">
        <v>126</v>
      </c>
      <c r="E19" s="75">
        <v>63</v>
      </c>
      <c r="F19" s="75">
        <v>113</v>
      </c>
      <c r="G19" s="75">
        <v>0</v>
      </c>
      <c r="H19" s="75">
        <v>1</v>
      </c>
      <c r="I19" s="75">
        <f t="shared" si="0"/>
        <v>147</v>
      </c>
      <c r="J19" s="124">
        <f>IF(I19=0,"0,00",I19/SUM(I19:I21)*100)</f>
        <v>29.488465396188566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f>'G-2'!B12+'G-2'!B13</f>
        <v>130</v>
      </c>
      <c r="F20" s="126">
        <f>'G-2'!C12+'G-2'!C13</f>
        <v>279</v>
      </c>
      <c r="G20" s="126">
        <f>'G-2'!D12+'G-2'!D13</f>
        <v>0</v>
      </c>
      <c r="H20" s="126">
        <f>'G-2'!E12+'G-2'!E13</f>
        <v>3</v>
      </c>
      <c r="I20" s="126">
        <f t="shared" si="0"/>
        <v>351.5</v>
      </c>
      <c r="J20" s="127">
        <f>IF(I20=0,"0,00",I20/SUM(I19:I21)*100)</f>
        <v>70.511534603811427</v>
      </c>
    </row>
    <row r="21" spans="1:10" x14ac:dyDescent="0.2">
      <c r="A21" s="214"/>
      <c r="B21" s="217"/>
      <c r="C21" s="128" t="s">
        <v>138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4"/>
      <c r="B22" s="217"/>
      <c r="C22" s="132"/>
      <c r="D22" s="123" t="s">
        <v>126</v>
      </c>
      <c r="E22" s="75">
        <v>33</v>
      </c>
      <c r="F22" s="75">
        <v>58</v>
      </c>
      <c r="G22" s="75">
        <v>0</v>
      </c>
      <c r="H22" s="75">
        <v>0</v>
      </c>
      <c r="I22" s="75">
        <f t="shared" si="0"/>
        <v>74.5</v>
      </c>
      <c r="J22" s="124">
        <f>IF(I22=0,"0,00",I22/SUM(I22:I24)*100)</f>
        <v>21.285714285714285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f>'G-2'!B22+'G-2'!I10</f>
        <v>93</v>
      </c>
      <c r="F23" s="126">
        <f>'G-2'!C22+'G-2'!J10</f>
        <v>222</v>
      </c>
      <c r="G23" s="126">
        <f>'G-2'!D22+'G-2'!K10</f>
        <v>1</v>
      </c>
      <c r="H23" s="126">
        <f>'G-2'!E22+'G-2'!L10</f>
        <v>2</v>
      </c>
      <c r="I23" s="126">
        <f t="shared" si="0"/>
        <v>275.5</v>
      </c>
      <c r="J23" s="127">
        <f>IF(I23=0,"0,00",I23/SUM(I22:I24)*100)</f>
        <v>78.714285714285708</v>
      </c>
    </row>
    <row r="24" spans="1:10" x14ac:dyDescent="0.2">
      <c r="A24" s="214"/>
      <c r="B24" s="217"/>
      <c r="C24" s="128" t="s">
        <v>139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4"/>
      <c r="B25" s="217"/>
      <c r="C25" s="132"/>
      <c r="D25" s="123" t="s">
        <v>126</v>
      </c>
      <c r="E25" s="75">
        <v>25</v>
      </c>
      <c r="F25" s="75">
        <v>83</v>
      </c>
      <c r="G25" s="75">
        <v>0</v>
      </c>
      <c r="H25" s="75">
        <v>0</v>
      </c>
      <c r="I25" s="75">
        <f t="shared" si="0"/>
        <v>95.5</v>
      </c>
      <c r="J25" s="124">
        <f>IF(I25=0,"0,00",I25/SUM(I25:I27)*100)</f>
        <v>26.381215469613263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f>'G-2'!P16+'G-2'!P17</f>
        <v>94</v>
      </c>
      <c r="F26" s="126">
        <f>'G-2'!Q16+'G-2'!Q17</f>
        <v>217</v>
      </c>
      <c r="G26" s="126">
        <f>'G-2'!R16+'G-2'!R17</f>
        <v>0</v>
      </c>
      <c r="H26" s="126">
        <f>'G-2'!S16+'G-2'!S17</f>
        <v>1</v>
      </c>
      <c r="I26" s="126">
        <f t="shared" si="0"/>
        <v>266.5</v>
      </c>
      <c r="J26" s="127">
        <f>IF(I26=0,"0,00",I26/SUM(I25:I27)*100)</f>
        <v>73.618784530386733</v>
      </c>
    </row>
    <row r="27" spans="1:10" x14ac:dyDescent="0.2">
      <c r="A27" s="215"/>
      <c r="B27" s="218"/>
      <c r="C27" s="133" t="s">
        <v>140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3" t="s">
        <v>152</v>
      </c>
      <c r="B28" s="21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4"/>
      <c r="B30" s="217"/>
      <c r="C30" s="128" t="s">
        <v>141</v>
      </c>
      <c r="D30" s="129" t="s">
        <v>129</v>
      </c>
      <c r="E30" s="74">
        <f>'GIRO-6'!B14+'GIRO-6'!B15</f>
        <v>46</v>
      </c>
      <c r="F30" s="74">
        <f>'GIRO-6'!C14+'GIRO-6'!C15</f>
        <v>68</v>
      </c>
      <c r="G30" s="74">
        <f>'GIRO-6'!D14+'GIRO-6'!D15</f>
        <v>0</v>
      </c>
      <c r="H30" s="74">
        <f>'GIRO-6'!E14+'GIRO-6'!E15</f>
        <v>1</v>
      </c>
      <c r="I30" s="130">
        <f t="shared" si="0"/>
        <v>93.5</v>
      </c>
      <c r="J30" s="131">
        <f>IF(I30=0,"0,00",I30/SUM(I28:I30)*100)</f>
        <v>100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4"/>
      <c r="B33" s="217"/>
      <c r="C33" s="128" t="s">
        <v>142</v>
      </c>
      <c r="D33" s="129" t="s">
        <v>129</v>
      </c>
      <c r="E33" s="74">
        <f>'GIRO-6'!I11+'GIRO-6'!I12</f>
        <v>28</v>
      </c>
      <c r="F33" s="74">
        <f>'GIRO-6'!J11+'GIRO-6'!J12</f>
        <v>64</v>
      </c>
      <c r="G33" s="74">
        <f>'GIRO-6'!K11+'GIRO-6'!K12</f>
        <v>0</v>
      </c>
      <c r="H33" s="74">
        <f>'GIRO-6'!L11+'GIRO-6'!L12</f>
        <v>1</v>
      </c>
      <c r="I33" s="130">
        <f t="shared" si="0"/>
        <v>80.5</v>
      </c>
      <c r="J33" s="131">
        <f>IF(I33=0,"0,00",I33/SUM(I31:I33)*100)</f>
        <v>100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5"/>
      <c r="B36" s="218"/>
      <c r="C36" s="133" t="s">
        <v>143</v>
      </c>
      <c r="D36" s="129" t="s">
        <v>129</v>
      </c>
      <c r="E36" s="74">
        <f>'GIRO-6'!P18+'GIRO-6'!P19</f>
        <v>24</v>
      </c>
      <c r="F36" s="74">
        <f>'GIRO-6'!Q18+'GIRO-6'!Q19</f>
        <v>81</v>
      </c>
      <c r="G36" s="74">
        <f>'GIRO-6'!R18+'GIRO-6'!R19</f>
        <v>0</v>
      </c>
      <c r="H36" s="74">
        <f>'GIRO-6'!S18+'GIRO-6'!S19</f>
        <v>2</v>
      </c>
      <c r="I36" s="130">
        <f t="shared" si="0"/>
        <v>98</v>
      </c>
      <c r="J36" s="131">
        <f>IF(I36=0,"0,00",I36/SUM(I34:I36)*100)</f>
        <v>100</v>
      </c>
    </row>
    <row r="37" spans="1:10" x14ac:dyDescent="0.2">
      <c r="A37" s="213" t="s">
        <v>133</v>
      </c>
      <c r="B37" s="216">
        <v>1</v>
      </c>
      <c r="C37" s="134"/>
      <c r="D37" s="123" t="s">
        <v>126</v>
      </c>
      <c r="E37" s="75">
        <v>10</v>
      </c>
      <c r="F37" s="75">
        <v>27</v>
      </c>
      <c r="G37" s="75">
        <v>0</v>
      </c>
      <c r="H37" s="75">
        <v>1</v>
      </c>
      <c r="I37" s="75">
        <f t="shared" si="0"/>
        <v>34.5</v>
      </c>
      <c r="J37" s="124">
        <f>IF(I37=0,"0,00",I37/SUM(I37:I39)*100)</f>
        <v>11.04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136</v>
      </c>
      <c r="F38" s="126">
        <v>48</v>
      </c>
      <c r="G38" s="126">
        <v>40</v>
      </c>
      <c r="H38" s="126">
        <v>14</v>
      </c>
      <c r="I38" s="126">
        <f t="shared" si="0"/>
        <v>231</v>
      </c>
      <c r="J38" s="127">
        <f>IF(I38=0,"0,00",I38/SUM(I37:I39)*100)</f>
        <v>73.92</v>
      </c>
    </row>
    <row r="39" spans="1:10" x14ac:dyDescent="0.2">
      <c r="A39" s="214"/>
      <c r="B39" s="217"/>
      <c r="C39" s="128" t="s">
        <v>144</v>
      </c>
      <c r="D39" s="129" t="s">
        <v>129</v>
      </c>
      <c r="E39" s="74">
        <v>22</v>
      </c>
      <c r="F39" s="74">
        <v>36</v>
      </c>
      <c r="G39" s="74">
        <v>0</v>
      </c>
      <c r="H39" s="74">
        <v>0</v>
      </c>
      <c r="I39" s="130">
        <f t="shared" si="0"/>
        <v>47</v>
      </c>
      <c r="J39" s="131">
        <f>IF(I39=0,"0,00",I39/SUM(I37:I39)*100)</f>
        <v>15.040000000000001</v>
      </c>
    </row>
    <row r="40" spans="1:10" x14ac:dyDescent="0.2">
      <c r="A40" s="214"/>
      <c r="B40" s="217"/>
      <c r="C40" s="132"/>
      <c r="D40" s="123" t="s">
        <v>126</v>
      </c>
      <c r="E40" s="75">
        <v>12</v>
      </c>
      <c r="F40" s="75">
        <v>67</v>
      </c>
      <c r="G40" s="75">
        <v>0</v>
      </c>
      <c r="H40" s="75">
        <v>0</v>
      </c>
      <c r="I40" s="75">
        <f t="shared" si="0"/>
        <v>73</v>
      </c>
      <c r="J40" s="124">
        <f>IF(I40=0,"0,00",I40/SUM(I40:I42)*100)</f>
        <v>8.9024390243902438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167</v>
      </c>
      <c r="F41" s="126">
        <v>504</v>
      </c>
      <c r="G41" s="126">
        <v>42</v>
      </c>
      <c r="H41" s="126">
        <v>12</v>
      </c>
      <c r="I41" s="126">
        <f t="shared" si="0"/>
        <v>701.5</v>
      </c>
      <c r="J41" s="127">
        <f>IF(I41=0,"0,00",I41/SUM(I40:I42)*100)</f>
        <v>85.548780487804876</v>
      </c>
    </row>
    <row r="42" spans="1:10" x14ac:dyDescent="0.2">
      <c r="A42" s="214"/>
      <c r="B42" s="217"/>
      <c r="C42" s="128" t="s">
        <v>145</v>
      </c>
      <c r="D42" s="129" t="s">
        <v>129</v>
      </c>
      <c r="E42" s="74">
        <v>18</v>
      </c>
      <c r="F42" s="74">
        <v>29</v>
      </c>
      <c r="G42" s="74">
        <v>0</v>
      </c>
      <c r="H42" s="74">
        <v>3</v>
      </c>
      <c r="I42" s="130">
        <f t="shared" si="0"/>
        <v>45.5</v>
      </c>
      <c r="J42" s="131">
        <f>IF(I42=0,"0,00",I42/SUM(I40:I42)*100)</f>
        <v>5.5487804878048781</v>
      </c>
    </row>
    <row r="43" spans="1:10" x14ac:dyDescent="0.2">
      <c r="A43" s="214"/>
      <c r="B43" s="217"/>
      <c r="C43" s="132"/>
      <c r="D43" s="123" t="s">
        <v>126</v>
      </c>
      <c r="E43" s="75">
        <v>16</v>
      </c>
      <c r="F43" s="75">
        <v>70</v>
      </c>
      <c r="G43" s="75">
        <v>0</v>
      </c>
      <c r="H43" s="75">
        <v>1</v>
      </c>
      <c r="I43" s="75">
        <f t="shared" si="0"/>
        <v>80.5</v>
      </c>
      <c r="J43" s="124">
        <f>IF(I43=0,"0,00",I43/SUM(I43:I45)*100)</f>
        <v>7.9702970297029703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143</v>
      </c>
      <c r="F44" s="126">
        <v>690</v>
      </c>
      <c r="G44" s="126">
        <v>50</v>
      </c>
      <c r="H44" s="126">
        <v>10</v>
      </c>
      <c r="I44" s="126">
        <f t="shared" si="0"/>
        <v>886.5</v>
      </c>
      <c r="J44" s="127">
        <f>IF(I44=0,"0,00",I44/SUM(I43:I45)*100)</f>
        <v>87.772277227722768</v>
      </c>
    </row>
    <row r="45" spans="1:10" x14ac:dyDescent="0.2">
      <c r="A45" s="215"/>
      <c r="B45" s="218"/>
      <c r="C45" s="133" t="s">
        <v>146</v>
      </c>
      <c r="D45" s="129" t="s">
        <v>129</v>
      </c>
      <c r="E45" s="74">
        <v>4</v>
      </c>
      <c r="F45" s="74">
        <v>41</v>
      </c>
      <c r="G45" s="74">
        <v>0</v>
      </c>
      <c r="H45" s="74">
        <v>0</v>
      </c>
      <c r="I45" s="135">
        <f t="shared" si="0"/>
        <v>43</v>
      </c>
      <c r="J45" s="131">
        <f>IF(I45=0,"0,00",I45/SUM(I43:I45)*100)</f>
        <v>4.2574257425742577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CL 69 - CR 43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>
        <f>'G-1'!L5</f>
        <v>6943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43300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223.5</v>
      </c>
      <c r="AV12" s="97">
        <f t="shared" si="0"/>
        <v>247.5</v>
      </c>
      <c r="AW12" s="97">
        <f t="shared" si="0"/>
        <v>262.5</v>
      </c>
      <c r="AX12" s="97">
        <f t="shared" si="0"/>
        <v>252.5</v>
      </c>
      <c r="AY12" s="97">
        <f t="shared" si="0"/>
        <v>245.5</v>
      </c>
      <c r="AZ12" s="97">
        <f t="shared" si="0"/>
        <v>245.5</v>
      </c>
      <c r="BA12" s="97">
        <f t="shared" si="0"/>
        <v>252</v>
      </c>
      <c r="BB12" s="97"/>
      <c r="BC12" s="97"/>
      <c r="BD12" s="97"/>
      <c r="BE12" s="97">
        <f t="shared" ref="BE12:BQ12" si="1">P14</f>
        <v>410</v>
      </c>
      <c r="BF12" s="97">
        <f t="shared" si="1"/>
        <v>435.5</v>
      </c>
      <c r="BG12" s="97">
        <f t="shared" si="1"/>
        <v>432.5</v>
      </c>
      <c r="BH12" s="97">
        <f t="shared" si="1"/>
        <v>435.5</v>
      </c>
      <c r="BI12" s="97">
        <f t="shared" si="1"/>
        <v>422.5</v>
      </c>
      <c r="BJ12" s="97">
        <f t="shared" si="1"/>
        <v>391</v>
      </c>
      <c r="BK12" s="97">
        <f t="shared" si="1"/>
        <v>342.5</v>
      </c>
      <c r="BL12" s="97">
        <f t="shared" si="1"/>
        <v>293.5</v>
      </c>
      <c r="BM12" s="97">
        <f t="shared" si="1"/>
        <v>268</v>
      </c>
      <c r="BN12" s="97">
        <f t="shared" si="1"/>
        <v>270.5</v>
      </c>
      <c r="BO12" s="97">
        <f t="shared" si="1"/>
        <v>285</v>
      </c>
      <c r="BP12" s="97">
        <f t="shared" si="1"/>
        <v>294</v>
      </c>
      <c r="BQ12" s="97">
        <f t="shared" si="1"/>
        <v>298.5</v>
      </c>
      <c r="BR12" s="97"/>
      <c r="BS12" s="97"/>
      <c r="BT12" s="97"/>
      <c r="BU12" s="97">
        <f t="shared" ref="BU12:CC12" si="2">AG14</f>
        <v>461</v>
      </c>
      <c r="BV12" s="97">
        <f t="shared" si="2"/>
        <v>484</v>
      </c>
      <c r="BW12" s="97">
        <f t="shared" si="2"/>
        <v>489.5</v>
      </c>
      <c r="BX12" s="97">
        <f t="shared" si="2"/>
        <v>503</v>
      </c>
      <c r="BY12" s="97">
        <f t="shared" si="2"/>
        <v>502.5</v>
      </c>
      <c r="BZ12" s="97">
        <f t="shared" si="2"/>
        <v>508.5</v>
      </c>
      <c r="CA12" s="97">
        <f t="shared" si="2"/>
        <v>517</v>
      </c>
      <c r="CB12" s="97">
        <f t="shared" si="2"/>
        <v>509.5</v>
      </c>
      <c r="CC12" s="97">
        <f t="shared" si="2"/>
        <v>497.5</v>
      </c>
    </row>
    <row r="13" spans="1:81" ht="16.5" customHeight="1" x14ac:dyDescent="0.2">
      <c r="A13" s="100" t="s">
        <v>105</v>
      </c>
      <c r="B13" s="149">
        <f>'G-1'!F10</f>
        <v>44</v>
      </c>
      <c r="C13" s="149">
        <f>'G-1'!F11</f>
        <v>51</v>
      </c>
      <c r="D13" s="149">
        <f>'G-1'!F12</f>
        <v>66.5</v>
      </c>
      <c r="E13" s="149">
        <f>'G-1'!F13</f>
        <v>62</v>
      </c>
      <c r="F13" s="149">
        <f>'G-1'!F14</f>
        <v>68</v>
      </c>
      <c r="G13" s="149">
        <f>'G-1'!F15</f>
        <v>66</v>
      </c>
      <c r="H13" s="149">
        <f>'G-1'!F16</f>
        <v>56.5</v>
      </c>
      <c r="I13" s="149">
        <f>'G-1'!F17</f>
        <v>55</v>
      </c>
      <c r="J13" s="149">
        <f>'G-1'!F18</f>
        <v>68</v>
      </c>
      <c r="K13" s="149">
        <f>'G-1'!F19</f>
        <v>72.5</v>
      </c>
      <c r="L13" s="150"/>
      <c r="M13" s="149">
        <f>'G-1'!F20</f>
        <v>92</v>
      </c>
      <c r="N13" s="149">
        <f>'G-1'!F21</f>
        <v>115.5</v>
      </c>
      <c r="O13" s="149">
        <f>'G-1'!F22</f>
        <v>99.5</v>
      </c>
      <c r="P13" s="149">
        <f>'G-1'!M10</f>
        <v>103</v>
      </c>
      <c r="Q13" s="149">
        <f>'G-1'!M11</f>
        <v>117.5</v>
      </c>
      <c r="R13" s="149">
        <f>'G-1'!M12</f>
        <v>112.5</v>
      </c>
      <c r="S13" s="149">
        <f>'G-1'!M13</f>
        <v>102.5</v>
      </c>
      <c r="T13" s="149">
        <f>'G-1'!M14</f>
        <v>90</v>
      </c>
      <c r="U13" s="149">
        <f>'G-1'!M15</f>
        <v>86</v>
      </c>
      <c r="V13" s="149">
        <f>'G-1'!M16</f>
        <v>64</v>
      </c>
      <c r="W13" s="149">
        <f>'G-1'!M17</f>
        <v>53.5</v>
      </c>
      <c r="X13" s="149">
        <f>'G-1'!M18</f>
        <v>64.5</v>
      </c>
      <c r="Y13" s="149">
        <f>'G-1'!M19</f>
        <v>88.5</v>
      </c>
      <c r="Z13" s="149">
        <f>'G-1'!M20</f>
        <v>78.5</v>
      </c>
      <c r="AA13" s="149">
        <f>'G-1'!M21</f>
        <v>62.5</v>
      </c>
      <c r="AB13" s="149">
        <f>'G-1'!M22</f>
        <v>69</v>
      </c>
      <c r="AC13" s="150"/>
      <c r="AD13" s="149">
        <f>'G-1'!T10</f>
        <v>103.5</v>
      </c>
      <c r="AE13" s="149">
        <f>'G-1'!T11</f>
        <v>114.5</v>
      </c>
      <c r="AF13" s="149">
        <f>'G-1'!T12</f>
        <v>115</v>
      </c>
      <c r="AG13" s="149">
        <f>'G-1'!T13</f>
        <v>128</v>
      </c>
      <c r="AH13" s="149">
        <f>'G-1'!T14</f>
        <v>126.5</v>
      </c>
      <c r="AI13" s="149">
        <f>'G-1'!T15</f>
        <v>120</v>
      </c>
      <c r="AJ13" s="149">
        <f>'G-1'!T16</f>
        <v>128.5</v>
      </c>
      <c r="AK13" s="149">
        <f>'G-1'!T17</f>
        <v>127.5</v>
      </c>
      <c r="AL13" s="149">
        <f>'G-1'!T18</f>
        <v>132.5</v>
      </c>
      <c r="AM13" s="149">
        <f>'G-1'!T19</f>
        <v>128.5</v>
      </c>
      <c r="AN13" s="149">
        <f>'G-1'!T20</f>
        <v>121</v>
      </c>
      <c r="AO13" s="149">
        <f>'G-1'!T21</f>
        <v>115.5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223.5</v>
      </c>
      <c r="F14" s="149">
        <f t="shared" ref="F14:K14" si="3">C13+D13+E13+F13</f>
        <v>247.5</v>
      </c>
      <c r="G14" s="149">
        <f t="shared" si="3"/>
        <v>262.5</v>
      </c>
      <c r="H14" s="149">
        <f t="shared" si="3"/>
        <v>252.5</v>
      </c>
      <c r="I14" s="149">
        <f t="shared" si="3"/>
        <v>245.5</v>
      </c>
      <c r="J14" s="149">
        <f t="shared" si="3"/>
        <v>245.5</v>
      </c>
      <c r="K14" s="149">
        <f t="shared" si="3"/>
        <v>252</v>
      </c>
      <c r="L14" s="150"/>
      <c r="M14" s="149"/>
      <c r="N14" s="149"/>
      <c r="O14" s="149"/>
      <c r="P14" s="149">
        <f>M13+N13+O13+P13</f>
        <v>410</v>
      </c>
      <c r="Q14" s="149">
        <f t="shared" ref="Q14:AB14" si="4">N13+O13+P13+Q13</f>
        <v>435.5</v>
      </c>
      <c r="R14" s="149">
        <f t="shared" si="4"/>
        <v>432.5</v>
      </c>
      <c r="S14" s="149">
        <f t="shared" si="4"/>
        <v>435.5</v>
      </c>
      <c r="T14" s="149">
        <f t="shared" si="4"/>
        <v>422.5</v>
      </c>
      <c r="U14" s="149">
        <f t="shared" si="4"/>
        <v>391</v>
      </c>
      <c r="V14" s="149">
        <f t="shared" si="4"/>
        <v>342.5</v>
      </c>
      <c r="W14" s="149">
        <f t="shared" si="4"/>
        <v>293.5</v>
      </c>
      <c r="X14" s="149">
        <f t="shared" si="4"/>
        <v>268</v>
      </c>
      <c r="Y14" s="149">
        <f t="shared" si="4"/>
        <v>270.5</v>
      </c>
      <c r="Z14" s="149">
        <f t="shared" si="4"/>
        <v>285</v>
      </c>
      <c r="AA14" s="149">
        <f t="shared" si="4"/>
        <v>294</v>
      </c>
      <c r="AB14" s="149">
        <f t="shared" si="4"/>
        <v>298.5</v>
      </c>
      <c r="AC14" s="150"/>
      <c r="AD14" s="149"/>
      <c r="AE14" s="149"/>
      <c r="AF14" s="149"/>
      <c r="AG14" s="149">
        <f>AD13+AE13+AF13+AG13</f>
        <v>461</v>
      </c>
      <c r="AH14" s="149">
        <f t="shared" ref="AH14:AO14" si="5">AE13+AF13+AG13+AH13</f>
        <v>484</v>
      </c>
      <c r="AI14" s="149">
        <f t="shared" si="5"/>
        <v>489.5</v>
      </c>
      <c r="AJ14" s="149">
        <f t="shared" si="5"/>
        <v>503</v>
      </c>
      <c r="AK14" s="149">
        <f t="shared" si="5"/>
        <v>502.5</v>
      </c>
      <c r="AL14" s="149">
        <f t="shared" si="5"/>
        <v>508.5</v>
      </c>
      <c r="AM14" s="149">
        <f t="shared" si="5"/>
        <v>517</v>
      </c>
      <c r="AN14" s="149">
        <f t="shared" si="5"/>
        <v>509.5</v>
      </c>
      <c r="AO14" s="149">
        <f t="shared" si="5"/>
        <v>497.5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0.76383763837638374</v>
      </c>
      <c r="H15" s="152"/>
      <c r="I15" s="152" t="s">
        <v>110</v>
      </c>
      <c r="J15" s="153">
        <f>DIRECCIONALIDAD!J12/100</f>
        <v>0.23616236162361623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0.70722433460076051</v>
      </c>
      <c r="V15" s="152"/>
      <c r="W15" s="152"/>
      <c r="X15" s="152"/>
      <c r="Y15" s="152" t="s">
        <v>110</v>
      </c>
      <c r="Z15" s="153">
        <f>DIRECCIONALIDAD!J15/100</f>
        <v>0.29277566539923955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0.76258992805755399</v>
      </c>
      <c r="AL15" s="152"/>
      <c r="AM15" s="152"/>
      <c r="AN15" s="152" t="s">
        <v>110</v>
      </c>
      <c r="AO15" s="155">
        <f>DIRECCIONALIDAD!J18/100</f>
        <v>0.23741007194244601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219.5</v>
      </c>
      <c r="C17" s="149">
        <f>'G-2'!F11</f>
        <v>212.5</v>
      </c>
      <c r="D17" s="149">
        <f>'G-2'!F12</f>
        <v>186</v>
      </c>
      <c r="E17" s="149">
        <f>'G-2'!F13</f>
        <v>165.5</v>
      </c>
      <c r="F17" s="149">
        <f>'G-2'!F14</f>
        <v>154</v>
      </c>
      <c r="G17" s="149">
        <f>'G-2'!F15</f>
        <v>151</v>
      </c>
      <c r="H17" s="149">
        <f>'G-2'!F16</f>
        <v>146.5</v>
      </c>
      <c r="I17" s="149">
        <f>'G-2'!F17</f>
        <v>132</v>
      </c>
      <c r="J17" s="149">
        <f>'G-2'!F18</f>
        <v>146</v>
      </c>
      <c r="K17" s="149">
        <f>'G-2'!F19</f>
        <v>160.5</v>
      </c>
      <c r="L17" s="150"/>
      <c r="M17" s="149">
        <f>'G-2'!F20</f>
        <v>143.5</v>
      </c>
      <c r="N17" s="149">
        <f>'G-2'!F21</f>
        <v>117</v>
      </c>
      <c r="O17" s="149">
        <f>'G-2'!F22</f>
        <v>155.5</v>
      </c>
      <c r="P17" s="149">
        <f>'G-2'!M10</f>
        <v>120</v>
      </c>
      <c r="Q17" s="149">
        <f>'G-2'!M11</f>
        <v>120</v>
      </c>
      <c r="R17" s="149">
        <f>'G-2'!M12</f>
        <v>111.5</v>
      </c>
      <c r="S17" s="149">
        <f>'G-2'!M13</f>
        <v>148.5</v>
      </c>
      <c r="T17" s="149">
        <f>'G-2'!M14</f>
        <v>116.5</v>
      </c>
      <c r="U17" s="149">
        <f>'G-2'!M15</f>
        <v>116</v>
      </c>
      <c r="V17" s="149">
        <f>'G-2'!M16</f>
        <v>110</v>
      </c>
      <c r="W17" s="149">
        <f>'G-2'!M17</f>
        <v>187.5</v>
      </c>
      <c r="X17" s="149">
        <f>'G-2'!M18</f>
        <v>191</v>
      </c>
      <c r="Y17" s="149">
        <f>'G-2'!M19</f>
        <v>207</v>
      </c>
      <c r="Z17" s="149">
        <f>'G-2'!M20</f>
        <v>204.5</v>
      </c>
      <c r="AA17" s="149">
        <f>'G-2'!M21</f>
        <v>212</v>
      </c>
      <c r="AB17" s="149">
        <f>'G-2'!M22</f>
        <v>184.5</v>
      </c>
      <c r="AC17" s="150"/>
      <c r="AD17" s="149">
        <f>'G-2'!T10</f>
        <v>125.5</v>
      </c>
      <c r="AE17" s="149">
        <f>'G-2'!T11</f>
        <v>126</v>
      </c>
      <c r="AF17" s="149">
        <f>'G-2'!T12</f>
        <v>122</v>
      </c>
      <c r="AG17" s="149">
        <f>'G-2'!T13</f>
        <v>158</v>
      </c>
      <c r="AH17" s="149">
        <f>'G-2'!T14</f>
        <v>133</v>
      </c>
      <c r="AI17" s="149">
        <f>'G-2'!T15</f>
        <v>144</v>
      </c>
      <c r="AJ17" s="149">
        <f>'G-2'!T16</f>
        <v>132.5</v>
      </c>
      <c r="AK17" s="149">
        <f>'G-2'!T17</f>
        <v>134</v>
      </c>
      <c r="AL17" s="149">
        <f>'G-2'!T18</f>
        <v>147</v>
      </c>
      <c r="AM17" s="149">
        <f>'G-2'!T19</f>
        <v>129.5</v>
      </c>
      <c r="AN17" s="149">
        <f>'G-2'!T20</f>
        <v>126</v>
      </c>
      <c r="AO17" s="149">
        <f>'G-2'!T21</f>
        <v>110.5</v>
      </c>
      <c r="AP17" s="101"/>
      <c r="AQ17" s="101"/>
      <c r="AR17" s="101"/>
      <c r="AS17" s="101"/>
      <c r="AT17" s="101"/>
      <c r="AU17" s="101">
        <f t="shared" ref="AU17:BA17" si="6">E18</f>
        <v>783.5</v>
      </c>
      <c r="AV17" s="101">
        <f t="shared" si="6"/>
        <v>718</v>
      </c>
      <c r="AW17" s="101">
        <f t="shared" si="6"/>
        <v>656.5</v>
      </c>
      <c r="AX17" s="101">
        <f t="shared" si="6"/>
        <v>617</v>
      </c>
      <c r="AY17" s="101">
        <f t="shared" si="6"/>
        <v>583.5</v>
      </c>
      <c r="AZ17" s="101">
        <f t="shared" si="6"/>
        <v>575.5</v>
      </c>
      <c r="BA17" s="101">
        <f t="shared" si="6"/>
        <v>585</v>
      </c>
      <c r="BB17" s="101"/>
      <c r="BC17" s="101"/>
      <c r="BD17" s="101"/>
      <c r="BE17" s="101">
        <f t="shared" ref="BE17:BQ17" si="7">P18</f>
        <v>536</v>
      </c>
      <c r="BF17" s="101">
        <f t="shared" si="7"/>
        <v>512.5</v>
      </c>
      <c r="BG17" s="101">
        <f t="shared" si="7"/>
        <v>507</v>
      </c>
      <c r="BH17" s="101">
        <f t="shared" si="7"/>
        <v>500</v>
      </c>
      <c r="BI17" s="101">
        <f t="shared" si="7"/>
        <v>496.5</v>
      </c>
      <c r="BJ17" s="101">
        <f t="shared" si="7"/>
        <v>492.5</v>
      </c>
      <c r="BK17" s="101">
        <f t="shared" si="7"/>
        <v>491</v>
      </c>
      <c r="BL17" s="101">
        <f t="shared" si="7"/>
        <v>530</v>
      </c>
      <c r="BM17" s="101">
        <f t="shared" si="7"/>
        <v>604.5</v>
      </c>
      <c r="BN17" s="101">
        <f t="shared" si="7"/>
        <v>695.5</v>
      </c>
      <c r="BO17" s="101">
        <f t="shared" si="7"/>
        <v>790</v>
      </c>
      <c r="BP17" s="101">
        <f t="shared" si="7"/>
        <v>814.5</v>
      </c>
      <c r="BQ17" s="101">
        <f t="shared" si="7"/>
        <v>808</v>
      </c>
      <c r="BR17" s="101"/>
      <c r="BS17" s="101"/>
      <c r="BT17" s="101"/>
      <c r="BU17" s="101">
        <f t="shared" ref="BU17:CC17" si="8">AG18</f>
        <v>531.5</v>
      </c>
      <c r="BV17" s="101">
        <f t="shared" si="8"/>
        <v>539</v>
      </c>
      <c r="BW17" s="101">
        <f t="shared" si="8"/>
        <v>557</v>
      </c>
      <c r="BX17" s="101">
        <f t="shared" si="8"/>
        <v>567.5</v>
      </c>
      <c r="BY17" s="101">
        <f t="shared" si="8"/>
        <v>543.5</v>
      </c>
      <c r="BZ17" s="101">
        <f t="shared" si="8"/>
        <v>557.5</v>
      </c>
      <c r="CA17" s="101">
        <f t="shared" si="8"/>
        <v>543</v>
      </c>
      <c r="CB17" s="101">
        <f t="shared" si="8"/>
        <v>536.5</v>
      </c>
      <c r="CC17" s="101">
        <f t="shared" si="8"/>
        <v>513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783.5</v>
      </c>
      <c r="F18" s="149">
        <f t="shared" ref="F18:K18" si="9">C17+D17+E17+F17</f>
        <v>718</v>
      </c>
      <c r="G18" s="149">
        <f t="shared" si="9"/>
        <v>656.5</v>
      </c>
      <c r="H18" s="149">
        <f t="shared" si="9"/>
        <v>617</v>
      </c>
      <c r="I18" s="149">
        <f t="shared" si="9"/>
        <v>583.5</v>
      </c>
      <c r="J18" s="149">
        <f t="shared" si="9"/>
        <v>575.5</v>
      </c>
      <c r="K18" s="149">
        <f t="shared" si="9"/>
        <v>585</v>
      </c>
      <c r="L18" s="150"/>
      <c r="M18" s="149"/>
      <c r="N18" s="149"/>
      <c r="O18" s="149"/>
      <c r="P18" s="149">
        <f>M17+N17+O17+P17</f>
        <v>536</v>
      </c>
      <c r="Q18" s="149">
        <f t="shared" ref="Q18:AB18" si="10">N17+O17+P17+Q17</f>
        <v>512.5</v>
      </c>
      <c r="R18" s="149">
        <f t="shared" si="10"/>
        <v>507</v>
      </c>
      <c r="S18" s="149">
        <f t="shared" si="10"/>
        <v>500</v>
      </c>
      <c r="T18" s="149">
        <f t="shared" si="10"/>
        <v>496.5</v>
      </c>
      <c r="U18" s="149">
        <f t="shared" si="10"/>
        <v>492.5</v>
      </c>
      <c r="V18" s="149">
        <f t="shared" si="10"/>
        <v>491</v>
      </c>
      <c r="W18" s="149">
        <f t="shared" si="10"/>
        <v>530</v>
      </c>
      <c r="X18" s="149">
        <f t="shared" si="10"/>
        <v>604.5</v>
      </c>
      <c r="Y18" s="149">
        <f t="shared" si="10"/>
        <v>695.5</v>
      </c>
      <c r="Z18" s="149">
        <f t="shared" si="10"/>
        <v>790</v>
      </c>
      <c r="AA18" s="149">
        <f t="shared" si="10"/>
        <v>814.5</v>
      </c>
      <c r="AB18" s="149">
        <f t="shared" si="10"/>
        <v>808</v>
      </c>
      <c r="AC18" s="150"/>
      <c r="AD18" s="149"/>
      <c r="AE18" s="149"/>
      <c r="AF18" s="149"/>
      <c r="AG18" s="149">
        <f>AD17+AE17+AF17+AG17</f>
        <v>531.5</v>
      </c>
      <c r="AH18" s="149">
        <f t="shared" ref="AH18:AO18" si="11">AE17+AF17+AG17+AH17</f>
        <v>539</v>
      </c>
      <c r="AI18" s="149">
        <f t="shared" si="11"/>
        <v>557</v>
      </c>
      <c r="AJ18" s="149">
        <f t="shared" si="11"/>
        <v>567.5</v>
      </c>
      <c r="AK18" s="149">
        <f t="shared" si="11"/>
        <v>543.5</v>
      </c>
      <c r="AL18" s="149">
        <f t="shared" si="11"/>
        <v>557.5</v>
      </c>
      <c r="AM18" s="149">
        <f t="shared" si="11"/>
        <v>543</v>
      </c>
      <c r="AN18" s="149">
        <f t="shared" si="11"/>
        <v>536.5</v>
      </c>
      <c r="AO18" s="149">
        <f t="shared" si="11"/>
        <v>513</v>
      </c>
      <c r="AP18" s="101"/>
      <c r="AQ18" s="101"/>
      <c r="AR18" s="101"/>
      <c r="AS18" s="101"/>
      <c r="AT18" s="101"/>
      <c r="AU18" s="101">
        <f t="shared" ref="AU18:BA18" si="12">E26</f>
        <v>1793.5</v>
      </c>
      <c r="AV18" s="101">
        <f t="shared" si="12"/>
        <v>1777.5</v>
      </c>
      <c r="AW18" s="101">
        <f t="shared" si="12"/>
        <v>1729</v>
      </c>
      <c r="AX18" s="101">
        <f t="shared" si="12"/>
        <v>1736</v>
      </c>
      <c r="AY18" s="101">
        <f t="shared" si="12"/>
        <v>1715</v>
      </c>
      <c r="AZ18" s="101">
        <f t="shared" si="12"/>
        <v>1703.5</v>
      </c>
      <c r="BA18" s="101">
        <f t="shared" si="12"/>
        <v>1608</v>
      </c>
      <c r="BB18" s="101"/>
      <c r="BC18" s="101"/>
      <c r="BD18" s="101"/>
      <c r="BE18" s="101">
        <f t="shared" ref="BE18:BQ18" si="13">P26</f>
        <v>1588.5</v>
      </c>
      <c r="BF18" s="101">
        <f t="shared" si="13"/>
        <v>1630.5</v>
      </c>
      <c r="BG18" s="101">
        <f t="shared" si="13"/>
        <v>1623</v>
      </c>
      <c r="BH18" s="101">
        <f t="shared" si="13"/>
        <v>1634.5</v>
      </c>
      <c r="BI18" s="101">
        <f t="shared" si="13"/>
        <v>1603</v>
      </c>
      <c r="BJ18" s="101">
        <f t="shared" si="13"/>
        <v>1538</v>
      </c>
      <c r="BK18" s="101">
        <f t="shared" si="13"/>
        <v>1552</v>
      </c>
      <c r="BL18" s="101">
        <f t="shared" si="13"/>
        <v>1582</v>
      </c>
      <c r="BM18" s="101">
        <f t="shared" si="13"/>
        <v>1663.5</v>
      </c>
      <c r="BN18" s="101">
        <f t="shared" si="13"/>
        <v>1724.5</v>
      </c>
      <c r="BO18" s="101">
        <f t="shared" si="13"/>
        <v>1723</v>
      </c>
      <c r="BP18" s="101">
        <f t="shared" si="13"/>
        <v>1681</v>
      </c>
      <c r="BQ18" s="101">
        <f t="shared" si="13"/>
        <v>1661.5</v>
      </c>
      <c r="BR18" s="101"/>
      <c r="BS18" s="101"/>
      <c r="BT18" s="101"/>
      <c r="BU18" s="101">
        <f t="shared" ref="BU18:CC18" si="14">AG26</f>
        <v>1773.5</v>
      </c>
      <c r="BV18" s="101">
        <f t="shared" si="14"/>
        <v>1786.5</v>
      </c>
      <c r="BW18" s="101">
        <f t="shared" si="14"/>
        <v>1739</v>
      </c>
      <c r="BX18" s="101">
        <f t="shared" si="14"/>
        <v>1728.5</v>
      </c>
      <c r="BY18" s="101">
        <f t="shared" si="14"/>
        <v>1761.5</v>
      </c>
      <c r="BZ18" s="101">
        <f t="shared" si="14"/>
        <v>1793</v>
      </c>
      <c r="CA18" s="101">
        <f t="shared" si="14"/>
        <v>1879</v>
      </c>
      <c r="CB18" s="101">
        <f t="shared" si="14"/>
        <v>1968.5</v>
      </c>
      <c r="CC18" s="101">
        <f t="shared" si="14"/>
        <v>1973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0.29488465396188568</v>
      </c>
      <c r="E19" s="152"/>
      <c r="F19" s="152" t="s">
        <v>109</v>
      </c>
      <c r="G19" s="153">
        <f>DIRECCIONALIDAD!J20/100</f>
        <v>0.70511534603811432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0.21285714285714286</v>
      </c>
      <c r="Q19" s="152"/>
      <c r="R19" s="152"/>
      <c r="S19" s="152"/>
      <c r="T19" s="152" t="s">
        <v>109</v>
      </c>
      <c r="U19" s="153">
        <f>DIRECCIONALIDAD!J23/100</f>
        <v>0.78714285714285703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0.26381215469613262</v>
      </c>
      <c r="AG19" s="152"/>
      <c r="AH19" s="152"/>
      <c r="AI19" s="152"/>
      <c r="AJ19" s="152" t="s">
        <v>109</v>
      </c>
      <c r="AK19" s="153">
        <f>DIRECCIONALIDAD!J26/100</f>
        <v>0.73618784530386738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230.5</v>
      </c>
      <c r="AV19" s="92">
        <f t="shared" si="15"/>
        <v>190</v>
      </c>
      <c r="AW19" s="92">
        <f t="shared" si="15"/>
        <v>177</v>
      </c>
      <c r="AX19" s="92">
        <f t="shared" si="15"/>
        <v>169</v>
      </c>
      <c r="AY19" s="92">
        <f t="shared" si="15"/>
        <v>177</v>
      </c>
      <c r="AZ19" s="92">
        <f t="shared" si="15"/>
        <v>195</v>
      </c>
      <c r="BA19" s="92">
        <f t="shared" si="15"/>
        <v>195</v>
      </c>
      <c r="BB19" s="92"/>
      <c r="BC19" s="92"/>
      <c r="BD19" s="92"/>
      <c r="BE19" s="92">
        <f t="shared" ref="BE19:BQ19" si="16">P22</f>
        <v>167.5</v>
      </c>
      <c r="BF19" s="92">
        <f t="shared" si="16"/>
        <v>173</v>
      </c>
      <c r="BG19" s="92">
        <f t="shared" si="16"/>
        <v>173.5</v>
      </c>
      <c r="BH19" s="92">
        <f t="shared" si="16"/>
        <v>204.5</v>
      </c>
      <c r="BI19" s="92">
        <f t="shared" si="16"/>
        <v>200</v>
      </c>
      <c r="BJ19" s="92">
        <f t="shared" si="16"/>
        <v>200</v>
      </c>
      <c r="BK19" s="92">
        <f t="shared" si="16"/>
        <v>213.5</v>
      </c>
      <c r="BL19" s="92">
        <f t="shared" si="16"/>
        <v>215</v>
      </c>
      <c r="BM19" s="92">
        <f t="shared" si="16"/>
        <v>233</v>
      </c>
      <c r="BN19" s="92">
        <f t="shared" si="16"/>
        <v>239.5</v>
      </c>
      <c r="BO19" s="92">
        <f t="shared" si="16"/>
        <v>249.5</v>
      </c>
      <c r="BP19" s="92">
        <f t="shared" si="16"/>
        <v>238</v>
      </c>
      <c r="BQ19" s="92">
        <f t="shared" si="16"/>
        <v>220.5</v>
      </c>
      <c r="BR19" s="92"/>
      <c r="BS19" s="92"/>
      <c r="BT19" s="92"/>
      <c r="BU19" s="92">
        <f t="shared" ref="BU19:CC19" si="17">AG22</f>
        <v>195.5</v>
      </c>
      <c r="BV19" s="92">
        <f t="shared" si="17"/>
        <v>192</v>
      </c>
      <c r="BW19" s="92">
        <f t="shared" si="17"/>
        <v>203</v>
      </c>
      <c r="BX19" s="92">
        <f t="shared" si="17"/>
        <v>194.5</v>
      </c>
      <c r="BY19" s="92">
        <f t="shared" si="17"/>
        <v>180</v>
      </c>
      <c r="BZ19" s="92">
        <f t="shared" si="17"/>
        <v>189</v>
      </c>
      <c r="CA19" s="92">
        <f t="shared" si="17"/>
        <v>182.5</v>
      </c>
      <c r="CB19" s="92">
        <f t="shared" si="17"/>
        <v>185.5</v>
      </c>
      <c r="CC19" s="92">
        <f t="shared" si="17"/>
        <v>193.5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3031</v>
      </c>
      <c r="AV20" s="92">
        <f t="shared" si="18"/>
        <v>2933</v>
      </c>
      <c r="AW20" s="92">
        <f t="shared" si="18"/>
        <v>2825</v>
      </c>
      <c r="AX20" s="92">
        <f t="shared" si="18"/>
        <v>2774.5</v>
      </c>
      <c r="AY20" s="92">
        <f t="shared" si="18"/>
        <v>2721</v>
      </c>
      <c r="AZ20" s="92">
        <f t="shared" si="18"/>
        <v>2719.5</v>
      </c>
      <c r="BA20" s="92">
        <f t="shared" si="18"/>
        <v>2640</v>
      </c>
      <c r="BB20" s="92"/>
      <c r="BC20" s="92"/>
      <c r="BD20" s="92"/>
      <c r="BE20" s="92">
        <f t="shared" ref="BE20:BQ20" si="19">P30</f>
        <v>2702</v>
      </c>
      <c r="BF20" s="92">
        <f t="shared" si="19"/>
        <v>2751.5</v>
      </c>
      <c r="BG20" s="92">
        <f t="shared" si="19"/>
        <v>2736</v>
      </c>
      <c r="BH20" s="92">
        <f t="shared" si="19"/>
        <v>2774.5</v>
      </c>
      <c r="BI20" s="92">
        <f t="shared" si="19"/>
        <v>2722</v>
      </c>
      <c r="BJ20" s="92">
        <f t="shared" si="19"/>
        <v>2621.5</v>
      </c>
      <c r="BK20" s="92">
        <f t="shared" si="19"/>
        <v>2599</v>
      </c>
      <c r="BL20" s="92">
        <f t="shared" si="19"/>
        <v>2620.5</v>
      </c>
      <c r="BM20" s="92">
        <f t="shared" si="19"/>
        <v>2769</v>
      </c>
      <c r="BN20" s="92">
        <f t="shared" si="19"/>
        <v>2930</v>
      </c>
      <c r="BO20" s="92">
        <f t="shared" si="19"/>
        <v>3047.5</v>
      </c>
      <c r="BP20" s="92">
        <f t="shared" si="19"/>
        <v>3027.5</v>
      </c>
      <c r="BQ20" s="92">
        <f t="shared" si="19"/>
        <v>2988.5</v>
      </c>
      <c r="BR20" s="92"/>
      <c r="BS20" s="92"/>
      <c r="BT20" s="92"/>
      <c r="BU20" s="92">
        <f t="shared" ref="BU20:CC20" si="20">AG30</f>
        <v>2961.5</v>
      </c>
      <c r="BV20" s="92">
        <f t="shared" si="20"/>
        <v>3001.5</v>
      </c>
      <c r="BW20" s="92">
        <f t="shared" si="20"/>
        <v>2988.5</v>
      </c>
      <c r="BX20" s="92">
        <f t="shared" si="20"/>
        <v>2993.5</v>
      </c>
      <c r="BY20" s="92">
        <f t="shared" si="20"/>
        <v>2987.5</v>
      </c>
      <c r="BZ20" s="92">
        <f t="shared" si="20"/>
        <v>3048</v>
      </c>
      <c r="CA20" s="92">
        <f t="shared" si="20"/>
        <v>3121.5</v>
      </c>
      <c r="CB20" s="92">
        <f t="shared" si="20"/>
        <v>3200</v>
      </c>
      <c r="CC20" s="92">
        <f t="shared" si="20"/>
        <v>3177</v>
      </c>
    </row>
    <row r="21" spans="1:81" ht="16.5" customHeight="1" x14ac:dyDescent="0.2">
      <c r="A21" s="100" t="s">
        <v>105</v>
      </c>
      <c r="B21" s="149">
        <f>'GIRO-6'!F10</f>
        <v>81.5</v>
      </c>
      <c r="C21" s="149">
        <f>'GIRO-6'!F11</f>
        <v>65.5</v>
      </c>
      <c r="D21" s="149">
        <f>'GIRO-6'!F12</f>
        <v>47.5</v>
      </c>
      <c r="E21" s="149">
        <f>'GIRO-6'!F13</f>
        <v>36</v>
      </c>
      <c r="F21" s="149">
        <f>'GIRO-6'!F14</f>
        <v>41</v>
      </c>
      <c r="G21" s="149">
        <f>'GIRO-6'!F15</f>
        <v>52.5</v>
      </c>
      <c r="H21" s="149">
        <f>'GIRO-6'!F16</f>
        <v>39.5</v>
      </c>
      <c r="I21" s="149">
        <f>'GIRO-6'!F17</f>
        <v>44</v>
      </c>
      <c r="J21" s="149">
        <f>'GIRO-6'!F18</f>
        <v>59</v>
      </c>
      <c r="K21" s="149">
        <f>'GIRO-6'!F19</f>
        <v>52.5</v>
      </c>
      <c r="L21" s="150"/>
      <c r="M21" s="149">
        <f>'GIRO-6'!F20</f>
        <v>40.5</v>
      </c>
      <c r="N21" s="149">
        <f>'GIRO-6'!F21</f>
        <v>34</v>
      </c>
      <c r="O21" s="149">
        <f>'GIRO-6'!F22</f>
        <v>40</v>
      </c>
      <c r="P21" s="149">
        <f>'GIRO-6'!M10</f>
        <v>53</v>
      </c>
      <c r="Q21" s="149">
        <f>'GIRO-6'!M11</f>
        <v>46</v>
      </c>
      <c r="R21" s="149">
        <f>'GIRO-6'!M12</f>
        <v>34.5</v>
      </c>
      <c r="S21" s="149">
        <f>'GIRO-6'!M13</f>
        <v>71</v>
      </c>
      <c r="T21" s="149">
        <f>'GIRO-6'!M14</f>
        <v>48.5</v>
      </c>
      <c r="U21" s="149">
        <f>'GIRO-6'!M15</f>
        <v>46</v>
      </c>
      <c r="V21" s="149">
        <f>'GIRO-6'!M16</f>
        <v>48</v>
      </c>
      <c r="W21" s="149">
        <f>'GIRO-6'!M17</f>
        <v>72.5</v>
      </c>
      <c r="X21" s="149">
        <f>'GIRO-6'!M18</f>
        <v>66.5</v>
      </c>
      <c r="Y21" s="149">
        <f>'GIRO-6'!M19</f>
        <v>52.5</v>
      </c>
      <c r="Z21" s="149">
        <f>'GIRO-6'!M20</f>
        <v>58</v>
      </c>
      <c r="AA21" s="149">
        <f>'GIRO-6'!M21</f>
        <v>61</v>
      </c>
      <c r="AB21" s="149">
        <f>'GIRO-6'!M22</f>
        <v>49</v>
      </c>
      <c r="AC21" s="150"/>
      <c r="AD21" s="149">
        <f>'GIRO-6'!T10</f>
        <v>47.5</v>
      </c>
      <c r="AE21" s="149">
        <f>'GIRO-6'!T11</f>
        <v>40.5</v>
      </c>
      <c r="AF21" s="149">
        <f>'GIRO-6'!T12</f>
        <v>53.5</v>
      </c>
      <c r="AG21" s="149">
        <f>'GIRO-6'!T13</f>
        <v>54</v>
      </c>
      <c r="AH21" s="149">
        <f>'GIRO-6'!T14</f>
        <v>44</v>
      </c>
      <c r="AI21" s="149">
        <f>'GIRO-6'!T15</f>
        <v>51.5</v>
      </c>
      <c r="AJ21" s="149">
        <f>'GIRO-6'!T16</f>
        <v>45</v>
      </c>
      <c r="AK21" s="149">
        <f>'GIRO-6'!T17</f>
        <v>39.5</v>
      </c>
      <c r="AL21" s="149">
        <f>'GIRO-6'!T18</f>
        <v>53</v>
      </c>
      <c r="AM21" s="149">
        <f>'GIRO-6'!T19</f>
        <v>45</v>
      </c>
      <c r="AN21" s="149">
        <f>'GIRO-6'!T20</f>
        <v>48</v>
      </c>
      <c r="AO21" s="149">
        <f>'GIRO-6'!T21</f>
        <v>47.5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230.5</v>
      </c>
      <c r="F22" s="149">
        <f t="shared" ref="F22:K22" si="21">C21+D21+E21+F21</f>
        <v>190</v>
      </c>
      <c r="G22" s="149">
        <f t="shared" si="21"/>
        <v>177</v>
      </c>
      <c r="H22" s="149">
        <f t="shared" si="21"/>
        <v>169</v>
      </c>
      <c r="I22" s="149">
        <f t="shared" si="21"/>
        <v>177</v>
      </c>
      <c r="J22" s="149">
        <f t="shared" si="21"/>
        <v>195</v>
      </c>
      <c r="K22" s="149">
        <f t="shared" si="21"/>
        <v>195</v>
      </c>
      <c r="L22" s="150"/>
      <c r="M22" s="149"/>
      <c r="N22" s="149"/>
      <c r="O22" s="149"/>
      <c r="P22" s="149">
        <f>M21+N21+O21+P21</f>
        <v>167.5</v>
      </c>
      <c r="Q22" s="149">
        <f t="shared" ref="Q22:AB22" si="22">N21+O21+P21+Q21</f>
        <v>173</v>
      </c>
      <c r="R22" s="149">
        <f t="shared" si="22"/>
        <v>173.5</v>
      </c>
      <c r="S22" s="149">
        <f t="shared" si="22"/>
        <v>204.5</v>
      </c>
      <c r="T22" s="149">
        <f t="shared" si="22"/>
        <v>200</v>
      </c>
      <c r="U22" s="149">
        <f t="shared" si="22"/>
        <v>200</v>
      </c>
      <c r="V22" s="149">
        <f t="shared" si="22"/>
        <v>213.5</v>
      </c>
      <c r="W22" s="149">
        <f t="shared" si="22"/>
        <v>215</v>
      </c>
      <c r="X22" s="149">
        <f t="shared" si="22"/>
        <v>233</v>
      </c>
      <c r="Y22" s="149">
        <f t="shared" si="22"/>
        <v>239.5</v>
      </c>
      <c r="Z22" s="149">
        <f t="shared" si="22"/>
        <v>249.5</v>
      </c>
      <c r="AA22" s="149">
        <f t="shared" si="22"/>
        <v>238</v>
      </c>
      <c r="AB22" s="149">
        <f t="shared" si="22"/>
        <v>220.5</v>
      </c>
      <c r="AC22" s="150"/>
      <c r="AD22" s="149"/>
      <c r="AE22" s="149"/>
      <c r="AF22" s="149"/>
      <c r="AG22" s="149">
        <f>AD21+AE21+AF21+AG21</f>
        <v>195.5</v>
      </c>
      <c r="AH22" s="149">
        <f t="shared" ref="AH22:AO22" si="23">AE21+AF21+AG21+AH21</f>
        <v>192</v>
      </c>
      <c r="AI22" s="149">
        <f t="shared" si="23"/>
        <v>203</v>
      </c>
      <c r="AJ22" s="149">
        <f t="shared" si="23"/>
        <v>194.5</v>
      </c>
      <c r="AK22" s="149">
        <f t="shared" si="23"/>
        <v>180</v>
      </c>
      <c r="AL22" s="149">
        <f t="shared" si="23"/>
        <v>189</v>
      </c>
      <c r="AM22" s="149">
        <f t="shared" si="23"/>
        <v>182.5</v>
      </c>
      <c r="AN22" s="149">
        <f t="shared" si="23"/>
        <v>185.5</v>
      </c>
      <c r="AO22" s="149">
        <f t="shared" si="23"/>
        <v>193.5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1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1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425.5</v>
      </c>
      <c r="C25" s="149">
        <f>'G-4'!F11</f>
        <v>494.5</v>
      </c>
      <c r="D25" s="149">
        <f>'G-4'!F12</f>
        <v>444.5</v>
      </c>
      <c r="E25" s="149">
        <f>'G-4'!F13</f>
        <v>429</v>
      </c>
      <c r="F25" s="149">
        <f>'G-4'!F14</f>
        <v>409.5</v>
      </c>
      <c r="G25" s="149">
        <f>'G-4'!F15</f>
        <v>446</v>
      </c>
      <c r="H25" s="149">
        <f>'G-4'!F16</f>
        <v>451.5</v>
      </c>
      <c r="I25" s="149">
        <f>'G-4'!F17</f>
        <v>408</v>
      </c>
      <c r="J25" s="149">
        <f>'G-4'!F18</f>
        <v>398</v>
      </c>
      <c r="K25" s="149">
        <f>'G-4'!F19</f>
        <v>350.5</v>
      </c>
      <c r="L25" s="150"/>
      <c r="M25" s="149">
        <f>'G-4'!F20</f>
        <v>388.5</v>
      </c>
      <c r="N25" s="149">
        <f>'G-4'!F21</f>
        <v>410</v>
      </c>
      <c r="O25" s="149">
        <f>'G-4'!F22</f>
        <v>388</v>
      </c>
      <c r="P25" s="149">
        <f>'G-4'!M10</f>
        <v>402</v>
      </c>
      <c r="Q25" s="149">
        <f>'G-4'!M11</f>
        <v>430.5</v>
      </c>
      <c r="R25" s="149">
        <f>'G-4'!M12</f>
        <v>402.5</v>
      </c>
      <c r="S25" s="149">
        <f>'G-4'!M13</f>
        <v>399.5</v>
      </c>
      <c r="T25" s="149">
        <f>'G-4'!M14</f>
        <v>370.5</v>
      </c>
      <c r="U25" s="149">
        <f>'G-4'!M15</f>
        <v>365.5</v>
      </c>
      <c r="V25" s="149">
        <f>'G-4'!M16</f>
        <v>416.5</v>
      </c>
      <c r="W25" s="149">
        <f>'G-4'!M17</f>
        <v>429.5</v>
      </c>
      <c r="X25" s="149">
        <f>'G-4'!M18</f>
        <v>452</v>
      </c>
      <c r="Y25" s="149">
        <f>'G-4'!M19</f>
        <v>426.5</v>
      </c>
      <c r="Z25" s="149">
        <f>'G-4'!M20</f>
        <v>415</v>
      </c>
      <c r="AA25" s="149">
        <f>'G-4'!M21</f>
        <v>387.5</v>
      </c>
      <c r="AB25" s="149">
        <f>'G-4'!M22</f>
        <v>432.5</v>
      </c>
      <c r="AC25" s="150"/>
      <c r="AD25" s="149">
        <f>'G-4'!T10</f>
        <v>420</v>
      </c>
      <c r="AE25" s="149">
        <f>'G-4'!T11</f>
        <v>460</v>
      </c>
      <c r="AF25" s="149">
        <f>'G-4'!T12</f>
        <v>440.5</v>
      </c>
      <c r="AG25" s="149">
        <f>'G-4'!T13</f>
        <v>453</v>
      </c>
      <c r="AH25" s="149">
        <f>'G-4'!T14</f>
        <v>433</v>
      </c>
      <c r="AI25" s="149">
        <f>'G-4'!T15</f>
        <v>412.5</v>
      </c>
      <c r="AJ25" s="149">
        <f>'G-4'!T16</f>
        <v>430</v>
      </c>
      <c r="AK25" s="149">
        <f>'G-4'!T17</f>
        <v>486</v>
      </c>
      <c r="AL25" s="149">
        <f>'G-4'!T18</f>
        <v>464.5</v>
      </c>
      <c r="AM25" s="149">
        <f>'G-4'!T19</f>
        <v>498.5</v>
      </c>
      <c r="AN25" s="149">
        <f>'G-4'!T20</f>
        <v>519.5</v>
      </c>
      <c r="AO25" s="149">
        <f>'G-4'!T21</f>
        <v>490.5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1793.5</v>
      </c>
      <c r="F26" s="149">
        <f t="shared" ref="F26:K26" si="24">C25+D25+E25+F25</f>
        <v>1777.5</v>
      </c>
      <c r="G26" s="149">
        <f t="shared" si="24"/>
        <v>1729</v>
      </c>
      <c r="H26" s="149">
        <f t="shared" si="24"/>
        <v>1736</v>
      </c>
      <c r="I26" s="149">
        <f t="shared" si="24"/>
        <v>1715</v>
      </c>
      <c r="J26" s="149">
        <f t="shared" si="24"/>
        <v>1703.5</v>
      </c>
      <c r="K26" s="149">
        <f t="shared" si="24"/>
        <v>1608</v>
      </c>
      <c r="L26" s="150"/>
      <c r="M26" s="149"/>
      <c r="N26" s="149"/>
      <c r="O26" s="149"/>
      <c r="P26" s="149">
        <f>M25+N25+O25+P25</f>
        <v>1588.5</v>
      </c>
      <c r="Q26" s="149">
        <f t="shared" ref="Q26:AB26" si="25">N25+O25+P25+Q25</f>
        <v>1630.5</v>
      </c>
      <c r="R26" s="149">
        <f t="shared" si="25"/>
        <v>1623</v>
      </c>
      <c r="S26" s="149">
        <f t="shared" si="25"/>
        <v>1634.5</v>
      </c>
      <c r="T26" s="149">
        <f t="shared" si="25"/>
        <v>1603</v>
      </c>
      <c r="U26" s="149">
        <f t="shared" si="25"/>
        <v>1538</v>
      </c>
      <c r="V26" s="149">
        <f t="shared" si="25"/>
        <v>1552</v>
      </c>
      <c r="W26" s="149">
        <f t="shared" si="25"/>
        <v>1582</v>
      </c>
      <c r="X26" s="149">
        <f t="shared" si="25"/>
        <v>1663.5</v>
      </c>
      <c r="Y26" s="149">
        <f t="shared" si="25"/>
        <v>1724.5</v>
      </c>
      <c r="Z26" s="149">
        <f t="shared" si="25"/>
        <v>1723</v>
      </c>
      <c r="AA26" s="149">
        <f t="shared" si="25"/>
        <v>1681</v>
      </c>
      <c r="AB26" s="149">
        <f t="shared" si="25"/>
        <v>1661.5</v>
      </c>
      <c r="AC26" s="150"/>
      <c r="AD26" s="149"/>
      <c r="AE26" s="149"/>
      <c r="AF26" s="149"/>
      <c r="AG26" s="149">
        <f>AD25+AE25+AF25+AG25</f>
        <v>1773.5</v>
      </c>
      <c r="AH26" s="149">
        <f t="shared" ref="AH26:AO26" si="26">AE25+AF25+AG25+AH25</f>
        <v>1786.5</v>
      </c>
      <c r="AI26" s="149">
        <f t="shared" si="26"/>
        <v>1739</v>
      </c>
      <c r="AJ26" s="149">
        <f t="shared" si="26"/>
        <v>1728.5</v>
      </c>
      <c r="AK26" s="149">
        <f t="shared" si="26"/>
        <v>1761.5</v>
      </c>
      <c r="AL26" s="149">
        <f t="shared" si="26"/>
        <v>1793</v>
      </c>
      <c r="AM26" s="149">
        <f t="shared" si="26"/>
        <v>1879</v>
      </c>
      <c r="AN26" s="149">
        <f t="shared" si="26"/>
        <v>1968.5</v>
      </c>
      <c r="AO26" s="149">
        <f t="shared" si="26"/>
        <v>1973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0.1104</v>
      </c>
      <c r="E27" s="152"/>
      <c r="F27" s="152" t="s">
        <v>109</v>
      </c>
      <c r="G27" s="153">
        <f>DIRECCIONALIDAD!J38/100</f>
        <v>0.73919999999999997</v>
      </c>
      <c r="H27" s="152"/>
      <c r="I27" s="152" t="s">
        <v>110</v>
      </c>
      <c r="J27" s="153">
        <f>DIRECCIONALIDAD!J39/100</f>
        <v>0.15040000000000001</v>
      </c>
      <c r="K27" s="154"/>
      <c r="L27" s="148"/>
      <c r="M27" s="151"/>
      <c r="N27" s="152"/>
      <c r="O27" s="152" t="s">
        <v>108</v>
      </c>
      <c r="P27" s="153">
        <f>DIRECCIONALIDAD!J40/100</f>
        <v>8.9024390243902435E-2</v>
      </c>
      <c r="Q27" s="152"/>
      <c r="R27" s="152"/>
      <c r="S27" s="152"/>
      <c r="T27" s="152" t="s">
        <v>109</v>
      </c>
      <c r="U27" s="153">
        <f>DIRECCIONALIDAD!J41/100</f>
        <v>0.85548780487804876</v>
      </c>
      <c r="V27" s="152"/>
      <c r="W27" s="152"/>
      <c r="X27" s="152"/>
      <c r="Y27" s="152" t="s">
        <v>110</v>
      </c>
      <c r="Z27" s="153">
        <f>DIRECCIONALIDAD!J42/100</f>
        <v>5.5487804878048781E-2</v>
      </c>
      <c r="AA27" s="152"/>
      <c r="AB27" s="154"/>
      <c r="AC27" s="148"/>
      <c r="AD27" s="151"/>
      <c r="AE27" s="152" t="s">
        <v>108</v>
      </c>
      <c r="AF27" s="153">
        <f>DIRECCIONALIDAD!J43/100</f>
        <v>7.9702970297029704E-2</v>
      </c>
      <c r="AG27" s="152"/>
      <c r="AH27" s="152"/>
      <c r="AI27" s="152"/>
      <c r="AJ27" s="152" t="s">
        <v>109</v>
      </c>
      <c r="AK27" s="153">
        <f>DIRECCIONALIDAD!J44/100</f>
        <v>0.87772277227722773</v>
      </c>
      <c r="AL27" s="152"/>
      <c r="AM27" s="152"/>
      <c r="AN27" s="152" t="s">
        <v>110</v>
      </c>
      <c r="AO27" s="155">
        <f>DIRECCIONALIDAD!J45/100</f>
        <v>4.2574257425742577E-2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770.5</v>
      </c>
      <c r="C29" s="149">
        <f t="shared" ref="C29:K29" si="27">C13+C17+C21+C25</f>
        <v>823.5</v>
      </c>
      <c r="D29" s="149">
        <f t="shared" si="27"/>
        <v>744.5</v>
      </c>
      <c r="E29" s="149">
        <f t="shared" si="27"/>
        <v>692.5</v>
      </c>
      <c r="F29" s="149">
        <f t="shared" si="27"/>
        <v>672.5</v>
      </c>
      <c r="G29" s="149">
        <f t="shared" si="27"/>
        <v>715.5</v>
      </c>
      <c r="H29" s="149">
        <f t="shared" si="27"/>
        <v>694</v>
      </c>
      <c r="I29" s="149">
        <f t="shared" si="27"/>
        <v>639</v>
      </c>
      <c r="J29" s="149">
        <f t="shared" si="27"/>
        <v>671</v>
      </c>
      <c r="K29" s="149">
        <f t="shared" si="27"/>
        <v>636</v>
      </c>
      <c r="L29" s="150"/>
      <c r="M29" s="149">
        <f>M13+M17+M21+M25</f>
        <v>664.5</v>
      </c>
      <c r="N29" s="149">
        <f t="shared" ref="N29:AB29" si="28">N13+N17+N21+N25</f>
        <v>676.5</v>
      </c>
      <c r="O29" s="149">
        <f t="shared" si="28"/>
        <v>683</v>
      </c>
      <c r="P29" s="149">
        <f t="shared" si="28"/>
        <v>678</v>
      </c>
      <c r="Q29" s="149">
        <f t="shared" si="28"/>
        <v>714</v>
      </c>
      <c r="R29" s="149">
        <f t="shared" si="28"/>
        <v>661</v>
      </c>
      <c r="S29" s="149">
        <f t="shared" si="28"/>
        <v>721.5</v>
      </c>
      <c r="T29" s="149">
        <f t="shared" si="28"/>
        <v>625.5</v>
      </c>
      <c r="U29" s="149">
        <f t="shared" si="28"/>
        <v>613.5</v>
      </c>
      <c r="V29" s="149">
        <f t="shared" si="28"/>
        <v>638.5</v>
      </c>
      <c r="W29" s="149">
        <f t="shared" si="28"/>
        <v>743</v>
      </c>
      <c r="X29" s="149">
        <f t="shared" si="28"/>
        <v>774</v>
      </c>
      <c r="Y29" s="149">
        <f t="shared" si="28"/>
        <v>774.5</v>
      </c>
      <c r="Z29" s="149">
        <f t="shared" si="28"/>
        <v>756</v>
      </c>
      <c r="AA29" s="149">
        <f t="shared" si="28"/>
        <v>723</v>
      </c>
      <c r="AB29" s="149">
        <f t="shared" si="28"/>
        <v>735</v>
      </c>
      <c r="AC29" s="150"/>
      <c r="AD29" s="149">
        <f>AD13+AD17+AD21+AD25</f>
        <v>696.5</v>
      </c>
      <c r="AE29" s="149">
        <f t="shared" ref="AE29:AO29" si="29">AE13+AE17+AE21+AE25</f>
        <v>741</v>
      </c>
      <c r="AF29" s="149">
        <f t="shared" si="29"/>
        <v>731</v>
      </c>
      <c r="AG29" s="149">
        <f t="shared" si="29"/>
        <v>793</v>
      </c>
      <c r="AH29" s="149">
        <f t="shared" si="29"/>
        <v>736.5</v>
      </c>
      <c r="AI29" s="149">
        <f t="shared" si="29"/>
        <v>728</v>
      </c>
      <c r="AJ29" s="149">
        <f t="shared" si="29"/>
        <v>736</v>
      </c>
      <c r="AK29" s="149">
        <f t="shared" si="29"/>
        <v>787</v>
      </c>
      <c r="AL29" s="149">
        <f t="shared" si="29"/>
        <v>797</v>
      </c>
      <c r="AM29" s="149">
        <f t="shared" si="29"/>
        <v>801.5</v>
      </c>
      <c r="AN29" s="149">
        <f t="shared" si="29"/>
        <v>814.5</v>
      </c>
      <c r="AO29" s="149">
        <f t="shared" si="29"/>
        <v>764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3031</v>
      </c>
      <c r="F30" s="149">
        <f t="shared" ref="F30:K30" si="30">C29+D29+E29+F29</f>
        <v>2933</v>
      </c>
      <c r="G30" s="149">
        <f t="shared" si="30"/>
        <v>2825</v>
      </c>
      <c r="H30" s="149">
        <f t="shared" si="30"/>
        <v>2774.5</v>
      </c>
      <c r="I30" s="149">
        <f t="shared" si="30"/>
        <v>2721</v>
      </c>
      <c r="J30" s="149">
        <f t="shared" si="30"/>
        <v>2719.5</v>
      </c>
      <c r="K30" s="149">
        <f t="shared" si="30"/>
        <v>2640</v>
      </c>
      <c r="L30" s="150"/>
      <c r="M30" s="149"/>
      <c r="N30" s="149"/>
      <c r="O30" s="149"/>
      <c r="P30" s="149">
        <f>M29+N29+O29+P29</f>
        <v>2702</v>
      </c>
      <c r="Q30" s="149">
        <f t="shared" ref="Q30:AB30" si="31">N29+O29+P29+Q29</f>
        <v>2751.5</v>
      </c>
      <c r="R30" s="149">
        <f t="shared" si="31"/>
        <v>2736</v>
      </c>
      <c r="S30" s="149">
        <f t="shared" si="31"/>
        <v>2774.5</v>
      </c>
      <c r="T30" s="149">
        <f t="shared" si="31"/>
        <v>2722</v>
      </c>
      <c r="U30" s="149">
        <f t="shared" si="31"/>
        <v>2621.5</v>
      </c>
      <c r="V30" s="149">
        <f t="shared" si="31"/>
        <v>2599</v>
      </c>
      <c r="W30" s="149">
        <f t="shared" si="31"/>
        <v>2620.5</v>
      </c>
      <c r="X30" s="149">
        <f t="shared" si="31"/>
        <v>2769</v>
      </c>
      <c r="Y30" s="149">
        <f t="shared" si="31"/>
        <v>2930</v>
      </c>
      <c r="Z30" s="149">
        <f t="shared" si="31"/>
        <v>3047.5</v>
      </c>
      <c r="AA30" s="149">
        <f t="shared" si="31"/>
        <v>3027.5</v>
      </c>
      <c r="AB30" s="149">
        <f t="shared" si="31"/>
        <v>2988.5</v>
      </c>
      <c r="AC30" s="150"/>
      <c r="AD30" s="149"/>
      <c r="AE30" s="149"/>
      <c r="AF30" s="149"/>
      <c r="AG30" s="149">
        <f>AD29+AE29+AF29+AG29</f>
        <v>2961.5</v>
      </c>
      <c r="AH30" s="149">
        <f t="shared" ref="AH30:AO30" si="32">AE29+AF29+AG29+AH29</f>
        <v>3001.5</v>
      </c>
      <c r="AI30" s="149">
        <f t="shared" si="32"/>
        <v>2988.5</v>
      </c>
      <c r="AJ30" s="149">
        <f t="shared" si="32"/>
        <v>2993.5</v>
      </c>
      <c r="AK30" s="149">
        <f t="shared" si="32"/>
        <v>2987.5</v>
      </c>
      <c r="AL30" s="149">
        <f t="shared" si="32"/>
        <v>3048</v>
      </c>
      <c r="AM30" s="149">
        <f t="shared" si="32"/>
        <v>3121.5</v>
      </c>
      <c r="AN30" s="149">
        <f t="shared" si="32"/>
        <v>3200</v>
      </c>
      <c r="AO30" s="149">
        <f t="shared" si="32"/>
        <v>3177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GIRO-6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'GIRO-6'!Área_de_impresión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2009-04-23T22:06:35Z</cp:lastPrinted>
  <dcterms:created xsi:type="dcterms:W3CDTF">1998-04-02T13:38:56Z</dcterms:created>
  <dcterms:modified xsi:type="dcterms:W3CDTF">2018-07-23T21:00:22Z</dcterms:modified>
</cp:coreProperties>
</file>