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048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/>
  <c r="J37" i="4689" l="1"/>
  <c r="J40" i="4689"/>
  <c r="J14" i="4689"/>
  <c r="U15" i="4688" s="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<sst xmlns="http://schemas.openxmlformats.org/spreadsheetml/2006/main" count="519" uniqueCount="153">
  <si>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</si>
  <si>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</si>
  <si>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</si>
  <si>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</si>
  <si>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</si>
  <si>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</si>
  <si>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</si>
  <si>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</si>
  <si>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</si>
  <si>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</si>
  <si>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</si>
  <si>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</si>
  <si>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</si>
  <si>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</si>
  <si>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</si>
  <si>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</si>
  <si>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</si>
  <si>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</si>
  <si>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</si>
  <si>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</si>
  <si>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</si>
  <si>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</si>
  <si>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</si>
  <si>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</si>
  <si>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</si>
  <si>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</si>
  <si>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</si>
  <si>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</si>
  <si>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</si>
  <si>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</si>
  <si>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</si>
  <si>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</si>
  <si>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</si>
  <si>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</si>
  <si>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</si>
  <si>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</si>
  <si>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</si>
  <si>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</si>
  <si>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</si>
  <si>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</si>
  <si>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</si>
  <si>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</si>
  <si>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</si>
  <si>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</si>
  <si>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</si>
  <si>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</si>
  <si>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</si>
  <si>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</si>
  <si>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</si>
  <si>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</si>
  <si>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</si>
  <si>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</si>
  <si>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</si>
  <si>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</si>
  <si>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</si>
  <si>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</si>
  <si>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</si>
  <si>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</si>
  <si>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</si>
  <si>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</si>
  <si>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</si>
  <si>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</si>
  <si>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</si>
  <si>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</si>
  <si>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</si>
  <si>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</si>
  <si>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</si>
  <si>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</si>
  <si>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</si>
  <si>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</si>
  <si>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</si>
  <si>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</si>
  <si>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</si>
  <si>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</si>
  <si>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</si>
  <si>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</si>
  <si>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</si>
  <si>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</si>
  <si>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</si>
  <si>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</si>
  <si>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</si>
  <si>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</si>
  <si>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</si>
  <si>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</si>
  <si>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</si>
  <si>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</si>
  <si>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</si>
  <si>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</si>
  <si>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</si>
  <si>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</si>
  <si>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</si>
  <si>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</si>
  <si>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</si>
  <si>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</si>
  <si>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</si>
  <si>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</si>
  <si>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</si>
  <si>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</si>
  <si>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</si>
  <si>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</si>
  <si>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</si>
  <si>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</si>
  <si>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</si>
  <si>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</si>
  <si>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</si>
  <si>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</si>
  <si>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</si>
  <si>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</si>
  <si>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</si>
  <si>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</si>
  <si>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</si>
  <si>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</si>
  <si>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</si>
  <si>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</si>
  <si>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</si>
  <si>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</si>
  <si>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</si>
  <si>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</si>
  <si>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</si>
  <si>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</si>
  <si>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</si>
  <si>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</si>
  <si>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</si>
  <si>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</si>
  <si>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</si>
  <si>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</si>
  <si>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</si>
  <si>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</si>
  <si>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</si>
  <si>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</si>
  <si>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</si>
  <si>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</si>
  <si>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</si>
  <si>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</si>
  <si>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</si>
  <si>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</si>
  <si>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</si>
  <si>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</si>
  <si>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</si>
  <si>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</si>
  <si>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</si>
  <si>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</si>
  <si>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</si>
  <si>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</si>
  <si>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</si>
  <si>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</si>
  <si>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</si>
  <si>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</si>
  <si>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70 - CR 48</t>
  </si>
  <si>
    <t>JHONY NAVARRO</t>
  </si>
  <si>
    <t>GEOVANNIS GONZALEZ</t>
  </si>
  <si>
    <t>11:45 - 15:45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</si>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</sst>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300</c:v>
                </c:pt>
                <c:pt idx="1">
                  <c:v>345</c:v>
                </c:pt>
                <c:pt idx="2">
                  <c:v>293</c:v>
                </c:pt>
                <c:pt idx="3">
                  <c:v>316</c:v>
                </c:pt>
                <c:pt idx="4">
                  <c:v>335.5</c:v>
                </c:pt>
                <c:pt idx="5">
                  <c:v>323</c:v>
                </c:pt>
                <c:pt idx="6">
                  <c:v>302</c:v>
                </c:pt>
                <c:pt idx="7">
                  <c:v>331.5</c:v>
                </c:pt>
                <c:pt idx="8">
                  <c:v>385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2560"/>
        <c:axId val="174582952"/>
      </c:barChart>
      <c:catAx>
        <c:axId val="1745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1254</c:v>
                </c:pt>
                <c:pt idx="4">
                  <c:v>1289.5</c:v>
                </c:pt>
                <c:pt idx="5">
                  <c:v>1267.5</c:v>
                </c:pt>
                <c:pt idx="6">
                  <c:v>1276.5</c:v>
                </c:pt>
                <c:pt idx="7">
                  <c:v>1292</c:v>
                </c:pt>
                <c:pt idx="8">
                  <c:v>1341.5</c:v>
                </c:pt>
                <c:pt idx="9">
                  <c:v>1353.5</c:v>
                </c:pt>
                <c:pt idx="13">
                  <c:v>1268.5</c:v>
                </c:pt>
                <c:pt idx="14">
                  <c:v>1276.5</c:v>
                </c:pt>
                <c:pt idx="15">
                  <c:v>1339</c:v>
                </c:pt>
                <c:pt idx="16">
                  <c:v>1343.5</c:v>
                </c:pt>
                <c:pt idx="17">
                  <c:v>1334.5</c:v>
                </c:pt>
                <c:pt idx="18">
                  <c:v>1330.5</c:v>
                </c:pt>
                <c:pt idx="19">
                  <c:v>1253</c:v>
                </c:pt>
                <c:pt idx="20">
                  <c:v>1192</c:v>
                </c:pt>
                <c:pt idx="21">
                  <c:v>1162</c:v>
                </c:pt>
                <c:pt idx="22">
                  <c:v>1145</c:v>
                </c:pt>
                <c:pt idx="23">
                  <c:v>1166.5</c:v>
                </c:pt>
                <c:pt idx="24">
                  <c:v>1196.5</c:v>
                </c:pt>
                <c:pt idx="25">
                  <c:v>1207.5</c:v>
                </c:pt>
                <c:pt idx="29">
                  <c:v>1234</c:v>
                </c:pt>
                <c:pt idx="30">
                  <c:v>1257.5</c:v>
                </c:pt>
                <c:pt idx="31">
                  <c:v>1285</c:v>
                </c:pt>
                <c:pt idx="32">
                  <c:v>1305.5</c:v>
                </c:pt>
                <c:pt idx="33">
                  <c:v>1318.5</c:v>
                </c:pt>
                <c:pt idx="34">
                  <c:v>1313.5</c:v>
                </c:pt>
                <c:pt idx="35">
                  <c:v>1291.5</c:v>
                </c:pt>
                <c:pt idx="36">
                  <c:v>1270.5</c:v>
                </c:pt>
                <c:pt idx="37">
                  <c:v>1232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160.5</c:v>
                </c:pt>
                <c:pt idx="4">
                  <c:v>162</c:v>
                </c:pt>
                <c:pt idx="5">
                  <c:v>144</c:v>
                </c:pt>
                <c:pt idx="6">
                  <c:v>135.5</c:v>
                </c:pt>
                <c:pt idx="7">
                  <c:v>129</c:v>
                </c:pt>
                <c:pt idx="8">
                  <c:v>131</c:v>
                </c:pt>
                <c:pt idx="9">
                  <c:v>132.5</c:v>
                </c:pt>
                <c:pt idx="13">
                  <c:v>117</c:v>
                </c:pt>
                <c:pt idx="14">
                  <c:v>124.5</c:v>
                </c:pt>
                <c:pt idx="15">
                  <c:v>131.5</c:v>
                </c:pt>
                <c:pt idx="16">
                  <c:v>130.5</c:v>
                </c:pt>
                <c:pt idx="17">
                  <c:v>133</c:v>
                </c:pt>
                <c:pt idx="18">
                  <c:v>113</c:v>
                </c:pt>
                <c:pt idx="19">
                  <c:v>102</c:v>
                </c:pt>
                <c:pt idx="20">
                  <c:v>98.5</c:v>
                </c:pt>
                <c:pt idx="21">
                  <c:v>105.5</c:v>
                </c:pt>
                <c:pt idx="22">
                  <c:v>125.5</c:v>
                </c:pt>
                <c:pt idx="23">
                  <c:v>136</c:v>
                </c:pt>
                <c:pt idx="24">
                  <c:v>146</c:v>
                </c:pt>
                <c:pt idx="25">
                  <c:v>146.5</c:v>
                </c:pt>
                <c:pt idx="29">
                  <c:v>143</c:v>
                </c:pt>
                <c:pt idx="30">
                  <c:v>141</c:v>
                </c:pt>
                <c:pt idx="31">
                  <c:v>131</c:v>
                </c:pt>
                <c:pt idx="32">
                  <c:v>125.5</c:v>
                </c:pt>
                <c:pt idx="33">
                  <c:v>116.5</c:v>
                </c:pt>
                <c:pt idx="34">
                  <c:v>109.5</c:v>
                </c:pt>
                <c:pt idx="35">
                  <c:v>123.5</c:v>
                </c:pt>
                <c:pt idx="36">
                  <c:v>114.5</c:v>
                </c:pt>
                <c:pt idx="37">
                  <c:v>116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1414.5</c:v>
                </c:pt>
                <c:pt idx="4">
                  <c:v>1451.5</c:v>
                </c:pt>
                <c:pt idx="5">
                  <c:v>1411.5</c:v>
                </c:pt>
                <c:pt idx="6">
                  <c:v>1412</c:v>
                </c:pt>
                <c:pt idx="7">
                  <c:v>1421</c:v>
                </c:pt>
                <c:pt idx="8">
                  <c:v>1472.5</c:v>
                </c:pt>
                <c:pt idx="9">
                  <c:v>1486</c:v>
                </c:pt>
                <c:pt idx="13">
                  <c:v>1385.5</c:v>
                </c:pt>
                <c:pt idx="14">
                  <c:v>1401</c:v>
                </c:pt>
                <c:pt idx="15">
                  <c:v>1470.5</c:v>
                </c:pt>
                <c:pt idx="16">
                  <c:v>1474</c:v>
                </c:pt>
                <c:pt idx="17">
                  <c:v>1467.5</c:v>
                </c:pt>
                <c:pt idx="18">
                  <c:v>1443.5</c:v>
                </c:pt>
                <c:pt idx="19">
                  <c:v>1355</c:v>
                </c:pt>
                <c:pt idx="20">
                  <c:v>1290.5</c:v>
                </c:pt>
                <c:pt idx="21">
                  <c:v>1267.5</c:v>
                </c:pt>
                <c:pt idx="22">
                  <c:v>1270.5</c:v>
                </c:pt>
                <c:pt idx="23">
                  <c:v>1302.5</c:v>
                </c:pt>
                <c:pt idx="24">
                  <c:v>1342.5</c:v>
                </c:pt>
                <c:pt idx="25">
                  <c:v>1354</c:v>
                </c:pt>
                <c:pt idx="29">
                  <c:v>1377</c:v>
                </c:pt>
                <c:pt idx="30">
                  <c:v>1398.5</c:v>
                </c:pt>
                <c:pt idx="31">
                  <c:v>1416</c:v>
                </c:pt>
                <c:pt idx="32">
                  <c:v>1431</c:v>
                </c:pt>
                <c:pt idx="33">
                  <c:v>1435</c:v>
                </c:pt>
                <c:pt idx="34">
                  <c:v>1423</c:v>
                </c:pt>
                <c:pt idx="35">
                  <c:v>1415</c:v>
                </c:pt>
                <c:pt idx="36">
                  <c:v>1385</c:v>
                </c:pt>
                <c:pt idx="37">
                  <c:v>1348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03336"/>
        <c:axId val="173903728"/>
      </c:lineChart>
      <c:catAx>
        <c:axId val="173903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0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3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03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304</c:v>
                </c:pt>
                <c:pt idx="1">
                  <c:v>302</c:v>
                </c:pt>
                <c:pt idx="2">
                  <c:v>336.5</c:v>
                </c:pt>
                <c:pt idx="3">
                  <c:v>326</c:v>
                </c:pt>
                <c:pt idx="4">
                  <c:v>312</c:v>
                </c:pt>
                <c:pt idx="5">
                  <c:v>364.5</c:v>
                </c:pt>
                <c:pt idx="6">
                  <c:v>341</c:v>
                </c:pt>
                <c:pt idx="7">
                  <c:v>317</c:v>
                </c:pt>
                <c:pt idx="8">
                  <c:v>308</c:v>
                </c:pt>
                <c:pt idx="9">
                  <c:v>287</c:v>
                </c:pt>
                <c:pt idx="10">
                  <c:v>280</c:v>
                </c:pt>
                <c:pt idx="11">
                  <c:v>287</c:v>
                </c:pt>
                <c:pt idx="12">
                  <c:v>291</c:v>
                </c:pt>
                <c:pt idx="13">
                  <c:v>308.5</c:v>
                </c:pt>
                <c:pt idx="14">
                  <c:v>310</c:v>
                </c:pt>
                <c:pt idx="15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3736"/>
        <c:axId val="174584128"/>
      </c:barChart>
      <c:catAx>
        <c:axId val="17458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292</c:v>
                </c:pt>
                <c:pt idx="1">
                  <c:v>309</c:v>
                </c:pt>
                <c:pt idx="2">
                  <c:v>314.5</c:v>
                </c:pt>
                <c:pt idx="3">
                  <c:v>318.5</c:v>
                </c:pt>
                <c:pt idx="4">
                  <c:v>315.5</c:v>
                </c:pt>
                <c:pt idx="5">
                  <c:v>336.5</c:v>
                </c:pt>
                <c:pt idx="6">
                  <c:v>335</c:v>
                </c:pt>
                <c:pt idx="7">
                  <c:v>331.5</c:v>
                </c:pt>
                <c:pt idx="8">
                  <c:v>310.5</c:v>
                </c:pt>
                <c:pt idx="9">
                  <c:v>314.5</c:v>
                </c:pt>
                <c:pt idx="10">
                  <c:v>314</c:v>
                </c:pt>
                <c:pt idx="1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4912"/>
        <c:axId val="174585304"/>
      </c:barChart>
      <c:catAx>
        <c:axId val="17458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</c:v>
                </c:pt>
                <c:pt idx="1">
                  <c:v>57.5</c:v>
                </c:pt>
                <c:pt idx="2">
                  <c:v>36</c:v>
                </c:pt>
                <c:pt idx="3">
                  <c:v>36</c:v>
                </c:pt>
                <c:pt idx="4">
                  <c:v>32.5</c:v>
                </c:pt>
                <c:pt idx="5">
                  <c:v>39.5</c:v>
                </c:pt>
                <c:pt idx="6">
                  <c:v>27.5</c:v>
                </c:pt>
                <c:pt idx="7">
                  <c:v>29.5</c:v>
                </c:pt>
                <c:pt idx="8">
                  <c:v>34.5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86088"/>
        <c:axId val="175071080"/>
      </c:barChart>
      <c:catAx>
        <c:axId val="17458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30</c:v>
                </c:pt>
                <c:pt idx="1">
                  <c:v>33.5</c:v>
                </c:pt>
                <c:pt idx="2">
                  <c:v>41</c:v>
                </c:pt>
                <c:pt idx="3">
                  <c:v>38.5</c:v>
                </c:pt>
                <c:pt idx="4">
                  <c:v>28</c:v>
                </c:pt>
                <c:pt idx="5">
                  <c:v>23.5</c:v>
                </c:pt>
                <c:pt idx="6">
                  <c:v>35.5</c:v>
                </c:pt>
                <c:pt idx="7">
                  <c:v>29.5</c:v>
                </c:pt>
                <c:pt idx="8">
                  <c:v>21</c:v>
                </c:pt>
                <c:pt idx="9">
                  <c:v>37.5</c:v>
                </c:pt>
                <c:pt idx="10">
                  <c:v>26.5</c:v>
                </c:pt>
                <c:pt idx="11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1864"/>
        <c:axId val="175072256"/>
      </c:barChart>
      <c:catAx>
        <c:axId val="17507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35</c:v>
                </c:pt>
                <c:pt idx="1">
                  <c:v>27</c:v>
                </c:pt>
                <c:pt idx="2">
                  <c:v>26.5</c:v>
                </c:pt>
                <c:pt idx="3">
                  <c:v>28.5</c:v>
                </c:pt>
                <c:pt idx="4">
                  <c:v>42.5</c:v>
                </c:pt>
                <c:pt idx="5">
                  <c:v>34</c:v>
                </c:pt>
                <c:pt idx="6">
                  <c:v>25.5</c:v>
                </c:pt>
                <c:pt idx="7">
                  <c:v>31</c:v>
                </c:pt>
                <c:pt idx="8">
                  <c:v>22.5</c:v>
                </c:pt>
                <c:pt idx="9">
                  <c:v>23</c:v>
                </c:pt>
                <c:pt idx="10">
                  <c:v>22</c:v>
                </c:pt>
                <c:pt idx="11">
                  <c:v>38</c:v>
                </c:pt>
                <c:pt idx="12">
                  <c:v>42.5</c:v>
                </c:pt>
                <c:pt idx="13">
                  <c:v>33.5</c:v>
                </c:pt>
                <c:pt idx="14">
                  <c:v>32</c:v>
                </c:pt>
                <c:pt idx="15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3040"/>
        <c:axId val="175073432"/>
      </c:barChart>
      <c:catAx>
        <c:axId val="17507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331</c:v>
                </c:pt>
                <c:pt idx="1">
                  <c:v>402.5</c:v>
                </c:pt>
                <c:pt idx="2">
                  <c:v>329</c:v>
                </c:pt>
                <c:pt idx="3">
                  <c:v>352</c:v>
                </c:pt>
                <c:pt idx="4">
                  <c:v>368</c:v>
                </c:pt>
                <c:pt idx="5">
                  <c:v>362.5</c:v>
                </c:pt>
                <c:pt idx="6">
                  <c:v>329.5</c:v>
                </c:pt>
                <c:pt idx="7">
                  <c:v>361</c:v>
                </c:pt>
                <c:pt idx="8">
                  <c:v>419.5</c:v>
                </c:pt>
                <c:pt idx="9">
                  <c:v>376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4216"/>
        <c:axId val="175074608"/>
      </c:barChart>
      <c:catAx>
        <c:axId val="17507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322</c:v>
                </c:pt>
                <c:pt idx="1">
                  <c:v>342.5</c:v>
                </c:pt>
                <c:pt idx="2">
                  <c:v>355.5</c:v>
                </c:pt>
                <c:pt idx="3">
                  <c:v>357</c:v>
                </c:pt>
                <c:pt idx="4">
                  <c:v>343.5</c:v>
                </c:pt>
                <c:pt idx="5">
                  <c:v>360</c:v>
                </c:pt>
                <c:pt idx="6">
                  <c:v>370.5</c:v>
                </c:pt>
                <c:pt idx="7">
                  <c:v>361</c:v>
                </c:pt>
                <c:pt idx="8">
                  <c:v>331.5</c:v>
                </c:pt>
                <c:pt idx="9">
                  <c:v>352</c:v>
                </c:pt>
                <c:pt idx="10">
                  <c:v>340.5</c:v>
                </c:pt>
                <c:pt idx="11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0984"/>
        <c:axId val="173901376"/>
      </c:barChart>
      <c:catAx>
        <c:axId val="17390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339</c:v>
                </c:pt>
                <c:pt idx="1">
                  <c:v>329</c:v>
                </c:pt>
                <c:pt idx="2">
                  <c:v>363</c:v>
                </c:pt>
                <c:pt idx="3">
                  <c:v>354.5</c:v>
                </c:pt>
                <c:pt idx="4">
                  <c:v>354.5</c:v>
                </c:pt>
                <c:pt idx="5">
                  <c:v>398.5</c:v>
                </c:pt>
                <c:pt idx="6">
                  <c:v>366.5</c:v>
                </c:pt>
                <c:pt idx="7">
                  <c:v>348</c:v>
                </c:pt>
                <c:pt idx="8">
                  <c:v>330.5</c:v>
                </c:pt>
                <c:pt idx="9">
                  <c:v>310</c:v>
                </c:pt>
                <c:pt idx="10">
                  <c:v>302</c:v>
                </c:pt>
                <c:pt idx="11">
                  <c:v>325</c:v>
                </c:pt>
                <c:pt idx="12">
                  <c:v>333.5</c:v>
                </c:pt>
                <c:pt idx="13">
                  <c:v>342</c:v>
                </c:pt>
                <c:pt idx="14">
                  <c:v>342</c:v>
                </c:pt>
                <c:pt idx="15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2160"/>
        <c:axId val="173902552"/>
      </c:barChart>
      <c:catAx>
        <c:axId val="17390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Z16" sqref="Z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148</v>
      </c>
      <c r="E5" s="139"/>
      <c r="F5" s="139"/>
      <c r="G5" s="139"/>
      <c r="H5" s="139"/>
      <c r="I5" s="129" t="s">
        <v>53</v>
      </c>
      <c r="J5" s="129"/>
      <c r="K5" s="129"/>
      <c r="L5" s="140">
        <v>7048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43209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106</v>
      </c>
      <c r="C10" s="46">
        <v>222</v>
      </c>
      <c r="D10" s="46">
        <v>5</v>
      </c>
      <c r="E10" s="46">
        <v>6</v>
      </c>
      <c r="F10" s="6">
        <f t="shared" ref="F10:F22" si="0">B10*0.5+C10*1+D10*2+E10*2.5</f>
        <v>300</v>
      </c>
      <c r="G10" s="2"/>
      <c r="H10" s="19" t="s">
        <v>4</v>
      </c>
      <c r="I10" s="46">
        <v>116</v>
      </c>
      <c r="J10" s="46">
        <v>237</v>
      </c>
      <c r="K10" s="46">
        <v>8</v>
      </c>
      <c r="L10" s="46">
        <v>6</v>
      </c>
      <c r="M10" s="6">
        <f t="shared" ref="M10:M22" si="1">I10*0.5+J10*1+K10*2+L10*2.5</f>
        <v>326</v>
      </c>
      <c r="N10" s="9">
        <f>F20+F21+F22+M10</f>
        <v>1268.5</v>
      </c>
      <c r="O10" s="19" t="s">
        <v>43</v>
      </c>
      <c r="P10" s="46">
        <v>87</v>
      </c>
      <c r="Q10" s="46">
        <v>222</v>
      </c>
      <c r="R10" s="46">
        <v>7</v>
      </c>
      <c r="S10" s="46">
        <v>5</v>
      </c>
      <c r="T10" s="6">
        <f t="shared" ref="T10:T21" si="2">P10*0.5+Q10*1+R10*2+S10*2.5</f>
        <v>292</v>
      </c>
      <c r="U10" s="10"/>
      <c r="AB10" s="1"/>
    </row>
    <row r="11" spans="1:28" ht="24" customHeight="1" x14ac:dyDescent="0.2">
      <c r="A11" s="18" t="s">
        <v>14</v>
      </c>
      <c r="B11" s="46">
        <v>122</v>
      </c>
      <c r="C11" s="46">
        <v>260</v>
      </c>
      <c r="D11" s="46">
        <v>7</v>
      </c>
      <c r="E11" s="46">
        <v>4</v>
      </c>
      <c r="F11" s="6">
        <f t="shared" si="0"/>
        <v>345</v>
      </c>
      <c r="G11" s="2"/>
      <c r="H11" s="19" t="s">
        <v>5</v>
      </c>
      <c r="I11" s="46">
        <v>102</v>
      </c>
      <c r="J11" s="46">
        <v>236</v>
      </c>
      <c r="K11" s="46">
        <v>10</v>
      </c>
      <c r="L11" s="46">
        <v>2</v>
      </c>
      <c r="M11" s="6">
        <f t="shared" si="1"/>
        <v>312</v>
      </c>
      <c r="N11" s="9">
        <f>F21+F22+M10+M11</f>
        <v>1276.5</v>
      </c>
      <c r="O11" s="19" t="s">
        <v>44</v>
      </c>
      <c r="P11" s="46">
        <v>91</v>
      </c>
      <c r="Q11" s="46">
        <v>228</v>
      </c>
      <c r="R11" s="46">
        <v>9</v>
      </c>
      <c r="S11" s="46">
        <v>7</v>
      </c>
      <c r="T11" s="6">
        <f t="shared" si="2"/>
        <v>309</v>
      </c>
      <c r="U11" s="2"/>
      <c r="AB11" s="1"/>
    </row>
    <row r="12" spans="1:28" ht="24" customHeight="1" x14ac:dyDescent="0.2">
      <c r="A12" s="18" t="s">
        <v>17</v>
      </c>
      <c r="B12" s="46">
        <v>85</v>
      </c>
      <c r="C12" s="46">
        <v>240</v>
      </c>
      <c r="D12" s="46">
        <v>4</v>
      </c>
      <c r="E12" s="46">
        <v>1</v>
      </c>
      <c r="F12" s="6">
        <f t="shared" si="0"/>
        <v>293</v>
      </c>
      <c r="G12" s="2"/>
      <c r="H12" s="19" t="s">
        <v>6</v>
      </c>
      <c r="I12" s="46">
        <v>106</v>
      </c>
      <c r="J12" s="46">
        <v>270</v>
      </c>
      <c r="K12" s="46">
        <v>12</v>
      </c>
      <c r="L12" s="46">
        <v>7</v>
      </c>
      <c r="M12" s="6">
        <f t="shared" si="1"/>
        <v>364.5</v>
      </c>
      <c r="N12" s="2">
        <f>F22+M10+M11+M12</f>
        <v>1339</v>
      </c>
      <c r="O12" s="19" t="s">
        <v>32</v>
      </c>
      <c r="P12" s="46">
        <v>115</v>
      </c>
      <c r="Q12" s="46">
        <v>224</v>
      </c>
      <c r="R12" s="46">
        <v>9</v>
      </c>
      <c r="S12" s="46">
        <v>6</v>
      </c>
      <c r="T12" s="6">
        <f t="shared" si="2"/>
        <v>314.5</v>
      </c>
      <c r="U12" s="2"/>
      <c r="AB12" s="1"/>
    </row>
    <row r="13" spans="1:28" ht="24" customHeight="1" x14ac:dyDescent="0.2">
      <c r="A13" s="18" t="s">
        <v>19</v>
      </c>
      <c r="B13" s="46">
        <v>108</v>
      </c>
      <c r="C13" s="46">
        <v>238</v>
      </c>
      <c r="D13" s="46">
        <v>7</v>
      </c>
      <c r="E13" s="46">
        <v>4</v>
      </c>
      <c r="F13" s="6">
        <f t="shared" si="0"/>
        <v>316</v>
      </c>
      <c r="G13" s="2">
        <f t="shared" ref="G13:G19" si="3">F10+F11+F12+F13</f>
        <v>1254</v>
      </c>
      <c r="H13" s="19" t="s">
        <v>7</v>
      </c>
      <c r="I13" s="46">
        <v>82</v>
      </c>
      <c r="J13" s="46">
        <v>272</v>
      </c>
      <c r="K13" s="46">
        <v>9</v>
      </c>
      <c r="L13" s="46">
        <v>4</v>
      </c>
      <c r="M13" s="6">
        <f t="shared" si="1"/>
        <v>341</v>
      </c>
      <c r="N13" s="2">
        <f t="shared" ref="N13:N18" si="4">M10+M11+M12+M13</f>
        <v>1343.5</v>
      </c>
      <c r="O13" s="19" t="s">
        <v>33</v>
      </c>
      <c r="P13" s="46">
        <v>107</v>
      </c>
      <c r="Q13" s="46">
        <v>231</v>
      </c>
      <c r="R13" s="46">
        <v>12</v>
      </c>
      <c r="S13" s="46">
        <v>4</v>
      </c>
      <c r="T13" s="6">
        <f t="shared" si="2"/>
        <v>318.5</v>
      </c>
      <c r="U13" s="2">
        <f t="shared" ref="U13:U21" si="5">T10+T11+T12+T13</f>
        <v>1234</v>
      </c>
      <c r="AB13" s="51">
        <v>241</v>
      </c>
    </row>
    <row r="14" spans="1:28" ht="24" customHeight="1" x14ac:dyDescent="0.2">
      <c r="A14" s="18" t="s">
        <v>21</v>
      </c>
      <c r="B14" s="46">
        <v>97</v>
      </c>
      <c r="C14" s="46">
        <v>246</v>
      </c>
      <c r="D14" s="46">
        <v>13</v>
      </c>
      <c r="E14" s="46">
        <v>6</v>
      </c>
      <c r="F14" s="6">
        <f t="shared" si="0"/>
        <v>335.5</v>
      </c>
      <c r="G14" s="2">
        <f t="shared" si="3"/>
        <v>1289.5</v>
      </c>
      <c r="H14" s="19" t="s">
        <v>9</v>
      </c>
      <c r="I14" s="46">
        <v>70</v>
      </c>
      <c r="J14" s="46">
        <v>258</v>
      </c>
      <c r="K14" s="46">
        <v>7</v>
      </c>
      <c r="L14" s="46">
        <v>4</v>
      </c>
      <c r="M14" s="6">
        <f t="shared" si="1"/>
        <v>317</v>
      </c>
      <c r="N14" s="2">
        <f t="shared" si="4"/>
        <v>1334.5</v>
      </c>
      <c r="O14" s="19" t="s">
        <v>29</v>
      </c>
      <c r="P14" s="45">
        <v>139</v>
      </c>
      <c r="Q14" s="45">
        <v>228</v>
      </c>
      <c r="R14" s="45">
        <v>9</v>
      </c>
      <c r="S14" s="45">
        <v>0</v>
      </c>
      <c r="T14" s="6">
        <f t="shared" si="2"/>
        <v>315.5</v>
      </c>
      <c r="U14" s="2">
        <f t="shared" si="5"/>
        <v>1257.5</v>
      </c>
      <c r="AB14" s="51">
        <v>250</v>
      </c>
    </row>
    <row r="15" spans="1:28" ht="24" customHeight="1" x14ac:dyDescent="0.2">
      <c r="A15" s="18" t="s">
        <v>23</v>
      </c>
      <c r="B15" s="46">
        <v>90</v>
      </c>
      <c r="C15" s="46">
        <v>254</v>
      </c>
      <c r="D15" s="46">
        <v>7</v>
      </c>
      <c r="E15" s="46">
        <v>4</v>
      </c>
      <c r="F15" s="6">
        <f t="shared" si="0"/>
        <v>323</v>
      </c>
      <c r="G15" s="2">
        <f t="shared" si="3"/>
        <v>1267.5</v>
      </c>
      <c r="H15" s="19" t="s">
        <v>12</v>
      </c>
      <c r="I15" s="46">
        <v>75</v>
      </c>
      <c r="J15" s="46">
        <v>246</v>
      </c>
      <c r="K15" s="46">
        <v>6</v>
      </c>
      <c r="L15" s="46">
        <v>5</v>
      </c>
      <c r="M15" s="6">
        <f t="shared" si="1"/>
        <v>308</v>
      </c>
      <c r="N15" s="2">
        <f t="shared" si="4"/>
        <v>1330.5</v>
      </c>
      <c r="O15" s="18" t="s">
        <v>30</v>
      </c>
      <c r="P15" s="46">
        <v>144</v>
      </c>
      <c r="Q15" s="46">
        <v>242</v>
      </c>
      <c r="R15" s="45">
        <v>5</v>
      </c>
      <c r="S15" s="46">
        <v>5</v>
      </c>
      <c r="T15" s="6">
        <f t="shared" si="2"/>
        <v>336.5</v>
      </c>
      <c r="U15" s="2">
        <f t="shared" si="5"/>
        <v>1285</v>
      </c>
      <c r="AB15" s="51">
        <v>262</v>
      </c>
    </row>
    <row r="16" spans="1:28" ht="24" customHeight="1" x14ac:dyDescent="0.2">
      <c r="A16" s="18" t="s">
        <v>39</v>
      </c>
      <c r="B16" s="46">
        <v>98</v>
      </c>
      <c r="C16" s="46">
        <v>219</v>
      </c>
      <c r="D16" s="46">
        <v>12</v>
      </c>
      <c r="E16" s="46">
        <v>4</v>
      </c>
      <c r="F16" s="6">
        <f t="shared" si="0"/>
        <v>302</v>
      </c>
      <c r="G16" s="2">
        <f t="shared" si="3"/>
        <v>1276.5</v>
      </c>
      <c r="H16" s="19" t="s">
        <v>15</v>
      </c>
      <c r="I16" s="46">
        <v>81</v>
      </c>
      <c r="J16" s="46">
        <v>231</v>
      </c>
      <c r="K16" s="46">
        <v>4</v>
      </c>
      <c r="L16" s="46">
        <v>3</v>
      </c>
      <c r="M16" s="6">
        <f t="shared" si="1"/>
        <v>287</v>
      </c>
      <c r="N16" s="2">
        <f t="shared" si="4"/>
        <v>1253</v>
      </c>
      <c r="O16" s="19" t="s">
        <v>8</v>
      </c>
      <c r="P16" s="46">
        <v>137</v>
      </c>
      <c r="Q16" s="46">
        <v>242</v>
      </c>
      <c r="R16" s="46">
        <v>11</v>
      </c>
      <c r="S16" s="46">
        <v>1</v>
      </c>
      <c r="T16" s="6">
        <f t="shared" si="2"/>
        <v>335</v>
      </c>
      <c r="U16" s="2">
        <f t="shared" si="5"/>
        <v>1305.5</v>
      </c>
      <c r="AB16" s="51">
        <v>270.5</v>
      </c>
    </row>
    <row r="17" spans="1:28" ht="24" customHeight="1" x14ac:dyDescent="0.2">
      <c r="A17" s="18" t="s">
        <v>40</v>
      </c>
      <c r="B17" s="46">
        <v>93</v>
      </c>
      <c r="C17" s="46">
        <v>248</v>
      </c>
      <c r="D17" s="46">
        <v>11</v>
      </c>
      <c r="E17" s="46">
        <v>6</v>
      </c>
      <c r="F17" s="6">
        <f t="shared" si="0"/>
        <v>331.5</v>
      </c>
      <c r="G17" s="2">
        <f t="shared" si="3"/>
        <v>1292</v>
      </c>
      <c r="H17" s="19" t="s">
        <v>18</v>
      </c>
      <c r="I17" s="46">
        <v>80</v>
      </c>
      <c r="J17" s="46">
        <v>220</v>
      </c>
      <c r="K17" s="46">
        <v>5</v>
      </c>
      <c r="L17" s="46">
        <v>4</v>
      </c>
      <c r="M17" s="6">
        <f t="shared" si="1"/>
        <v>280</v>
      </c>
      <c r="N17" s="2">
        <f t="shared" si="4"/>
        <v>1192</v>
      </c>
      <c r="O17" s="19" t="s">
        <v>10</v>
      </c>
      <c r="P17" s="46">
        <v>159</v>
      </c>
      <c r="Q17" s="46">
        <v>230</v>
      </c>
      <c r="R17" s="46">
        <v>11</v>
      </c>
      <c r="S17" s="46">
        <v>0</v>
      </c>
      <c r="T17" s="6">
        <f t="shared" si="2"/>
        <v>331.5</v>
      </c>
      <c r="U17" s="2">
        <f t="shared" si="5"/>
        <v>1318.5</v>
      </c>
      <c r="AB17" s="51">
        <v>289.5</v>
      </c>
    </row>
    <row r="18" spans="1:28" ht="24" customHeight="1" x14ac:dyDescent="0.2">
      <c r="A18" s="18" t="s">
        <v>41</v>
      </c>
      <c r="B18" s="46">
        <v>102</v>
      </c>
      <c r="C18" s="46">
        <v>299</v>
      </c>
      <c r="D18" s="46">
        <v>10</v>
      </c>
      <c r="E18" s="46">
        <v>6</v>
      </c>
      <c r="F18" s="6">
        <f t="shared" si="0"/>
        <v>385</v>
      </c>
      <c r="G18" s="2">
        <f t="shared" si="3"/>
        <v>1341.5</v>
      </c>
      <c r="H18" s="19" t="s">
        <v>20</v>
      </c>
      <c r="I18" s="46">
        <v>76</v>
      </c>
      <c r="J18" s="46">
        <v>232</v>
      </c>
      <c r="K18" s="46">
        <v>6</v>
      </c>
      <c r="L18" s="46">
        <v>2</v>
      </c>
      <c r="M18" s="6">
        <f t="shared" si="1"/>
        <v>287</v>
      </c>
      <c r="N18" s="2">
        <f t="shared" si="4"/>
        <v>1162</v>
      </c>
      <c r="O18" s="19" t="s">
        <v>13</v>
      </c>
      <c r="P18" s="46">
        <v>176</v>
      </c>
      <c r="Q18" s="46">
        <v>202</v>
      </c>
      <c r="R18" s="46">
        <v>9</v>
      </c>
      <c r="S18" s="46">
        <v>1</v>
      </c>
      <c r="T18" s="6">
        <f t="shared" si="2"/>
        <v>310.5</v>
      </c>
      <c r="U18" s="2">
        <f t="shared" si="5"/>
        <v>1313.5</v>
      </c>
      <c r="AB18" s="51">
        <v>291</v>
      </c>
    </row>
    <row r="19" spans="1:28" ht="24" customHeight="1" thickBot="1" x14ac:dyDescent="0.25">
      <c r="A19" s="21" t="s">
        <v>42</v>
      </c>
      <c r="B19" s="47">
        <v>97</v>
      </c>
      <c r="C19" s="47">
        <v>261</v>
      </c>
      <c r="D19" s="47">
        <v>9</v>
      </c>
      <c r="E19" s="47">
        <v>3</v>
      </c>
      <c r="F19" s="7">
        <f t="shared" si="0"/>
        <v>335</v>
      </c>
      <c r="G19" s="3">
        <f t="shared" si="3"/>
        <v>1353.5</v>
      </c>
      <c r="H19" s="20" t="s">
        <v>22</v>
      </c>
      <c r="I19" s="45">
        <v>76</v>
      </c>
      <c r="J19" s="45">
        <v>228</v>
      </c>
      <c r="K19" s="45">
        <v>10</v>
      </c>
      <c r="L19" s="45">
        <v>2</v>
      </c>
      <c r="M19" s="6">
        <f t="shared" si="1"/>
        <v>291</v>
      </c>
      <c r="N19" s="2">
        <f>M16+M17+M18+M19</f>
        <v>1145</v>
      </c>
      <c r="O19" s="19" t="s">
        <v>16</v>
      </c>
      <c r="P19" s="46">
        <v>192</v>
      </c>
      <c r="Q19" s="46">
        <v>197</v>
      </c>
      <c r="R19" s="46">
        <v>7</v>
      </c>
      <c r="S19" s="46">
        <v>3</v>
      </c>
      <c r="T19" s="6">
        <f t="shared" si="2"/>
        <v>314.5</v>
      </c>
      <c r="U19" s="2">
        <f t="shared" si="5"/>
        <v>1291.5</v>
      </c>
      <c r="AB19" s="51">
        <v>294</v>
      </c>
    </row>
    <row r="20" spans="1:28" ht="24" customHeight="1" x14ac:dyDescent="0.2">
      <c r="A20" s="19" t="s">
        <v>27</v>
      </c>
      <c r="B20" s="45">
        <v>93</v>
      </c>
      <c r="C20" s="45">
        <v>231</v>
      </c>
      <c r="D20" s="45">
        <v>7</v>
      </c>
      <c r="E20" s="45">
        <v>5</v>
      </c>
      <c r="F20" s="8">
        <f t="shared" si="0"/>
        <v>304</v>
      </c>
      <c r="G20" s="35"/>
      <c r="H20" s="19" t="s">
        <v>24</v>
      </c>
      <c r="I20" s="46">
        <v>87</v>
      </c>
      <c r="J20" s="46">
        <v>248</v>
      </c>
      <c r="K20" s="46">
        <v>6</v>
      </c>
      <c r="L20" s="46">
        <v>2</v>
      </c>
      <c r="M20" s="8">
        <f t="shared" si="1"/>
        <v>308.5</v>
      </c>
      <c r="N20" s="2">
        <f>M17+M18+M19+M20</f>
        <v>1166.5</v>
      </c>
      <c r="O20" s="19" t="s">
        <v>45</v>
      </c>
      <c r="P20" s="45">
        <v>140</v>
      </c>
      <c r="Q20" s="45">
        <v>224</v>
      </c>
      <c r="R20" s="46">
        <v>10</v>
      </c>
      <c r="S20" s="45">
        <v>0</v>
      </c>
      <c r="T20" s="8">
        <f t="shared" si="2"/>
        <v>314</v>
      </c>
      <c r="U20" s="2">
        <f t="shared" si="5"/>
        <v>1270.5</v>
      </c>
      <c r="AB20" s="51">
        <v>299</v>
      </c>
    </row>
    <row r="21" spans="1:28" ht="24" customHeight="1" thickBot="1" x14ac:dyDescent="0.25">
      <c r="A21" s="19" t="s">
        <v>28</v>
      </c>
      <c r="B21" s="46">
        <v>88</v>
      </c>
      <c r="C21" s="46">
        <v>222</v>
      </c>
      <c r="D21" s="46">
        <v>8</v>
      </c>
      <c r="E21" s="46">
        <v>8</v>
      </c>
      <c r="F21" s="6">
        <f t="shared" si="0"/>
        <v>302</v>
      </c>
      <c r="G21" s="36"/>
      <c r="H21" s="20" t="s">
        <v>25</v>
      </c>
      <c r="I21" s="46">
        <v>73</v>
      </c>
      <c r="J21" s="46">
        <v>244</v>
      </c>
      <c r="K21" s="46">
        <v>11</v>
      </c>
      <c r="L21" s="46">
        <v>3</v>
      </c>
      <c r="M21" s="6">
        <f t="shared" si="1"/>
        <v>310</v>
      </c>
      <c r="N21" s="2">
        <f>M18+M19+M20+M21</f>
        <v>1196.5</v>
      </c>
      <c r="O21" s="21" t="s">
        <v>46</v>
      </c>
      <c r="P21" s="47">
        <v>128</v>
      </c>
      <c r="Q21" s="47">
        <v>211</v>
      </c>
      <c r="R21" s="47">
        <v>9</v>
      </c>
      <c r="S21" s="47">
        <v>0</v>
      </c>
      <c r="T21" s="7">
        <f t="shared" si="2"/>
        <v>293</v>
      </c>
      <c r="U21" s="3">
        <f t="shared" si="5"/>
        <v>1232</v>
      </c>
      <c r="AB21" s="51">
        <v>299.5</v>
      </c>
    </row>
    <row r="22" spans="1:28" ht="24" customHeight="1" thickBot="1" x14ac:dyDescent="0.25">
      <c r="A22" s="19" t="s">
        <v>1</v>
      </c>
      <c r="B22" s="46">
        <v>96</v>
      </c>
      <c r="C22" s="46">
        <v>245</v>
      </c>
      <c r="D22" s="46">
        <v>13</v>
      </c>
      <c r="E22" s="46">
        <v>7</v>
      </c>
      <c r="F22" s="6">
        <f t="shared" si="0"/>
        <v>336.5</v>
      </c>
      <c r="G22" s="2"/>
      <c r="H22" s="21" t="s">
        <v>26</v>
      </c>
      <c r="I22" s="47">
        <v>70</v>
      </c>
      <c r="J22" s="47">
        <v>238</v>
      </c>
      <c r="K22" s="47">
        <v>10</v>
      </c>
      <c r="L22" s="47">
        <v>2</v>
      </c>
      <c r="M22" s="6">
        <f t="shared" si="1"/>
        <v>298</v>
      </c>
      <c r="N22" s="3">
        <f>M19+M20+M21+M22</f>
        <v>1207.5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1353.5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1343.5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1318.5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88</v>
      </c>
      <c r="G24" s="57"/>
      <c r="H24" s="147"/>
      <c r="I24" s="148"/>
      <c r="J24" s="52" t="s">
        <v>72</v>
      </c>
      <c r="K24" s="55"/>
      <c r="L24" s="55"/>
      <c r="M24" s="56" t="s">
        <v>75</v>
      </c>
      <c r="N24" s="57"/>
      <c r="O24" s="147"/>
      <c r="P24" s="148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70 - CR 48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7048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43209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14</v>
      </c>
      <c r="C10" s="46">
        <v>24</v>
      </c>
      <c r="D10" s="46">
        <v>0</v>
      </c>
      <c r="E10" s="46">
        <v>0</v>
      </c>
      <c r="F10" s="48">
        <f>B10*0.5+C10*1+D10*2+E10*2.5</f>
        <v>31</v>
      </c>
      <c r="G10" s="2"/>
      <c r="H10" s="19" t="s">
        <v>4</v>
      </c>
      <c r="I10" s="46">
        <v>10</v>
      </c>
      <c r="J10" s="46">
        <v>21</v>
      </c>
      <c r="K10" s="46">
        <v>0</v>
      </c>
      <c r="L10" s="46">
        <v>1</v>
      </c>
      <c r="M10" s="6">
        <f>I10*0.5+J10*1+K10*2+L10*2.5</f>
        <v>28.5</v>
      </c>
      <c r="N10" s="9">
        <f>F20+F21+F22+M10</f>
        <v>117</v>
      </c>
      <c r="O10" s="19" t="s">
        <v>43</v>
      </c>
      <c r="P10" s="46">
        <v>10</v>
      </c>
      <c r="Q10" s="46">
        <v>25</v>
      </c>
      <c r="R10" s="46">
        <v>0</v>
      </c>
      <c r="S10" s="46">
        <v>0</v>
      </c>
      <c r="T10" s="6">
        <f>P10*0.5+Q10*1+R10*2+S10*2.5</f>
        <v>30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23</v>
      </c>
      <c r="C11" s="46">
        <v>46</v>
      </c>
      <c r="D11" s="46">
        <v>0</v>
      </c>
      <c r="E11" s="46">
        <v>0</v>
      </c>
      <c r="F11" s="6">
        <f t="shared" ref="F11:F22" si="0">B11*0.5+C11*1+D11*2+E11*2.5</f>
        <v>57.5</v>
      </c>
      <c r="G11" s="2"/>
      <c r="H11" s="19" t="s">
        <v>5</v>
      </c>
      <c r="I11" s="46">
        <v>9</v>
      </c>
      <c r="J11" s="46">
        <v>38</v>
      </c>
      <c r="K11" s="46">
        <v>0</v>
      </c>
      <c r="L11" s="46">
        <v>0</v>
      </c>
      <c r="M11" s="6">
        <f t="shared" ref="M11:M22" si="1">I11*0.5+J11*1+K11*2+L11*2.5</f>
        <v>42.5</v>
      </c>
      <c r="N11" s="9">
        <f>F21+F22+M10+M11</f>
        <v>124.5</v>
      </c>
      <c r="O11" s="19" t="s">
        <v>44</v>
      </c>
      <c r="P11" s="46">
        <v>9</v>
      </c>
      <c r="Q11" s="46">
        <v>29</v>
      </c>
      <c r="R11" s="46">
        <v>0</v>
      </c>
      <c r="S11" s="46">
        <v>0</v>
      </c>
      <c r="T11" s="6">
        <f t="shared" ref="T11:T21" si="2">P11*0.5+Q11*1+R11*2+S11*2.5</f>
        <v>33.5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32</v>
      </c>
      <c r="D12" s="46">
        <v>0</v>
      </c>
      <c r="E12" s="46">
        <v>0</v>
      </c>
      <c r="F12" s="6">
        <f t="shared" si="0"/>
        <v>36</v>
      </c>
      <c r="G12" s="2"/>
      <c r="H12" s="19" t="s">
        <v>6</v>
      </c>
      <c r="I12" s="46">
        <v>6</v>
      </c>
      <c r="J12" s="46">
        <v>31</v>
      </c>
      <c r="K12" s="46">
        <v>0</v>
      </c>
      <c r="L12" s="46">
        <v>0</v>
      </c>
      <c r="M12" s="6">
        <f t="shared" si="1"/>
        <v>34</v>
      </c>
      <c r="N12" s="2">
        <f>F22+M10+M11+M12</f>
        <v>131.5</v>
      </c>
      <c r="O12" s="19" t="s">
        <v>32</v>
      </c>
      <c r="P12" s="46">
        <v>11</v>
      </c>
      <c r="Q12" s="46">
        <v>33</v>
      </c>
      <c r="R12" s="46">
        <v>0</v>
      </c>
      <c r="S12" s="46">
        <v>1</v>
      </c>
      <c r="T12" s="6">
        <f t="shared" si="2"/>
        <v>41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31</v>
      </c>
      <c r="D13" s="46">
        <v>0</v>
      </c>
      <c r="E13" s="46">
        <v>0</v>
      </c>
      <c r="F13" s="6">
        <f t="shared" si="0"/>
        <v>36</v>
      </c>
      <c r="G13" s="2">
        <f>F10+F11+F12+F13</f>
        <v>160.5</v>
      </c>
      <c r="H13" s="19" t="s">
        <v>7</v>
      </c>
      <c r="I13" s="46">
        <v>7</v>
      </c>
      <c r="J13" s="46">
        <v>22</v>
      </c>
      <c r="K13" s="46">
        <v>0</v>
      </c>
      <c r="L13" s="46">
        <v>0</v>
      </c>
      <c r="M13" s="6">
        <f t="shared" si="1"/>
        <v>25.5</v>
      </c>
      <c r="N13" s="2">
        <f t="shared" ref="N13:N18" si="3">M10+M11+M12+M13</f>
        <v>130.5</v>
      </c>
      <c r="O13" s="19" t="s">
        <v>33</v>
      </c>
      <c r="P13" s="46">
        <v>12</v>
      </c>
      <c r="Q13" s="46">
        <v>30</v>
      </c>
      <c r="R13" s="46">
        <v>0</v>
      </c>
      <c r="S13" s="46">
        <v>1</v>
      </c>
      <c r="T13" s="6">
        <f t="shared" si="2"/>
        <v>38.5</v>
      </c>
      <c r="U13" s="2">
        <f t="shared" ref="U13:U21" si="4">T10+T11+T12+T13</f>
        <v>143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29</v>
      </c>
      <c r="D14" s="46">
        <v>0</v>
      </c>
      <c r="E14" s="46">
        <v>0</v>
      </c>
      <c r="F14" s="6">
        <f t="shared" si="0"/>
        <v>32.5</v>
      </c>
      <c r="G14" s="2">
        <f t="shared" ref="G14:G19" si="5">F11+F12+F13+F14</f>
        <v>162</v>
      </c>
      <c r="H14" s="19" t="s">
        <v>9</v>
      </c>
      <c r="I14" s="46">
        <v>7</v>
      </c>
      <c r="J14" s="46">
        <v>25</v>
      </c>
      <c r="K14" s="46">
        <v>0</v>
      </c>
      <c r="L14" s="46">
        <v>1</v>
      </c>
      <c r="M14" s="6">
        <f t="shared" si="1"/>
        <v>31</v>
      </c>
      <c r="N14" s="2">
        <f t="shared" si="3"/>
        <v>133</v>
      </c>
      <c r="O14" s="19" t="s">
        <v>29</v>
      </c>
      <c r="P14" s="45">
        <v>12</v>
      </c>
      <c r="Q14" s="45">
        <v>22</v>
      </c>
      <c r="R14" s="45">
        <v>0</v>
      </c>
      <c r="S14" s="45">
        <v>0</v>
      </c>
      <c r="T14" s="6">
        <f t="shared" si="2"/>
        <v>28</v>
      </c>
      <c r="U14" s="2">
        <f t="shared" si="4"/>
        <v>141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9</v>
      </c>
      <c r="C15" s="46">
        <v>35</v>
      </c>
      <c r="D15" s="46">
        <v>0</v>
      </c>
      <c r="E15" s="46">
        <v>0</v>
      </c>
      <c r="F15" s="6">
        <f t="shared" si="0"/>
        <v>39.5</v>
      </c>
      <c r="G15" s="2">
        <f t="shared" si="5"/>
        <v>144</v>
      </c>
      <c r="H15" s="19" t="s">
        <v>12</v>
      </c>
      <c r="I15" s="46">
        <v>5</v>
      </c>
      <c r="J15" s="46">
        <v>20</v>
      </c>
      <c r="K15" s="46">
        <v>0</v>
      </c>
      <c r="L15" s="46">
        <v>0</v>
      </c>
      <c r="M15" s="6">
        <f t="shared" si="1"/>
        <v>22.5</v>
      </c>
      <c r="N15" s="2">
        <f t="shared" si="3"/>
        <v>113</v>
      </c>
      <c r="O15" s="18" t="s">
        <v>30</v>
      </c>
      <c r="P15" s="46">
        <v>5</v>
      </c>
      <c r="Q15" s="46">
        <v>21</v>
      </c>
      <c r="R15" s="46">
        <v>0</v>
      </c>
      <c r="S15" s="46">
        <v>0</v>
      </c>
      <c r="T15" s="6">
        <f t="shared" si="2"/>
        <v>23.5</v>
      </c>
      <c r="U15" s="2">
        <f t="shared" si="4"/>
        <v>131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6</v>
      </c>
      <c r="C16" s="46">
        <v>22</v>
      </c>
      <c r="D16" s="46">
        <v>0</v>
      </c>
      <c r="E16" s="46">
        <v>1</v>
      </c>
      <c r="F16" s="6">
        <f t="shared" si="0"/>
        <v>27.5</v>
      </c>
      <c r="G16" s="2">
        <f t="shared" si="5"/>
        <v>135.5</v>
      </c>
      <c r="H16" s="19" t="s">
        <v>15</v>
      </c>
      <c r="I16" s="46">
        <v>8</v>
      </c>
      <c r="J16" s="46">
        <v>19</v>
      </c>
      <c r="K16" s="46">
        <v>0</v>
      </c>
      <c r="L16" s="46">
        <v>0</v>
      </c>
      <c r="M16" s="6">
        <f t="shared" si="1"/>
        <v>23</v>
      </c>
      <c r="N16" s="2">
        <f t="shared" si="3"/>
        <v>102</v>
      </c>
      <c r="O16" s="19" t="s">
        <v>8</v>
      </c>
      <c r="P16" s="46">
        <v>9</v>
      </c>
      <c r="Q16" s="46">
        <v>31</v>
      </c>
      <c r="R16" s="46">
        <v>0</v>
      </c>
      <c r="S16" s="46">
        <v>0</v>
      </c>
      <c r="T16" s="6">
        <f t="shared" si="2"/>
        <v>35.5</v>
      </c>
      <c r="U16" s="2">
        <f t="shared" si="4"/>
        <v>125.5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7</v>
      </c>
      <c r="C17" s="46">
        <v>26</v>
      </c>
      <c r="D17" s="46">
        <v>0</v>
      </c>
      <c r="E17" s="46">
        <v>0</v>
      </c>
      <c r="F17" s="6">
        <f t="shared" si="0"/>
        <v>29.5</v>
      </c>
      <c r="G17" s="2">
        <f t="shared" si="5"/>
        <v>129</v>
      </c>
      <c r="H17" s="19" t="s">
        <v>18</v>
      </c>
      <c r="I17" s="46">
        <v>4</v>
      </c>
      <c r="J17" s="46">
        <v>20</v>
      </c>
      <c r="K17" s="46">
        <v>0</v>
      </c>
      <c r="L17" s="46">
        <v>0</v>
      </c>
      <c r="M17" s="6">
        <f t="shared" si="1"/>
        <v>22</v>
      </c>
      <c r="N17" s="2">
        <f t="shared" si="3"/>
        <v>98.5</v>
      </c>
      <c r="O17" s="19" t="s">
        <v>10</v>
      </c>
      <c r="P17" s="46">
        <v>7</v>
      </c>
      <c r="Q17" s="46">
        <v>26</v>
      </c>
      <c r="R17" s="46">
        <v>0</v>
      </c>
      <c r="S17" s="46">
        <v>0</v>
      </c>
      <c r="T17" s="6">
        <f t="shared" si="2"/>
        <v>29.5</v>
      </c>
      <c r="U17" s="2">
        <f t="shared" si="4"/>
        <v>116.5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6</v>
      </c>
      <c r="C18" s="46">
        <v>29</v>
      </c>
      <c r="D18" s="46">
        <v>0</v>
      </c>
      <c r="E18" s="46">
        <v>1</v>
      </c>
      <c r="F18" s="6">
        <f t="shared" si="0"/>
        <v>34.5</v>
      </c>
      <c r="G18" s="2">
        <f t="shared" si="5"/>
        <v>131</v>
      </c>
      <c r="H18" s="19" t="s">
        <v>20</v>
      </c>
      <c r="I18" s="46">
        <v>8</v>
      </c>
      <c r="J18" s="46">
        <v>34</v>
      </c>
      <c r="K18" s="46">
        <v>0</v>
      </c>
      <c r="L18" s="46">
        <v>0</v>
      </c>
      <c r="M18" s="6">
        <f t="shared" si="1"/>
        <v>38</v>
      </c>
      <c r="N18" s="2">
        <f t="shared" si="3"/>
        <v>105.5</v>
      </c>
      <c r="O18" s="19" t="s">
        <v>13</v>
      </c>
      <c r="P18" s="46">
        <v>6</v>
      </c>
      <c r="Q18" s="46">
        <v>18</v>
      </c>
      <c r="R18" s="46">
        <v>0</v>
      </c>
      <c r="S18" s="46">
        <v>0</v>
      </c>
      <c r="T18" s="6">
        <f t="shared" si="2"/>
        <v>21</v>
      </c>
      <c r="U18" s="2">
        <f t="shared" si="4"/>
        <v>109.5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38</v>
      </c>
      <c r="D19" s="47">
        <v>0</v>
      </c>
      <c r="E19" s="47">
        <v>0</v>
      </c>
      <c r="F19" s="7">
        <f t="shared" si="0"/>
        <v>41</v>
      </c>
      <c r="G19" s="3">
        <f t="shared" si="5"/>
        <v>132.5</v>
      </c>
      <c r="H19" s="20" t="s">
        <v>22</v>
      </c>
      <c r="I19" s="45">
        <v>15</v>
      </c>
      <c r="J19" s="45">
        <v>35</v>
      </c>
      <c r="K19" s="45">
        <v>0</v>
      </c>
      <c r="L19" s="45">
        <v>0</v>
      </c>
      <c r="M19" s="6">
        <f t="shared" si="1"/>
        <v>42.5</v>
      </c>
      <c r="N19" s="2">
        <f>M16+M17+M18+M19</f>
        <v>125.5</v>
      </c>
      <c r="O19" s="19" t="s">
        <v>16</v>
      </c>
      <c r="P19" s="46">
        <v>10</v>
      </c>
      <c r="Q19" s="46">
        <v>30</v>
      </c>
      <c r="R19" s="46">
        <v>0</v>
      </c>
      <c r="S19" s="46">
        <v>1</v>
      </c>
      <c r="T19" s="6">
        <f t="shared" si="2"/>
        <v>37.5</v>
      </c>
      <c r="U19" s="2">
        <f t="shared" si="4"/>
        <v>123.5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18</v>
      </c>
      <c r="C20" s="45">
        <v>26</v>
      </c>
      <c r="D20" s="45">
        <v>0</v>
      </c>
      <c r="E20" s="45">
        <v>0</v>
      </c>
      <c r="F20" s="8">
        <f t="shared" si="0"/>
        <v>35</v>
      </c>
      <c r="G20" s="35"/>
      <c r="H20" s="19" t="s">
        <v>24</v>
      </c>
      <c r="I20" s="46">
        <v>3</v>
      </c>
      <c r="J20" s="46">
        <v>32</v>
      </c>
      <c r="K20" s="46">
        <v>0</v>
      </c>
      <c r="L20" s="46">
        <v>0</v>
      </c>
      <c r="M20" s="8">
        <f t="shared" si="1"/>
        <v>33.5</v>
      </c>
      <c r="N20" s="2">
        <f>M17+M18+M19+M20</f>
        <v>136</v>
      </c>
      <c r="O20" s="19" t="s">
        <v>45</v>
      </c>
      <c r="P20" s="45">
        <v>9</v>
      </c>
      <c r="Q20" s="45">
        <v>22</v>
      </c>
      <c r="R20" s="45">
        <v>0</v>
      </c>
      <c r="S20" s="45">
        <v>0</v>
      </c>
      <c r="T20" s="8">
        <f t="shared" si="2"/>
        <v>26.5</v>
      </c>
      <c r="U20" s="2">
        <f t="shared" si="4"/>
        <v>114.5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22</v>
      </c>
      <c r="D21" s="46">
        <v>0</v>
      </c>
      <c r="E21" s="46">
        <v>0</v>
      </c>
      <c r="F21" s="6">
        <f t="shared" si="0"/>
        <v>27</v>
      </c>
      <c r="G21" s="36"/>
      <c r="H21" s="20" t="s">
        <v>25</v>
      </c>
      <c r="I21" s="46">
        <v>4</v>
      </c>
      <c r="J21" s="46">
        <v>30</v>
      </c>
      <c r="K21" s="46">
        <v>0</v>
      </c>
      <c r="L21" s="46">
        <v>0</v>
      </c>
      <c r="M21" s="6">
        <f t="shared" si="1"/>
        <v>32</v>
      </c>
      <c r="N21" s="2">
        <f>M18+M19+M20+M21</f>
        <v>146</v>
      </c>
      <c r="O21" s="21" t="s">
        <v>46</v>
      </c>
      <c r="P21" s="47">
        <v>10</v>
      </c>
      <c r="Q21" s="47">
        <v>26</v>
      </c>
      <c r="R21" s="47">
        <v>0</v>
      </c>
      <c r="S21" s="47">
        <v>0</v>
      </c>
      <c r="T21" s="7">
        <f t="shared" si="2"/>
        <v>31</v>
      </c>
      <c r="U21" s="3">
        <f t="shared" si="4"/>
        <v>116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20</v>
      </c>
      <c r="D22" s="46">
        <v>0</v>
      </c>
      <c r="E22" s="46">
        <v>1</v>
      </c>
      <c r="F22" s="6">
        <f t="shared" si="0"/>
        <v>26.5</v>
      </c>
      <c r="G22" s="2"/>
      <c r="H22" s="21" t="s">
        <v>26</v>
      </c>
      <c r="I22" s="47">
        <v>7</v>
      </c>
      <c r="J22" s="47">
        <v>35</v>
      </c>
      <c r="K22" s="47">
        <v>0</v>
      </c>
      <c r="L22" s="47">
        <v>0</v>
      </c>
      <c r="M22" s="6">
        <f t="shared" si="1"/>
        <v>38.5</v>
      </c>
      <c r="N22" s="3">
        <f>M19+M20+M21+M22</f>
        <v>146.5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162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146.5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65</v>
      </c>
      <c r="G24" s="57"/>
      <c r="H24" s="147"/>
      <c r="I24" s="148"/>
      <c r="J24" s="52" t="s">
        <v>72</v>
      </c>
      <c r="K24" s="55"/>
      <c r="L24" s="55"/>
      <c r="M24" s="56" t="s">
        <v>92</v>
      </c>
      <c r="N24" s="57"/>
      <c r="O24" s="147"/>
      <c r="P24" s="148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70 - CR 48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7048</v>
      </c>
      <c r="M6" s="140"/>
      <c r="N6" s="140"/>
      <c r="O6" s="12"/>
      <c r="P6" s="129" t="s">
        <v>58</v>
      </c>
      <c r="Q6" s="129"/>
      <c r="R6" s="129"/>
      <c r="S6" s="155">
        <f>'G-1'!S6:U6</f>
        <v>43209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120</v>
      </c>
      <c r="C10" s="46">
        <f>'G-1'!C10+'G-4'!C10</f>
        <v>246</v>
      </c>
      <c r="D10" s="46">
        <f>'G-1'!D10+'G-4'!D10</f>
        <v>5</v>
      </c>
      <c r="E10" s="46">
        <f>'G-1'!E10+'G-4'!E10</f>
        <v>6</v>
      </c>
      <c r="F10" s="6">
        <f t="shared" ref="F10:F22" si="0">B10*0.5+C10*1+D10*2+E10*2.5</f>
        <v>331</v>
      </c>
      <c r="G10" s="2"/>
      <c r="H10" s="19" t="s">
        <v>4</v>
      </c>
      <c r="I10" s="46">
        <f>'G-1'!I10+'G-4'!I10</f>
        <v>126</v>
      </c>
      <c r="J10" s="46">
        <f>'G-1'!J10+'G-4'!J10</f>
        <v>258</v>
      </c>
      <c r="K10" s="46">
        <f>'G-1'!K10+'G-4'!K10</f>
        <v>8</v>
      </c>
      <c r="L10" s="46">
        <f>'G-1'!L10+'G-4'!L10</f>
        <v>7</v>
      </c>
      <c r="M10" s="6">
        <f t="shared" ref="M10:M22" si="1">I10*0.5+J10*1+K10*2+L10*2.5</f>
        <v>354.5</v>
      </c>
      <c r="N10" s="9">
        <f>F20+F21+F22+M10</f>
        <v>1385.5</v>
      </c>
      <c r="O10" s="19" t="s">
        <v>43</v>
      </c>
      <c r="P10" s="46">
        <f>'G-1'!P10+'G-4'!P10</f>
        <v>97</v>
      </c>
      <c r="Q10" s="46">
        <f>'G-1'!Q10+'G-4'!Q10</f>
        <v>247</v>
      </c>
      <c r="R10" s="46">
        <f>'G-1'!R10+'G-4'!R10</f>
        <v>7</v>
      </c>
      <c r="S10" s="46">
        <f>'G-1'!S10+'G-4'!S10</f>
        <v>5</v>
      </c>
      <c r="T10" s="6">
        <f t="shared" ref="T10:T21" si="2">P10*0.5+Q10*1+R10*2+S10*2.5</f>
        <v>322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145</v>
      </c>
      <c r="C11" s="46">
        <f>'G-1'!C11+'G-4'!C11</f>
        <v>306</v>
      </c>
      <c r="D11" s="46">
        <f>'G-1'!D11+'G-4'!D11</f>
        <v>7</v>
      </c>
      <c r="E11" s="46">
        <f>'G-1'!E11+'G-4'!E11</f>
        <v>4</v>
      </c>
      <c r="F11" s="6">
        <f t="shared" si="0"/>
        <v>402.5</v>
      </c>
      <c r="G11" s="2"/>
      <c r="H11" s="19" t="s">
        <v>5</v>
      </c>
      <c r="I11" s="46">
        <f>'G-1'!I11+'G-4'!I11</f>
        <v>111</v>
      </c>
      <c r="J11" s="46">
        <f>'G-1'!J11+'G-4'!J11</f>
        <v>274</v>
      </c>
      <c r="K11" s="46">
        <f>'G-1'!K11+'G-4'!K11</f>
        <v>10</v>
      </c>
      <c r="L11" s="46">
        <f>'G-1'!L11+'G-4'!L11</f>
        <v>2</v>
      </c>
      <c r="M11" s="6">
        <f t="shared" si="1"/>
        <v>354.5</v>
      </c>
      <c r="N11" s="9">
        <f>F21+F22+M10+M11</f>
        <v>1401</v>
      </c>
      <c r="O11" s="19" t="s">
        <v>44</v>
      </c>
      <c r="P11" s="46">
        <f>'G-1'!P11+'G-4'!P11</f>
        <v>100</v>
      </c>
      <c r="Q11" s="46">
        <f>'G-1'!Q11+'G-4'!Q11</f>
        <v>257</v>
      </c>
      <c r="R11" s="46">
        <f>'G-1'!R11+'G-4'!R11</f>
        <v>9</v>
      </c>
      <c r="S11" s="46">
        <f>'G-1'!S11+'G-4'!S11</f>
        <v>7</v>
      </c>
      <c r="T11" s="6">
        <f t="shared" si="2"/>
        <v>342.5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93</v>
      </c>
      <c r="C12" s="46">
        <f>'G-1'!C12+'G-4'!C12</f>
        <v>272</v>
      </c>
      <c r="D12" s="46">
        <f>'G-1'!D12+'G-4'!D12</f>
        <v>4</v>
      </c>
      <c r="E12" s="46">
        <f>'G-1'!E12+'G-4'!E12</f>
        <v>1</v>
      </c>
      <c r="F12" s="6">
        <f t="shared" si="0"/>
        <v>329</v>
      </c>
      <c r="G12" s="2"/>
      <c r="H12" s="19" t="s">
        <v>6</v>
      </c>
      <c r="I12" s="46">
        <f>'G-1'!I12+'G-4'!I12</f>
        <v>112</v>
      </c>
      <c r="J12" s="46">
        <f>'G-1'!J12+'G-4'!J12</f>
        <v>301</v>
      </c>
      <c r="K12" s="46">
        <f>'G-1'!K12+'G-4'!K12</f>
        <v>12</v>
      </c>
      <c r="L12" s="46">
        <f>'G-1'!L12+'G-4'!L12</f>
        <v>7</v>
      </c>
      <c r="M12" s="6">
        <f t="shared" si="1"/>
        <v>398.5</v>
      </c>
      <c r="N12" s="2">
        <f>F22+M10+M11+M12</f>
        <v>1470.5</v>
      </c>
      <c r="O12" s="19" t="s">
        <v>32</v>
      </c>
      <c r="P12" s="46">
        <f>'G-1'!P12+'G-4'!P12</f>
        <v>126</v>
      </c>
      <c r="Q12" s="46">
        <f>'G-1'!Q12+'G-4'!Q12</f>
        <v>257</v>
      </c>
      <c r="R12" s="46">
        <f>'G-1'!R12+'G-4'!R12</f>
        <v>9</v>
      </c>
      <c r="S12" s="46">
        <f>'G-1'!S12+'G-4'!S12</f>
        <v>7</v>
      </c>
      <c r="T12" s="6">
        <f t="shared" si="2"/>
        <v>355.5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118</v>
      </c>
      <c r="C13" s="46">
        <f>'G-1'!C13+'G-4'!C13</f>
        <v>269</v>
      </c>
      <c r="D13" s="46">
        <f>'G-1'!D13+'G-4'!D13</f>
        <v>7</v>
      </c>
      <c r="E13" s="46">
        <f>'G-1'!E13+'G-4'!E13</f>
        <v>4</v>
      </c>
      <c r="F13" s="6">
        <f t="shared" si="0"/>
        <v>352</v>
      </c>
      <c r="G13" s="2">
        <f t="shared" ref="G13:G19" si="3">F10+F11+F12+F13</f>
        <v>1414.5</v>
      </c>
      <c r="H13" s="19" t="s">
        <v>7</v>
      </c>
      <c r="I13" s="46">
        <f>'G-1'!I13+'G-4'!I13</f>
        <v>89</v>
      </c>
      <c r="J13" s="46">
        <f>'G-1'!J13+'G-4'!J13</f>
        <v>294</v>
      </c>
      <c r="K13" s="46">
        <f>'G-1'!K13+'G-4'!K13</f>
        <v>9</v>
      </c>
      <c r="L13" s="46">
        <f>'G-1'!L13+'G-4'!L13</f>
        <v>4</v>
      </c>
      <c r="M13" s="6">
        <f t="shared" si="1"/>
        <v>366.5</v>
      </c>
      <c r="N13" s="2">
        <f t="shared" ref="N13:N18" si="4">M10+M11+M12+M13</f>
        <v>1474</v>
      </c>
      <c r="O13" s="19" t="s">
        <v>33</v>
      </c>
      <c r="P13" s="46">
        <f>'G-1'!P13+'G-4'!P13</f>
        <v>119</v>
      </c>
      <c r="Q13" s="46">
        <f>'G-1'!Q13+'G-4'!Q13</f>
        <v>261</v>
      </c>
      <c r="R13" s="46">
        <f>'G-1'!R13+'G-4'!R13</f>
        <v>12</v>
      </c>
      <c r="S13" s="46">
        <f>'G-1'!S13+'G-4'!S13</f>
        <v>5</v>
      </c>
      <c r="T13" s="6">
        <f t="shared" si="2"/>
        <v>357</v>
      </c>
      <c r="U13" s="2">
        <f t="shared" ref="U13:U21" si="5">T10+T11+T12+T13</f>
        <v>1377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104</v>
      </c>
      <c r="C14" s="46">
        <f>'G-1'!C14+'G-4'!C14</f>
        <v>275</v>
      </c>
      <c r="D14" s="46">
        <f>'G-1'!D14+'G-4'!D14</f>
        <v>13</v>
      </c>
      <c r="E14" s="46">
        <f>'G-1'!E14+'G-4'!E14</f>
        <v>6</v>
      </c>
      <c r="F14" s="6">
        <f t="shared" si="0"/>
        <v>368</v>
      </c>
      <c r="G14" s="2">
        <f t="shared" si="3"/>
        <v>1451.5</v>
      </c>
      <c r="H14" s="19" t="s">
        <v>9</v>
      </c>
      <c r="I14" s="46">
        <f>'G-1'!I14+'G-4'!I14</f>
        <v>77</v>
      </c>
      <c r="J14" s="46">
        <f>'G-1'!J14+'G-4'!J14</f>
        <v>283</v>
      </c>
      <c r="K14" s="46">
        <f>'G-1'!K14+'G-4'!K14</f>
        <v>7</v>
      </c>
      <c r="L14" s="46">
        <f>'G-1'!L14+'G-4'!L14</f>
        <v>5</v>
      </c>
      <c r="M14" s="6">
        <f t="shared" si="1"/>
        <v>348</v>
      </c>
      <c r="N14" s="2">
        <f t="shared" si="4"/>
        <v>1467.5</v>
      </c>
      <c r="O14" s="19" t="s">
        <v>29</v>
      </c>
      <c r="P14" s="46">
        <f>'G-1'!P14+'G-4'!P14</f>
        <v>151</v>
      </c>
      <c r="Q14" s="46">
        <f>'G-1'!Q14+'G-4'!Q14</f>
        <v>250</v>
      </c>
      <c r="R14" s="46">
        <f>'G-1'!R14+'G-4'!R14</f>
        <v>9</v>
      </c>
      <c r="S14" s="46">
        <f>'G-1'!S14+'G-4'!S14</f>
        <v>0</v>
      </c>
      <c r="T14" s="6">
        <f t="shared" si="2"/>
        <v>343.5</v>
      </c>
      <c r="U14" s="2">
        <f t="shared" si="5"/>
        <v>1398.5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99</v>
      </c>
      <c r="C15" s="46">
        <f>'G-1'!C15+'G-4'!C15</f>
        <v>289</v>
      </c>
      <c r="D15" s="46">
        <f>'G-1'!D15+'G-4'!D15</f>
        <v>7</v>
      </c>
      <c r="E15" s="46">
        <f>'G-1'!E15+'G-4'!E15</f>
        <v>4</v>
      </c>
      <c r="F15" s="6">
        <f t="shared" si="0"/>
        <v>362.5</v>
      </c>
      <c r="G15" s="2">
        <f t="shared" si="3"/>
        <v>1411.5</v>
      </c>
      <c r="H15" s="19" t="s">
        <v>12</v>
      </c>
      <c r="I15" s="46">
        <f>'G-1'!I15+'G-4'!I15</f>
        <v>80</v>
      </c>
      <c r="J15" s="46">
        <f>'G-1'!J15+'G-4'!J15</f>
        <v>266</v>
      </c>
      <c r="K15" s="46">
        <f>'G-1'!K15+'G-4'!K15</f>
        <v>6</v>
      </c>
      <c r="L15" s="46">
        <f>'G-1'!L15+'G-4'!L15</f>
        <v>5</v>
      </c>
      <c r="M15" s="6">
        <f t="shared" si="1"/>
        <v>330.5</v>
      </c>
      <c r="N15" s="2">
        <f t="shared" si="4"/>
        <v>1443.5</v>
      </c>
      <c r="O15" s="18" t="s">
        <v>30</v>
      </c>
      <c r="P15" s="46">
        <f>'G-1'!P15+'G-4'!P15</f>
        <v>149</v>
      </c>
      <c r="Q15" s="46">
        <f>'G-1'!Q15+'G-4'!Q15</f>
        <v>263</v>
      </c>
      <c r="R15" s="46">
        <f>'G-1'!R15+'G-4'!R15</f>
        <v>5</v>
      </c>
      <c r="S15" s="46">
        <f>'G-1'!S15+'G-4'!S15</f>
        <v>5</v>
      </c>
      <c r="T15" s="6">
        <f t="shared" si="2"/>
        <v>360</v>
      </c>
      <c r="U15" s="2">
        <f t="shared" si="5"/>
        <v>1416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104</v>
      </c>
      <c r="C16" s="46">
        <f>'G-1'!C16+'G-4'!C16</f>
        <v>241</v>
      </c>
      <c r="D16" s="46">
        <f>'G-1'!D16+'G-4'!D16</f>
        <v>12</v>
      </c>
      <c r="E16" s="46">
        <f>'G-1'!E16+'G-4'!E16</f>
        <v>5</v>
      </c>
      <c r="F16" s="6">
        <f t="shared" si="0"/>
        <v>329.5</v>
      </c>
      <c r="G16" s="2">
        <f t="shared" si="3"/>
        <v>1412</v>
      </c>
      <c r="H16" s="19" t="s">
        <v>15</v>
      </c>
      <c r="I16" s="46">
        <f>'G-1'!I16+'G-4'!I16</f>
        <v>89</v>
      </c>
      <c r="J16" s="46">
        <f>'G-1'!J16+'G-4'!J16</f>
        <v>250</v>
      </c>
      <c r="K16" s="46">
        <f>'G-1'!K16+'G-4'!K16</f>
        <v>4</v>
      </c>
      <c r="L16" s="46">
        <f>'G-1'!L16+'G-4'!L16</f>
        <v>3</v>
      </c>
      <c r="M16" s="6">
        <f t="shared" si="1"/>
        <v>310</v>
      </c>
      <c r="N16" s="2">
        <f t="shared" si="4"/>
        <v>1355</v>
      </c>
      <c r="O16" s="19" t="s">
        <v>8</v>
      </c>
      <c r="P16" s="46">
        <f>'G-1'!P16+'G-4'!P16</f>
        <v>146</v>
      </c>
      <c r="Q16" s="46">
        <f>'G-1'!Q16+'G-4'!Q16</f>
        <v>273</v>
      </c>
      <c r="R16" s="46">
        <f>'G-1'!R16+'G-4'!R16</f>
        <v>11</v>
      </c>
      <c r="S16" s="46">
        <f>'G-1'!S16+'G-4'!S16</f>
        <v>1</v>
      </c>
      <c r="T16" s="6">
        <f t="shared" si="2"/>
        <v>370.5</v>
      </c>
      <c r="U16" s="2">
        <f t="shared" si="5"/>
        <v>1431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100</v>
      </c>
      <c r="C17" s="46">
        <f>'G-1'!C17+'G-4'!C17</f>
        <v>274</v>
      </c>
      <c r="D17" s="46">
        <f>'G-1'!D17+'G-4'!D17</f>
        <v>11</v>
      </c>
      <c r="E17" s="46">
        <f>'G-1'!E17+'G-4'!E17</f>
        <v>6</v>
      </c>
      <c r="F17" s="6">
        <f t="shared" si="0"/>
        <v>361</v>
      </c>
      <c r="G17" s="2">
        <f t="shared" si="3"/>
        <v>1421</v>
      </c>
      <c r="H17" s="19" t="s">
        <v>18</v>
      </c>
      <c r="I17" s="46">
        <f>'G-1'!I17+'G-4'!I17</f>
        <v>84</v>
      </c>
      <c r="J17" s="46">
        <f>'G-1'!J17+'G-4'!J17</f>
        <v>240</v>
      </c>
      <c r="K17" s="46">
        <f>'G-1'!K17+'G-4'!K17</f>
        <v>5</v>
      </c>
      <c r="L17" s="46">
        <f>'G-1'!L17+'G-4'!L17</f>
        <v>4</v>
      </c>
      <c r="M17" s="6">
        <f t="shared" si="1"/>
        <v>302</v>
      </c>
      <c r="N17" s="2">
        <f t="shared" si="4"/>
        <v>1290.5</v>
      </c>
      <c r="O17" s="19" t="s">
        <v>10</v>
      </c>
      <c r="P17" s="46">
        <f>'G-1'!P17+'G-4'!P17</f>
        <v>166</v>
      </c>
      <c r="Q17" s="46">
        <f>'G-1'!Q17+'G-4'!Q17</f>
        <v>256</v>
      </c>
      <c r="R17" s="46">
        <f>'G-1'!R17+'G-4'!R17</f>
        <v>11</v>
      </c>
      <c r="S17" s="46">
        <f>'G-1'!S17+'G-4'!S17</f>
        <v>0</v>
      </c>
      <c r="T17" s="6">
        <f t="shared" si="2"/>
        <v>361</v>
      </c>
      <c r="U17" s="2">
        <f t="shared" si="5"/>
        <v>1435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108</v>
      </c>
      <c r="C18" s="46">
        <f>'G-1'!C18+'G-4'!C18</f>
        <v>328</v>
      </c>
      <c r="D18" s="46">
        <f>'G-1'!D18+'G-4'!D18</f>
        <v>10</v>
      </c>
      <c r="E18" s="46">
        <f>'G-1'!E18+'G-4'!E18</f>
        <v>7</v>
      </c>
      <c r="F18" s="6">
        <f t="shared" si="0"/>
        <v>419.5</v>
      </c>
      <c r="G18" s="2">
        <f t="shared" si="3"/>
        <v>1472.5</v>
      </c>
      <c r="H18" s="19" t="s">
        <v>20</v>
      </c>
      <c r="I18" s="46">
        <f>'G-1'!I18+'G-4'!I18</f>
        <v>84</v>
      </c>
      <c r="J18" s="46">
        <f>'G-1'!J18+'G-4'!J18</f>
        <v>266</v>
      </c>
      <c r="K18" s="46">
        <f>'G-1'!K18+'G-4'!K18</f>
        <v>6</v>
      </c>
      <c r="L18" s="46">
        <f>'G-1'!L18+'G-4'!L18</f>
        <v>2</v>
      </c>
      <c r="M18" s="6">
        <f t="shared" si="1"/>
        <v>325</v>
      </c>
      <c r="N18" s="2">
        <f t="shared" si="4"/>
        <v>1267.5</v>
      </c>
      <c r="O18" s="19" t="s">
        <v>13</v>
      </c>
      <c r="P18" s="46">
        <f>'G-1'!P18+'G-4'!P18</f>
        <v>182</v>
      </c>
      <c r="Q18" s="46">
        <f>'G-1'!Q18+'G-4'!Q18</f>
        <v>220</v>
      </c>
      <c r="R18" s="46">
        <f>'G-1'!R18+'G-4'!R18</f>
        <v>9</v>
      </c>
      <c r="S18" s="46">
        <f>'G-1'!S18+'G-4'!S18</f>
        <v>1</v>
      </c>
      <c r="T18" s="6">
        <f t="shared" si="2"/>
        <v>331.5</v>
      </c>
      <c r="U18" s="2">
        <f t="shared" si="5"/>
        <v>1423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103</v>
      </c>
      <c r="C19" s="47">
        <f>'G-1'!C19+'G-4'!C19</f>
        <v>299</v>
      </c>
      <c r="D19" s="47">
        <f>'G-1'!D19+'G-4'!D19</f>
        <v>9</v>
      </c>
      <c r="E19" s="47">
        <f>'G-1'!E19+'G-4'!E19</f>
        <v>3</v>
      </c>
      <c r="F19" s="7">
        <f t="shared" si="0"/>
        <v>376</v>
      </c>
      <c r="G19" s="3">
        <f t="shared" si="3"/>
        <v>1486</v>
      </c>
      <c r="H19" s="20" t="s">
        <v>22</v>
      </c>
      <c r="I19" s="46">
        <f>'G-1'!I19+'G-4'!I19</f>
        <v>91</v>
      </c>
      <c r="J19" s="46">
        <f>'G-1'!J19+'G-4'!J19</f>
        <v>263</v>
      </c>
      <c r="K19" s="46">
        <f>'G-1'!K19+'G-4'!K19</f>
        <v>10</v>
      </c>
      <c r="L19" s="46">
        <f>'G-1'!L19+'G-4'!L19</f>
        <v>2</v>
      </c>
      <c r="M19" s="6">
        <f t="shared" si="1"/>
        <v>333.5</v>
      </c>
      <c r="N19" s="2">
        <f>M16+M17+M18+M19</f>
        <v>1270.5</v>
      </c>
      <c r="O19" s="19" t="s">
        <v>16</v>
      </c>
      <c r="P19" s="46">
        <f>'G-1'!P19+'G-4'!P19</f>
        <v>202</v>
      </c>
      <c r="Q19" s="46">
        <f>'G-1'!Q19+'G-4'!Q19</f>
        <v>227</v>
      </c>
      <c r="R19" s="46">
        <f>'G-1'!R19+'G-4'!R19</f>
        <v>7</v>
      </c>
      <c r="S19" s="46">
        <f>'G-1'!S19+'G-4'!S19</f>
        <v>4</v>
      </c>
      <c r="T19" s="6">
        <f t="shared" si="2"/>
        <v>352</v>
      </c>
      <c r="U19" s="2">
        <f t="shared" si="5"/>
        <v>1415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111</v>
      </c>
      <c r="C20" s="45">
        <f>'G-1'!C20+'G-4'!C20</f>
        <v>257</v>
      </c>
      <c r="D20" s="45">
        <f>'G-1'!D20+'G-4'!D20</f>
        <v>7</v>
      </c>
      <c r="E20" s="45">
        <f>'G-1'!E20+'G-4'!E20</f>
        <v>5</v>
      </c>
      <c r="F20" s="8">
        <f t="shared" si="0"/>
        <v>339</v>
      </c>
      <c r="G20" s="35"/>
      <c r="H20" s="19" t="s">
        <v>24</v>
      </c>
      <c r="I20" s="46">
        <f>'G-1'!I20+'G-4'!I20</f>
        <v>90</v>
      </c>
      <c r="J20" s="46">
        <f>'G-1'!J20+'G-4'!J20</f>
        <v>280</v>
      </c>
      <c r="K20" s="46">
        <f>'G-1'!K20+'G-4'!K20</f>
        <v>6</v>
      </c>
      <c r="L20" s="46">
        <f>'G-1'!L20+'G-4'!L20</f>
        <v>2</v>
      </c>
      <c r="M20" s="8">
        <f t="shared" si="1"/>
        <v>342</v>
      </c>
      <c r="N20" s="2">
        <f>M17+M18+M19+M20</f>
        <v>1302.5</v>
      </c>
      <c r="O20" s="19" t="s">
        <v>45</v>
      </c>
      <c r="P20" s="46">
        <f>'G-1'!P20+'G-4'!P20</f>
        <v>149</v>
      </c>
      <c r="Q20" s="46">
        <f>'G-1'!Q20+'G-4'!Q20</f>
        <v>246</v>
      </c>
      <c r="R20" s="46">
        <f>'G-1'!R20+'G-4'!R20</f>
        <v>10</v>
      </c>
      <c r="S20" s="46">
        <f>'G-1'!S20+'G-4'!S20</f>
        <v>0</v>
      </c>
      <c r="T20" s="8">
        <f t="shared" si="2"/>
        <v>340.5</v>
      </c>
      <c r="U20" s="2">
        <f t="shared" si="5"/>
        <v>1385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98</v>
      </c>
      <c r="C21" s="45">
        <f>'G-1'!C21+'G-4'!C21</f>
        <v>244</v>
      </c>
      <c r="D21" s="45">
        <f>'G-1'!D21+'G-4'!D21</f>
        <v>8</v>
      </c>
      <c r="E21" s="45">
        <f>'G-1'!E21+'G-4'!E21</f>
        <v>8</v>
      </c>
      <c r="F21" s="6">
        <f t="shared" si="0"/>
        <v>329</v>
      </c>
      <c r="G21" s="36"/>
      <c r="H21" s="20" t="s">
        <v>25</v>
      </c>
      <c r="I21" s="46">
        <f>'G-1'!I21+'G-4'!I21</f>
        <v>77</v>
      </c>
      <c r="J21" s="46">
        <f>'G-1'!J21+'G-4'!J21</f>
        <v>274</v>
      </c>
      <c r="K21" s="46">
        <f>'G-1'!K21+'G-4'!K21</f>
        <v>11</v>
      </c>
      <c r="L21" s="46">
        <f>'G-1'!L21+'G-4'!L21</f>
        <v>3</v>
      </c>
      <c r="M21" s="6">
        <f t="shared" si="1"/>
        <v>342</v>
      </c>
      <c r="N21" s="2">
        <f>M18+M19+M20+M21</f>
        <v>1342.5</v>
      </c>
      <c r="O21" s="21" t="s">
        <v>46</v>
      </c>
      <c r="P21" s="47">
        <f>'G-1'!P21+'G-4'!P21</f>
        <v>138</v>
      </c>
      <c r="Q21" s="47">
        <f>'G-1'!Q21+'G-4'!Q21</f>
        <v>237</v>
      </c>
      <c r="R21" s="47">
        <f>'G-1'!R21+'G-4'!R21</f>
        <v>9</v>
      </c>
      <c r="S21" s="47">
        <f>'G-1'!S21+'G-4'!S21</f>
        <v>0</v>
      </c>
      <c r="T21" s="7">
        <f t="shared" si="2"/>
        <v>324</v>
      </c>
      <c r="U21" s="3">
        <f t="shared" si="5"/>
        <v>1348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104</v>
      </c>
      <c r="C22" s="45">
        <f>'G-1'!C22+'G-4'!C22</f>
        <v>265</v>
      </c>
      <c r="D22" s="45">
        <f>'G-1'!D22+'G-4'!D22</f>
        <v>13</v>
      </c>
      <c r="E22" s="45">
        <f>'G-1'!E22+'G-4'!E22</f>
        <v>8</v>
      </c>
      <c r="F22" s="6">
        <f t="shared" si="0"/>
        <v>363</v>
      </c>
      <c r="G22" s="2"/>
      <c r="H22" s="21" t="s">
        <v>26</v>
      </c>
      <c r="I22" s="46">
        <f>'G-1'!I22+'G-4'!I22</f>
        <v>77</v>
      </c>
      <c r="J22" s="46">
        <f>'G-1'!J22+'G-4'!J22</f>
        <v>273</v>
      </c>
      <c r="K22" s="46">
        <f>'G-1'!K22+'G-4'!K22</f>
        <v>10</v>
      </c>
      <c r="L22" s="46">
        <f>'G-1'!L22+'G-4'!L22</f>
        <v>2</v>
      </c>
      <c r="M22" s="6">
        <f t="shared" si="1"/>
        <v>336.5</v>
      </c>
      <c r="N22" s="3">
        <f>M19+M20+M21+M22</f>
        <v>1354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1486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1474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1435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88</v>
      </c>
      <c r="G24" s="57"/>
      <c r="H24" s="147"/>
      <c r="I24" s="148"/>
      <c r="J24" s="52" t="s">
        <v>72</v>
      </c>
      <c r="K24" s="55"/>
      <c r="L24" s="55"/>
      <c r="M24" s="56" t="s">
        <v>151</v>
      </c>
      <c r="N24" s="57"/>
      <c r="O24" s="147"/>
      <c r="P24" s="148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7" workbookViewId="0">
      <selection activeCell="L39" sqref="L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tr">
        <f>'G-1'!D5</f>
        <v>CL 70 - CR 48</v>
      </c>
      <c r="D5" s="176"/>
      <c r="E5" s="176"/>
      <c r="F5" s="78"/>
      <c r="G5" s="79"/>
      <c r="H5" s="70" t="s">
        <v>53</v>
      </c>
      <c r="I5" s="177">
        <f>'G-1'!L5</f>
        <v>7048</v>
      </c>
      <c r="J5" s="177"/>
    </row>
    <row r="6" spans="1:10" x14ac:dyDescent="0.2">
      <c r="A6" s="129" t="s">
        <v>113</v>
      </c>
      <c r="B6" s="129"/>
      <c r="C6" s="162" t="s">
        <v>152</v>
      </c>
      <c r="D6" s="162"/>
      <c r="E6" s="162"/>
      <c r="F6" s="78"/>
      <c r="G6" s="79"/>
      <c r="H6" s="70" t="s">
        <v>58</v>
      </c>
      <c r="I6" s="163">
        <f>'G-1'!S6</f>
        <v>43209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543</v>
      </c>
      <c r="F11" s="93">
        <v>1167</v>
      </c>
      <c r="G11" s="93">
        <v>43</v>
      </c>
      <c r="H11" s="93">
        <v>19</v>
      </c>
      <c r="I11" s="93">
        <f t="shared" ref="I11:I45" si="0">E11*0.5+F11+G11*2+H11*2.5</f>
        <v>1572</v>
      </c>
      <c r="J11" s="94">
        <f>IF(I11=0,"0,00",I11/SUM(I10:I12)*100)</f>
        <v>82.196078431372555</v>
      </c>
    </row>
    <row r="12" spans="1:10" x14ac:dyDescent="0.2">
      <c r="A12" s="157"/>
      <c r="B12" s="160"/>
      <c r="C12" s="95" t="s">
        <v>136</v>
      </c>
      <c r="D12" s="96" t="s">
        <v>128</v>
      </c>
      <c r="E12" s="49">
        <v>65</v>
      </c>
      <c r="F12" s="49">
        <v>293</v>
      </c>
      <c r="G12" s="49">
        <v>0</v>
      </c>
      <c r="H12" s="49">
        <v>6</v>
      </c>
      <c r="I12" s="97">
        <f t="shared" si="0"/>
        <v>340.5</v>
      </c>
      <c r="J12" s="98">
        <f>IF(I12=0,"0,00",I12/SUM(I10:I12)*100)</f>
        <v>17.803921568627452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674</v>
      </c>
      <c r="F14" s="93">
        <v>1660</v>
      </c>
      <c r="G14" s="93">
        <v>74</v>
      </c>
      <c r="H14" s="93">
        <v>37</v>
      </c>
      <c r="I14" s="93">
        <f t="shared" si="0"/>
        <v>2237.5</v>
      </c>
      <c r="J14" s="94">
        <f>IF(I14=0,"0,00",I14/SUM(I13:I15)*100)</f>
        <v>85.958509412216671</v>
      </c>
    </row>
    <row r="15" spans="1:10" x14ac:dyDescent="0.2">
      <c r="A15" s="157"/>
      <c r="B15" s="160"/>
      <c r="C15" s="95" t="s">
        <v>137</v>
      </c>
      <c r="D15" s="96" t="s">
        <v>128</v>
      </c>
      <c r="E15" s="49">
        <v>79</v>
      </c>
      <c r="F15" s="49">
        <v>311</v>
      </c>
      <c r="G15" s="49">
        <v>0</v>
      </c>
      <c r="H15" s="49">
        <v>6</v>
      </c>
      <c r="I15" s="97">
        <f t="shared" si="0"/>
        <v>365.5</v>
      </c>
      <c r="J15" s="98">
        <f>IF(I15=0,"0,00",I15/SUM(I13:I15)*100)</f>
        <v>14.041490587783326</v>
      </c>
    </row>
    <row r="16" spans="1:10" x14ac:dyDescent="0.2">
      <c r="A16" s="157"/>
      <c r="B16" s="16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635</v>
      </c>
      <c r="F17" s="93">
        <v>1190</v>
      </c>
      <c r="G17" s="93">
        <v>51</v>
      </c>
      <c r="H17" s="93">
        <v>21</v>
      </c>
      <c r="I17" s="93">
        <f t="shared" si="0"/>
        <v>1662</v>
      </c>
      <c r="J17" s="94">
        <f>IF(I17=0,"0,00",I17/SUM(I16:I18)*100)</f>
        <v>88.123011664899252</v>
      </c>
    </row>
    <row r="18" spans="1:10" x14ac:dyDescent="0.2">
      <c r="A18" s="158"/>
      <c r="B18" s="161"/>
      <c r="C18" s="100" t="s">
        <v>138</v>
      </c>
      <c r="D18" s="96" t="s">
        <v>128</v>
      </c>
      <c r="E18" s="49">
        <v>48</v>
      </c>
      <c r="F18" s="49">
        <v>185</v>
      </c>
      <c r="G18" s="49">
        <v>0</v>
      </c>
      <c r="H18" s="49">
        <v>6</v>
      </c>
      <c r="I18" s="97">
        <f t="shared" si="0"/>
        <v>224</v>
      </c>
      <c r="J18" s="98">
        <f>IF(I18=0,"0,00",I18/SUM(I16:I18)*100)</f>
        <v>11.876988335100743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2</v>
      </c>
      <c r="C37" s="101"/>
      <c r="D37" s="90" t="s">
        <v>125</v>
      </c>
      <c r="E37" s="50">
        <v>7</v>
      </c>
      <c r="F37" s="50">
        <v>31</v>
      </c>
      <c r="G37" s="50">
        <v>0</v>
      </c>
      <c r="H37" s="50">
        <v>1</v>
      </c>
      <c r="I37" s="50">
        <f t="shared" si="0"/>
        <v>37</v>
      </c>
      <c r="J37" s="91">
        <f>IF(I37=0,"0,00",I37/SUM(I37:I39)*100)</f>
        <v>18.362282878411911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34</v>
      </c>
      <c r="F38" s="93">
        <v>145</v>
      </c>
      <c r="G38" s="93">
        <v>0</v>
      </c>
      <c r="H38" s="93">
        <v>1</v>
      </c>
      <c r="I38" s="93">
        <f t="shared" si="0"/>
        <v>164.5</v>
      </c>
      <c r="J38" s="94">
        <f>IF(I38=0,"0,00",I38/SUM(I37:I39)*100)</f>
        <v>81.637717121588096</v>
      </c>
    </row>
    <row r="39" spans="1:10" x14ac:dyDescent="0.2">
      <c r="A39" s="157"/>
      <c r="B39" s="160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4</v>
      </c>
      <c r="F40" s="50">
        <v>11</v>
      </c>
      <c r="G40" s="50">
        <v>0</v>
      </c>
      <c r="H40" s="50">
        <v>0</v>
      </c>
      <c r="I40" s="50">
        <f t="shared" si="0"/>
        <v>13</v>
      </c>
      <c r="J40" s="91">
        <f>IF(I40=0,"0,00",I40/SUM(I40:I42)*100)</f>
        <v>6.3569682151589246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37</v>
      </c>
      <c r="F41" s="93">
        <v>173</v>
      </c>
      <c r="G41" s="93">
        <v>0</v>
      </c>
      <c r="H41" s="93">
        <v>0</v>
      </c>
      <c r="I41" s="93">
        <f t="shared" si="0"/>
        <v>191.5</v>
      </c>
      <c r="J41" s="94">
        <f>IF(I41=0,"0,00",I41/SUM(I40:I42)*100)</f>
        <v>93.643031784841085</v>
      </c>
    </row>
    <row r="42" spans="1:10" x14ac:dyDescent="0.2">
      <c r="A42" s="157"/>
      <c r="B42" s="160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11</v>
      </c>
      <c r="F43" s="50">
        <v>26</v>
      </c>
      <c r="G43" s="50">
        <v>0</v>
      </c>
      <c r="H43" s="50">
        <v>0</v>
      </c>
      <c r="I43" s="50">
        <f t="shared" si="0"/>
        <v>31.5</v>
      </c>
      <c r="J43" s="91">
        <f>IF(I43=0,"0,00",I43/SUM(I43:I45)*100)</f>
        <v>17.403314917127073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40</v>
      </c>
      <c r="F44" s="93">
        <v>127</v>
      </c>
      <c r="G44" s="93">
        <v>0</v>
      </c>
      <c r="H44" s="93">
        <v>1</v>
      </c>
      <c r="I44" s="93">
        <f t="shared" si="0"/>
        <v>149.5</v>
      </c>
      <c r="J44" s="94">
        <f>IF(I44=0,"0,00",I44/SUM(I43:I45)*100)</f>
        <v>82.596685082872924</v>
      </c>
    </row>
    <row r="45" spans="1:10" x14ac:dyDescent="0.2">
      <c r="A45" s="158"/>
      <c r="B45" s="161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CL 70 - CR 48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7048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43209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1254</v>
      </c>
      <c r="AV12" s="64">
        <f t="shared" si="0"/>
        <v>1289.5</v>
      </c>
      <c r="AW12" s="64">
        <f t="shared" si="0"/>
        <v>1267.5</v>
      </c>
      <c r="AX12" s="64">
        <f t="shared" si="0"/>
        <v>1276.5</v>
      </c>
      <c r="AY12" s="64">
        <f t="shared" si="0"/>
        <v>1292</v>
      </c>
      <c r="AZ12" s="64">
        <f t="shared" si="0"/>
        <v>1341.5</v>
      </c>
      <c r="BA12" s="64">
        <f t="shared" si="0"/>
        <v>1353.5</v>
      </c>
      <c r="BB12" s="64"/>
      <c r="BC12" s="64"/>
      <c r="BD12" s="64"/>
      <c r="BE12" s="64">
        <f t="shared" ref="BE12:BQ12" si="1">P14</f>
        <v>1268.5</v>
      </c>
      <c r="BF12" s="64">
        <f t="shared" si="1"/>
        <v>1276.5</v>
      </c>
      <c r="BG12" s="64">
        <f t="shared" si="1"/>
        <v>1339</v>
      </c>
      <c r="BH12" s="64">
        <f t="shared" si="1"/>
        <v>1343.5</v>
      </c>
      <c r="BI12" s="64">
        <f t="shared" si="1"/>
        <v>1334.5</v>
      </c>
      <c r="BJ12" s="64">
        <f t="shared" si="1"/>
        <v>1330.5</v>
      </c>
      <c r="BK12" s="64">
        <f t="shared" si="1"/>
        <v>1253</v>
      </c>
      <c r="BL12" s="64">
        <f t="shared" si="1"/>
        <v>1192</v>
      </c>
      <c r="BM12" s="64">
        <f t="shared" si="1"/>
        <v>1162</v>
      </c>
      <c r="BN12" s="64">
        <f t="shared" si="1"/>
        <v>1145</v>
      </c>
      <c r="BO12" s="64">
        <f t="shared" si="1"/>
        <v>1166.5</v>
      </c>
      <c r="BP12" s="64">
        <f t="shared" si="1"/>
        <v>1196.5</v>
      </c>
      <c r="BQ12" s="64">
        <f t="shared" si="1"/>
        <v>1207.5</v>
      </c>
      <c r="BR12" s="64"/>
      <c r="BS12" s="64"/>
      <c r="BT12" s="64"/>
      <c r="BU12" s="64">
        <f t="shared" ref="BU12:CC12" si="2">AG14</f>
        <v>1234</v>
      </c>
      <c r="BV12" s="64">
        <f t="shared" si="2"/>
        <v>1257.5</v>
      </c>
      <c r="BW12" s="64">
        <f t="shared" si="2"/>
        <v>1285</v>
      </c>
      <c r="BX12" s="64">
        <f t="shared" si="2"/>
        <v>1305.5</v>
      </c>
      <c r="BY12" s="64">
        <f t="shared" si="2"/>
        <v>1318.5</v>
      </c>
      <c r="BZ12" s="64">
        <f t="shared" si="2"/>
        <v>1313.5</v>
      </c>
      <c r="CA12" s="64">
        <f t="shared" si="2"/>
        <v>1291.5</v>
      </c>
      <c r="CB12" s="64">
        <f t="shared" si="2"/>
        <v>1270.5</v>
      </c>
      <c r="CC12" s="64">
        <f t="shared" si="2"/>
        <v>1232</v>
      </c>
    </row>
    <row r="13" spans="1:81" ht="16.5" customHeight="1" x14ac:dyDescent="0.2">
      <c r="A13" s="67" t="s">
        <v>104</v>
      </c>
      <c r="B13" s="116">
        <f>'G-1'!F10</f>
        <v>300</v>
      </c>
      <c r="C13" s="116">
        <f>'G-1'!F11</f>
        <v>345</v>
      </c>
      <c r="D13" s="116">
        <f>'G-1'!F12</f>
        <v>293</v>
      </c>
      <c r="E13" s="116">
        <f>'G-1'!F13</f>
        <v>316</v>
      </c>
      <c r="F13" s="116">
        <f>'G-1'!F14</f>
        <v>335.5</v>
      </c>
      <c r="G13" s="116">
        <f>'G-1'!F15</f>
        <v>323</v>
      </c>
      <c r="H13" s="116">
        <f>'G-1'!F16</f>
        <v>302</v>
      </c>
      <c r="I13" s="116">
        <f>'G-1'!F17</f>
        <v>331.5</v>
      </c>
      <c r="J13" s="116">
        <f>'G-1'!F18</f>
        <v>385</v>
      </c>
      <c r="K13" s="116">
        <f>'G-1'!F19</f>
        <v>335</v>
      </c>
      <c r="L13" s="117"/>
      <c r="M13" s="116">
        <f>'G-1'!F20</f>
        <v>304</v>
      </c>
      <c r="N13" s="116">
        <f>'G-1'!F21</f>
        <v>302</v>
      </c>
      <c r="O13" s="116">
        <f>'G-1'!F22</f>
        <v>336.5</v>
      </c>
      <c r="P13" s="116">
        <f>'G-1'!M10</f>
        <v>326</v>
      </c>
      <c r="Q13" s="116">
        <f>'G-1'!M11</f>
        <v>312</v>
      </c>
      <c r="R13" s="116">
        <f>'G-1'!M12</f>
        <v>364.5</v>
      </c>
      <c r="S13" s="116">
        <f>'G-1'!M13</f>
        <v>341</v>
      </c>
      <c r="T13" s="116">
        <f>'G-1'!M14</f>
        <v>317</v>
      </c>
      <c r="U13" s="116">
        <f>'G-1'!M15</f>
        <v>308</v>
      </c>
      <c r="V13" s="116">
        <f>'G-1'!M16</f>
        <v>287</v>
      </c>
      <c r="W13" s="116">
        <f>'G-1'!M17</f>
        <v>280</v>
      </c>
      <c r="X13" s="116">
        <f>'G-1'!M18</f>
        <v>287</v>
      </c>
      <c r="Y13" s="116">
        <f>'G-1'!M19</f>
        <v>291</v>
      </c>
      <c r="Z13" s="116">
        <f>'G-1'!M20</f>
        <v>308.5</v>
      </c>
      <c r="AA13" s="116">
        <f>'G-1'!M21</f>
        <v>310</v>
      </c>
      <c r="AB13" s="116">
        <f>'G-1'!M22</f>
        <v>298</v>
      </c>
      <c r="AC13" s="117"/>
      <c r="AD13" s="116">
        <f>'G-1'!T10</f>
        <v>292</v>
      </c>
      <c r="AE13" s="116">
        <f>'G-1'!T11</f>
        <v>309</v>
      </c>
      <c r="AF13" s="116">
        <f>'G-1'!T12</f>
        <v>314.5</v>
      </c>
      <c r="AG13" s="116">
        <f>'G-1'!T13</f>
        <v>318.5</v>
      </c>
      <c r="AH13" s="116">
        <f>'G-1'!T14</f>
        <v>315.5</v>
      </c>
      <c r="AI13" s="116">
        <f>'G-1'!T15</f>
        <v>336.5</v>
      </c>
      <c r="AJ13" s="116">
        <f>'G-1'!T16</f>
        <v>335</v>
      </c>
      <c r="AK13" s="116">
        <f>'G-1'!T17</f>
        <v>331.5</v>
      </c>
      <c r="AL13" s="116">
        <f>'G-1'!T18</f>
        <v>310.5</v>
      </c>
      <c r="AM13" s="116">
        <f>'G-1'!T19</f>
        <v>314.5</v>
      </c>
      <c r="AN13" s="116">
        <f>'G-1'!T20</f>
        <v>314</v>
      </c>
      <c r="AO13" s="116">
        <f>'G-1'!T21</f>
        <v>293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1254</v>
      </c>
      <c r="F14" s="116">
        <f t="shared" ref="F14:K14" si="3">C13+D13+E13+F13</f>
        <v>1289.5</v>
      </c>
      <c r="G14" s="116">
        <f t="shared" si="3"/>
        <v>1267.5</v>
      </c>
      <c r="H14" s="116">
        <f t="shared" si="3"/>
        <v>1276.5</v>
      </c>
      <c r="I14" s="116">
        <f t="shared" si="3"/>
        <v>1292</v>
      </c>
      <c r="J14" s="116">
        <f t="shared" si="3"/>
        <v>1341.5</v>
      </c>
      <c r="K14" s="116">
        <f t="shared" si="3"/>
        <v>1353.5</v>
      </c>
      <c r="L14" s="117"/>
      <c r="M14" s="116"/>
      <c r="N14" s="116"/>
      <c r="O14" s="116"/>
      <c r="P14" s="116">
        <f>M13+N13+O13+P13</f>
        <v>1268.5</v>
      </c>
      <c r="Q14" s="116">
        <f t="shared" ref="Q14:AB14" si="4">N13+O13+P13+Q13</f>
        <v>1276.5</v>
      </c>
      <c r="R14" s="116">
        <f t="shared" si="4"/>
        <v>1339</v>
      </c>
      <c r="S14" s="116">
        <f t="shared" si="4"/>
        <v>1343.5</v>
      </c>
      <c r="T14" s="116">
        <f t="shared" si="4"/>
        <v>1334.5</v>
      </c>
      <c r="U14" s="116">
        <f t="shared" si="4"/>
        <v>1330.5</v>
      </c>
      <c r="V14" s="116">
        <f t="shared" si="4"/>
        <v>1253</v>
      </c>
      <c r="W14" s="116">
        <f t="shared" si="4"/>
        <v>1192</v>
      </c>
      <c r="X14" s="116">
        <f t="shared" si="4"/>
        <v>1162</v>
      </c>
      <c r="Y14" s="116">
        <f t="shared" si="4"/>
        <v>1145</v>
      </c>
      <c r="Z14" s="116">
        <f t="shared" si="4"/>
        <v>1166.5</v>
      </c>
      <c r="AA14" s="116">
        <f t="shared" si="4"/>
        <v>1196.5</v>
      </c>
      <c r="AB14" s="116">
        <f t="shared" si="4"/>
        <v>1207.5</v>
      </c>
      <c r="AC14" s="117"/>
      <c r="AD14" s="116"/>
      <c r="AE14" s="116"/>
      <c r="AF14" s="116"/>
      <c r="AG14" s="116">
        <f>AD13+AE13+AF13+AG13</f>
        <v>1234</v>
      </c>
      <c r="AH14" s="116">
        <f t="shared" ref="AH14:AO14" si="5">AE13+AF13+AG13+AH13</f>
        <v>1257.5</v>
      </c>
      <c r="AI14" s="116">
        <f t="shared" si="5"/>
        <v>1285</v>
      </c>
      <c r="AJ14" s="116">
        <f t="shared" si="5"/>
        <v>1305.5</v>
      </c>
      <c r="AK14" s="116">
        <f t="shared" si="5"/>
        <v>1318.5</v>
      </c>
      <c r="AL14" s="116">
        <f t="shared" si="5"/>
        <v>1313.5</v>
      </c>
      <c r="AM14" s="116">
        <f t="shared" si="5"/>
        <v>1291.5</v>
      </c>
      <c r="AN14" s="116">
        <f t="shared" si="5"/>
        <v>1270.5</v>
      </c>
      <c r="AO14" s="116">
        <f t="shared" si="5"/>
        <v>1232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0.82196078431372555</v>
      </c>
      <c r="H15" s="119"/>
      <c r="I15" s="119" t="s">
        <v>109</v>
      </c>
      <c r="J15" s="120">
        <f>DIRECCIONALIDAD!J12/100</f>
        <v>0.17803921568627451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0.85958509412216666</v>
      </c>
      <c r="V15" s="119"/>
      <c r="W15" s="119"/>
      <c r="X15" s="119"/>
      <c r="Y15" s="119" t="s">
        <v>109</v>
      </c>
      <c r="Z15" s="120">
        <f>DIRECCIONALIDAD!J15/100</f>
        <v>0.14041490587783326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0.88123011664899253</v>
      </c>
      <c r="AL15" s="119"/>
      <c r="AM15" s="119"/>
      <c r="AN15" s="119" t="s">
        <v>109</v>
      </c>
      <c r="AO15" s="122">
        <f>DIRECCIONALIDAD!J18/100</f>
        <v>0.11876988335100742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160.5</v>
      </c>
      <c r="AV18" s="68">
        <f t="shared" si="12"/>
        <v>162</v>
      </c>
      <c r="AW18" s="68">
        <f t="shared" si="12"/>
        <v>144</v>
      </c>
      <c r="AX18" s="68">
        <f t="shared" si="12"/>
        <v>135.5</v>
      </c>
      <c r="AY18" s="68">
        <f t="shared" si="12"/>
        <v>129</v>
      </c>
      <c r="AZ18" s="68">
        <f t="shared" si="12"/>
        <v>131</v>
      </c>
      <c r="BA18" s="68">
        <f t="shared" si="12"/>
        <v>132.5</v>
      </c>
      <c r="BB18" s="68"/>
      <c r="BC18" s="68"/>
      <c r="BD18" s="68"/>
      <c r="BE18" s="68">
        <f t="shared" ref="BE18:BQ18" si="13">P26</f>
        <v>117</v>
      </c>
      <c r="BF18" s="68">
        <f t="shared" si="13"/>
        <v>124.5</v>
      </c>
      <c r="BG18" s="68">
        <f t="shared" si="13"/>
        <v>131.5</v>
      </c>
      <c r="BH18" s="68">
        <f t="shared" si="13"/>
        <v>130.5</v>
      </c>
      <c r="BI18" s="68">
        <f t="shared" si="13"/>
        <v>133</v>
      </c>
      <c r="BJ18" s="68">
        <f t="shared" si="13"/>
        <v>113</v>
      </c>
      <c r="BK18" s="68">
        <f t="shared" si="13"/>
        <v>102</v>
      </c>
      <c r="BL18" s="68">
        <f t="shared" si="13"/>
        <v>98.5</v>
      </c>
      <c r="BM18" s="68">
        <f t="shared" si="13"/>
        <v>105.5</v>
      </c>
      <c r="BN18" s="68">
        <f t="shared" si="13"/>
        <v>125.5</v>
      </c>
      <c r="BO18" s="68">
        <f t="shared" si="13"/>
        <v>136</v>
      </c>
      <c r="BP18" s="68">
        <f t="shared" si="13"/>
        <v>146</v>
      </c>
      <c r="BQ18" s="68">
        <f t="shared" si="13"/>
        <v>146.5</v>
      </c>
      <c r="BR18" s="68"/>
      <c r="BS18" s="68"/>
      <c r="BT18" s="68"/>
      <c r="BU18" s="68">
        <f t="shared" ref="BU18:CC18" si="14">AG26</f>
        <v>143</v>
      </c>
      <c r="BV18" s="68">
        <f t="shared" si="14"/>
        <v>141</v>
      </c>
      <c r="BW18" s="68">
        <f t="shared" si="14"/>
        <v>131</v>
      </c>
      <c r="BX18" s="68">
        <f t="shared" si="14"/>
        <v>125.5</v>
      </c>
      <c r="BY18" s="68">
        <f t="shared" si="14"/>
        <v>116.5</v>
      </c>
      <c r="BZ18" s="68">
        <f t="shared" si="14"/>
        <v>109.5</v>
      </c>
      <c r="CA18" s="68">
        <f t="shared" si="14"/>
        <v>123.5</v>
      </c>
      <c r="CB18" s="68">
        <f t="shared" si="14"/>
        <v>114.5</v>
      </c>
      <c r="CC18" s="68">
        <f t="shared" si="14"/>
        <v>116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1414.5</v>
      </c>
      <c r="AV20" s="59">
        <f t="shared" si="18"/>
        <v>1451.5</v>
      </c>
      <c r="AW20" s="59">
        <f t="shared" si="18"/>
        <v>1411.5</v>
      </c>
      <c r="AX20" s="59">
        <f t="shared" si="18"/>
        <v>1412</v>
      </c>
      <c r="AY20" s="59">
        <f t="shared" si="18"/>
        <v>1421</v>
      </c>
      <c r="AZ20" s="59">
        <f t="shared" si="18"/>
        <v>1472.5</v>
      </c>
      <c r="BA20" s="59">
        <f t="shared" si="18"/>
        <v>1486</v>
      </c>
      <c r="BB20" s="59"/>
      <c r="BC20" s="59"/>
      <c r="BD20" s="59"/>
      <c r="BE20" s="59">
        <f t="shared" ref="BE20:BQ20" si="19">P30</f>
        <v>1385.5</v>
      </c>
      <c r="BF20" s="59">
        <f t="shared" si="19"/>
        <v>1401</v>
      </c>
      <c r="BG20" s="59">
        <f t="shared" si="19"/>
        <v>1470.5</v>
      </c>
      <c r="BH20" s="59">
        <f t="shared" si="19"/>
        <v>1474</v>
      </c>
      <c r="BI20" s="59">
        <f t="shared" si="19"/>
        <v>1467.5</v>
      </c>
      <c r="BJ20" s="59">
        <f t="shared" si="19"/>
        <v>1443.5</v>
      </c>
      <c r="BK20" s="59">
        <f t="shared" si="19"/>
        <v>1355</v>
      </c>
      <c r="BL20" s="59">
        <f t="shared" si="19"/>
        <v>1290.5</v>
      </c>
      <c r="BM20" s="59">
        <f t="shared" si="19"/>
        <v>1267.5</v>
      </c>
      <c r="BN20" s="59">
        <f t="shared" si="19"/>
        <v>1270.5</v>
      </c>
      <c r="BO20" s="59">
        <f t="shared" si="19"/>
        <v>1302.5</v>
      </c>
      <c r="BP20" s="59">
        <f t="shared" si="19"/>
        <v>1342.5</v>
      </c>
      <c r="BQ20" s="59">
        <f t="shared" si="19"/>
        <v>1354</v>
      </c>
      <c r="BR20" s="59"/>
      <c r="BS20" s="59"/>
      <c r="BT20" s="59"/>
      <c r="BU20" s="59">
        <f t="shared" ref="BU20:CC20" si="20">AG30</f>
        <v>1377</v>
      </c>
      <c r="BV20" s="59">
        <f t="shared" si="20"/>
        <v>1398.5</v>
      </c>
      <c r="BW20" s="59">
        <f t="shared" si="20"/>
        <v>1416</v>
      </c>
      <c r="BX20" s="59">
        <f t="shared" si="20"/>
        <v>1431</v>
      </c>
      <c r="BY20" s="59">
        <f t="shared" si="20"/>
        <v>1435</v>
      </c>
      <c r="BZ20" s="59">
        <f t="shared" si="20"/>
        <v>1423</v>
      </c>
      <c r="CA20" s="59">
        <f t="shared" si="20"/>
        <v>1415</v>
      </c>
      <c r="CB20" s="59">
        <f t="shared" si="20"/>
        <v>1385</v>
      </c>
      <c r="CC20" s="59">
        <f t="shared" si="20"/>
        <v>1348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31</v>
      </c>
      <c r="C25" s="116">
        <f>'G-4'!F11</f>
        <v>57.5</v>
      </c>
      <c r="D25" s="116">
        <f>'G-4'!F12</f>
        <v>36</v>
      </c>
      <c r="E25" s="116">
        <f>'G-4'!F13</f>
        <v>36</v>
      </c>
      <c r="F25" s="116">
        <f>'G-4'!F14</f>
        <v>32.5</v>
      </c>
      <c r="G25" s="116">
        <f>'G-4'!F15</f>
        <v>39.5</v>
      </c>
      <c r="H25" s="116">
        <f>'G-4'!F16</f>
        <v>27.5</v>
      </c>
      <c r="I25" s="116">
        <f>'G-4'!F17</f>
        <v>29.5</v>
      </c>
      <c r="J25" s="116">
        <f>'G-4'!F18</f>
        <v>34.5</v>
      </c>
      <c r="K25" s="116">
        <f>'G-4'!F19</f>
        <v>41</v>
      </c>
      <c r="L25" s="117"/>
      <c r="M25" s="116">
        <f>'G-4'!F20</f>
        <v>35</v>
      </c>
      <c r="N25" s="116">
        <f>'G-4'!F21</f>
        <v>27</v>
      </c>
      <c r="O25" s="116">
        <f>'G-4'!F22</f>
        <v>26.5</v>
      </c>
      <c r="P25" s="116">
        <f>'G-4'!M10</f>
        <v>28.5</v>
      </c>
      <c r="Q25" s="116">
        <f>'G-4'!M11</f>
        <v>42.5</v>
      </c>
      <c r="R25" s="116">
        <f>'G-4'!M12</f>
        <v>34</v>
      </c>
      <c r="S25" s="116">
        <f>'G-4'!M13</f>
        <v>25.5</v>
      </c>
      <c r="T25" s="116">
        <f>'G-4'!M14</f>
        <v>31</v>
      </c>
      <c r="U25" s="116">
        <f>'G-4'!M15</f>
        <v>22.5</v>
      </c>
      <c r="V25" s="116">
        <f>'G-4'!M16</f>
        <v>23</v>
      </c>
      <c r="W25" s="116">
        <f>'G-4'!M17</f>
        <v>22</v>
      </c>
      <c r="X25" s="116">
        <f>'G-4'!M18</f>
        <v>38</v>
      </c>
      <c r="Y25" s="116">
        <f>'G-4'!M19</f>
        <v>42.5</v>
      </c>
      <c r="Z25" s="116">
        <f>'G-4'!M20</f>
        <v>33.5</v>
      </c>
      <c r="AA25" s="116">
        <f>'G-4'!M21</f>
        <v>32</v>
      </c>
      <c r="AB25" s="116">
        <f>'G-4'!M22</f>
        <v>38.5</v>
      </c>
      <c r="AC25" s="117"/>
      <c r="AD25" s="116">
        <f>'G-4'!T10</f>
        <v>30</v>
      </c>
      <c r="AE25" s="116">
        <f>'G-4'!T11</f>
        <v>33.5</v>
      </c>
      <c r="AF25" s="116">
        <f>'G-4'!T12</f>
        <v>41</v>
      </c>
      <c r="AG25" s="116">
        <f>'G-4'!T13</f>
        <v>38.5</v>
      </c>
      <c r="AH25" s="116">
        <f>'G-4'!T14</f>
        <v>28</v>
      </c>
      <c r="AI25" s="116">
        <f>'G-4'!T15</f>
        <v>23.5</v>
      </c>
      <c r="AJ25" s="116">
        <f>'G-4'!T16</f>
        <v>35.5</v>
      </c>
      <c r="AK25" s="116">
        <f>'G-4'!T17</f>
        <v>29.5</v>
      </c>
      <c r="AL25" s="116">
        <f>'G-4'!T18</f>
        <v>21</v>
      </c>
      <c r="AM25" s="116">
        <f>'G-4'!T19</f>
        <v>37.5</v>
      </c>
      <c r="AN25" s="116">
        <f>'G-4'!T20</f>
        <v>26.5</v>
      </c>
      <c r="AO25" s="116">
        <f>'G-4'!T21</f>
        <v>31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160.5</v>
      </c>
      <c r="F26" s="116">
        <f t="shared" ref="F26:K26" si="24">C25+D25+E25+F25</f>
        <v>162</v>
      </c>
      <c r="G26" s="116">
        <f t="shared" si="24"/>
        <v>144</v>
      </c>
      <c r="H26" s="116">
        <f t="shared" si="24"/>
        <v>135.5</v>
      </c>
      <c r="I26" s="116">
        <f t="shared" si="24"/>
        <v>129</v>
      </c>
      <c r="J26" s="116">
        <f t="shared" si="24"/>
        <v>131</v>
      </c>
      <c r="K26" s="116">
        <f t="shared" si="24"/>
        <v>132.5</v>
      </c>
      <c r="L26" s="117"/>
      <c r="M26" s="116"/>
      <c r="N26" s="116"/>
      <c r="O26" s="116"/>
      <c r="P26" s="116">
        <f>M25+N25+O25+P25</f>
        <v>117</v>
      </c>
      <c r="Q26" s="116">
        <f t="shared" ref="Q26:AB26" si="25">N25+O25+P25+Q25</f>
        <v>124.5</v>
      </c>
      <c r="R26" s="116">
        <f t="shared" si="25"/>
        <v>131.5</v>
      </c>
      <c r="S26" s="116">
        <f t="shared" si="25"/>
        <v>130.5</v>
      </c>
      <c r="T26" s="116">
        <f t="shared" si="25"/>
        <v>133</v>
      </c>
      <c r="U26" s="116">
        <f t="shared" si="25"/>
        <v>113</v>
      </c>
      <c r="V26" s="116">
        <f t="shared" si="25"/>
        <v>102</v>
      </c>
      <c r="W26" s="116">
        <f t="shared" si="25"/>
        <v>98.5</v>
      </c>
      <c r="X26" s="116">
        <f t="shared" si="25"/>
        <v>105.5</v>
      </c>
      <c r="Y26" s="116">
        <f t="shared" si="25"/>
        <v>125.5</v>
      </c>
      <c r="Z26" s="116">
        <f t="shared" si="25"/>
        <v>136</v>
      </c>
      <c r="AA26" s="116">
        <f t="shared" si="25"/>
        <v>146</v>
      </c>
      <c r="AB26" s="116">
        <f t="shared" si="25"/>
        <v>146.5</v>
      </c>
      <c r="AC26" s="117"/>
      <c r="AD26" s="116"/>
      <c r="AE26" s="116"/>
      <c r="AF26" s="116"/>
      <c r="AG26" s="116">
        <f>AD25+AE25+AF25+AG25</f>
        <v>143</v>
      </c>
      <c r="AH26" s="116">
        <f t="shared" ref="AH26:AO26" si="26">AE25+AF25+AG25+AH25</f>
        <v>141</v>
      </c>
      <c r="AI26" s="116">
        <f t="shared" si="26"/>
        <v>131</v>
      </c>
      <c r="AJ26" s="116">
        <f t="shared" si="26"/>
        <v>125.5</v>
      </c>
      <c r="AK26" s="116">
        <f t="shared" si="26"/>
        <v>116.5</v>
      </c>
      <c r="AL26" s="116">
        <f t="shared" si="26"/>
        <v>109.5</v>
      </c>
      <c r="AM26" s="116">
        <f t="shared" si="26"/>
        <v>123.5</v>
      </c>
      <c r="AN26" s="116">
        <f t="shared" si="26"/>
        <v>114.5</v>
      </c>
      <c r="AO26" s="116">
        <f t="shared" si="26"/>
        <v>116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0.18362282878411912</v>
      </c>
      <c r="E27" s="119"/>
      <c r="F27" s="119" t="s">
        <v>108</v>
      </c>
      <c r="G27" s="120">
        <f>DIRECCIONALIDAD!J38/100</f>
        <v>0.81637717121588094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6.3569682151589244E-2</v>
      </c>
      <c r="Q27" s="119"/>
      <c r="R27" s="119"/>
      <c r="S27" s="119"/>
      <c r="T27" s="119" t="s">
        <v>108</v>
      </c>
      <c r="U27" s="120">
        <f>DIRECCIONALIDAD!J41/100</f>
        <v>0.9364303178484108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0.17403314917127072</v>
      </c>
      <c r="AG27" s="119"/>
      <c r="AH27" s="119"/>
      <c r="AI27" s="119"/>
      <c r="AJ27" s="119" t="s">
        <v>108</v>
      </c>
      <c r="AK27" s="120">
        <f>DIRECCIONALIDAD!J44/100</f>
        <v>0.82596685082872923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331</v>
      </c>
      <c r="C29" s="116">
        <f t="shared" ref="C29:K29" si="27">C13+C17+C21+C25</f>
        <v>402.5</v>
      </c>
      <c r="D29" s="116">
        <f t="shared" si="27"/>
        <v>329</v>
      </c>
      <c r="E29" s="116">
        <f t="shared" si="27"/>
        <v>352</v>
      </c>
      <c r="F29" s="116">
        <f t="shared" si="27"/>
        <v>368</v>
      </c>
      <c r="G29" s="116">
        <f t="shared" si="27"/>
        <v>362.5</v>
      </c>
      <c r="H29" s="116">
        <f t="shared" si="27"/>
        <v>329.5</v>
      </c>
      <c r="I29" s="116">
        <f t="shared" si="27"/>
        <v>361</v>
      </c>
      <c r="J29" s="116">
        <f t="shared" si="27"/>
        <v>419.5</v>
      </c>
      <c r="K29" s="116">
        <f t="shared" si="27"/>
        <v>376</v>
      </c>
      <c r="L29" s="117"/>
      <c r="M29" s="116">
        <f>M13+M17+M21+M25</f>
        <v>339</v>
      </c>
      <c r="N29" s="116">
        <f t="shared" ref="N29:AB29" si="28">N13+N17+N21+N25</f>
        <v>329</v>
      </c>
      <c r="O29" s="116">
        <f t="shared" si="28"/>
        <v>363</v>
      </c>
      <c r="P29" s="116">
        <f t="shared" si="28"/>
        <v>354.5</v>
      </c>
      <c r="Q29" s="116">
        <f t="shared" si="28"/>
        <v>354.5</v>
      </c>
      <c r="R29" s="116">
        <f t="shared" si="28"/>
        <v>398.5</v>
      </c>
      <c r="S29" s="116">
        <f t="shared" si="28"/>
        <v>366.5</v>
      </c>
      <c r="T29" s="116">
        <f t="shared" si="28"/>
        <v>348</v>
      </c>
      <c r="U29" s="116">
        <f t="shared" si="28"/>
        <v>330.5</v>
      </c>
      <c r="V29" s="116">
        <f t="shared" si="28"/>
        <v>310</v>
      </c>
      <c r="W29" s="116">
        <f t="shared" si="28"/>
        <v>302</v>
      </c>
      <c r="X29" s="116">
        <f t="shared" si="28"/>
        <v>325</v>
      </c>
      <c r="Y29" s="116">
        <f t="shared" si="28"/>
        <v>333.5</v>
      </c>
      <c r="Z29" s="116">
        <f t="shared" si="28"/>
        <v>342</v>
      </c>
      <c r="AA29" s="116">
        <f t="shared" si="28"/>
        <v>342</v>
      </c>
      <c r="AB29" s="116">
        <f t="shared" si="28"/>
        <v>336.5</v>
      </c>
      <c r="AC29" s="117"/>
      <c r="AD29" s="116">
        <f>AD13+AD17+AD21+AD25</f>
        <v>322</v>
      </c>
      <c r="AE29" s="116">
        <f t="shared" ref="AE29:AO29" si="29">AE13+AE17+AE21+AE25</f>
        <v>342.5</v>
      </c>
      <c r="AF29" s="116">
        <f t="shared" si="29"/>
        <v>355.5</v>
      </c>
      <c r="AG29" s="116">
        <f t="shared" si="29"/>
        <v>357</v>
      </c>
      <c r="AH29" s="116">
        <f t="shared" si="29"/>
        <v>343.5</v>
      </c>
      <c r="AI29" s="116">
        <f t="shared" si="29"/>
        <v>360</v>
      </c>
      <c r="AJ29" s="116">
        <f t="shared" si="29"/>
        <v>370.5</v>
      </c>
      <c r="AK29" s="116">
        <f t="shared" si="29"/>
        <v>361</v>
      </c>
      <c r="AL29" s="116">
        <f t="shared" si="29"/>
        <v>331.5</v>
      </c>
      <c r="AM29" s="116">
        <f t="shared" si="29"/>
        <v>352</v>
      </c>
      <c r="AN29" s="116">
        <f t="shared" si="29"/>
        <v>340.5</v>
      </c>
      <c r="AO29" s="116">
        <f t="shared" si="29"/>
        <v>324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1414.5</v>
      </c>
      <c r="F30" s="116">
        <f t="shared" ref="F30:K30" si="30">C29+D29+E29+F29</f>
        <v>1451.5</v>
      </c>
      <c r="G30" s="116">
        <f t="shared" si="30"/>
        <v>1411.5</v>
      </c>
      <c r="H30" s="116">
        <f t="shared" si="30"/>
        <v>1412</v>
      </c>
      <c r="I30" s="116">
        <f t="shared" si="30"/>
        <v>1421</v>
      </c>
      <c r="J30" s="116">
        <f t="shared" si="30"/>
        <v>1472.5</v>
      </c>
      <c r="K30" s="116">
        <f t="shared" si="30"/>
        <v>1486</v>
      </c>
      <c r="L30" s="117"/>
      <c r="M30" s="116"/>
      <c r="N30" s="116"/>
      <c r="O30" s="116"/>
      <c r="P30" s="116">
        <f>M29+N29+O29+P29</f>
        <v>1385.5</v>
      </c>
      <c r="Q30" s="116">
        <f t="shared" ref="Q30:AB30" si="31">N29+O29+P29+Q29</f>
        <v>1401</v>
      </c>
      <c r="R30" s="116">
        <f t="shared" si="31"/>
        <v>1470.5</v>
      </c>
      <c r="S30" s="116">
        <f t="shared" si="31"/>
        <v>1474</v>
      </c>
      <c r="T30" s="116">
        <f t="shared" si="31"/>
        <v>1467.5</v>
      </c>
      <c r="U30" s="116">
        <f t="shared" si="31"/>
        <v>1443.5</v>
      </c>
      <c r="V30" s="116">
        <f t="shared" si="31"/>
        <v>1355</v>
      </c>
      <c r="W30" s="116">
        <f t="shared" si="31"/>
        <v>1290.5</v>
      </c>
      <c r="X30" s="116">
        <f t="shared" si="31"/>
        <v>1267.5</v>
      </c>
      <c r="Y30" s="116">
        <f t="shared" si="31"/>
        <v>1270.5</v>
      </c>
      <c r="Z30" s="116">
        <f t="shared" si="31"/>
        <v>1302.5</v>
      </c>
      <c r="AA30" s="116">
        <f t="shared" si="31"/>
        <v>1342.5</v>
      </c>
      <c r="AB30" s="116">
        <f t="shared" si="31"/>
        <v>1354</v>
      </c>
      <c r="AC30" s="117"/>
      <c r="AD30" s="116"/>
      <c r="AE30" s="116"/>
      <c r="AF30" s="116"/>
      <c r="AG30" s="116">
        <f>AD29+AE29+AF29+AG29</f>
        <v>1377</v>
      </c>
      <c r="AH30" s="116">
        <f t="shared" ref="AH30:AO30" si="32">AE29+AF29+AG29+AH29</f>
        <v>1398.5</v>
      </c>
      <c r="AI30" s="116">
        <f t="shared" si="32"/>
        <v>1416</v>
      </c>
      <c r="AJ30" s="116">
        <f t="shared" si="32"/>
        <v>1431</v>
      </c>
      <c r="AK30" s="116">
        <f t="shared" si="32"/>
        <v>1435</v>
      </c>
      <c r="AL30" s="116">
        <f t="shared" si="32"/>
        <v>1423</v>
      </c>
      <c r="AM30" s="116">
        <f t="shared" si="32"/>
        <v>1415</v>
      </c>
      <c r="AN30" s="116">
        <f t="shared" si="32"/>
        <v>1385</v>
      </c>
      <c r="AO30" s="116">
        <f t="shared" si="32"/>
        <v>1348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2018-05-05T13:49:03Z</dcterms:modified>
</cp:coreProperties>
</file>