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656\CL 76 - CR 57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state="hidden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84" l="1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CB19" i="4688"/>
  <c r="BZ19" i="4688"/>
  <c r="L6" i="4681"/>
  <c r="D6" i="4681"/>
  <c r="E5" i="4681"/>
  <c r="J33" i="4689" l="1"/>
  <c r="Z24" i="4688" s="1"/>
  <c r="J24" i="4689"/>
  <c r="Z20" i="4688" s="1"/>
  <c r="J28" i="4689"/>
  <c r="D24" i="4688" s="1"/>
  <c r="J30" i="4689"/>
  <c r="J24" i="4688" s="1"/>
  <c r="J36" i="4689"/>
  <c r="AO24" i="4688" s="1"/>
  <c r="J34" i="4689"/>
  <c r="J32" i="4689"/>
  <c r="U24" i="4688" s="1"/>
  <c r="J26" i="4689"/>
  <c r="AK20" i="4688" s="1"/>
  <c r="J23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9" i="4688"/>
  <c r="BI18" i="4688" s="1"/>
  <c r="V19" i="4688"/>
  <c r="BK18" i="4688" s="1"/>
  <c r="X19" i="4688"/>
  <c r="BM18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J29" i="4689"/>
  <c r="AF20" i="4688"/>
  <c r="J27" i="4689"/>
  <c r="P20" i="4688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K32" i="4688"/>
  <c r="BY21" i="4688" s="1"/>
  <c r="Z32" i="4688"/>
  <c r="BO21" i="4688" s="1"/>
  <c r="AA32" i="4688"/>
  <c r="BP21" i="4688" s="1"/>
  <c r="S32" i="4688"/>
  <c r="BH21" i="4688" s="1"/>
  <c r="AJ32" i="4688"/>
  <c r="BX21" i="4688" s="1"/>
  <c r="U23" i="4684"/>
  <c r="AL32" i="4688"/>
  <c r="BZ21" i="4688" s="1"/>
  <c r="AO32" i="4688"/>
  <c r="CC21" i="4688" s="1"/>
  <c r="U23" i="4678"/>
  <c r="V32" i="4688"/>
  <c r="BK21" i="4688" s="1"/>
  <c r="R32" i="4688"/>
  <c r="BG21" i="4688" s="1"/>
  <c r="W32" i="4688"/>
  <c r="BL21" i="4688" s="1"/>
  <c r="AI32" i="4688"/>
  <c r="BW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P25" i="4688"/>
  <c r="U25" i="4688"/>
  <c r="J25" i="4688"/>
  <c r="G25" i="4688"/>
  <c r="D25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<sst xmlns="http://schemas.openxmlformats.org/spreadsheetml/2006/main" count="639" uniqueCount="154">
  <si>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</si>
  <si>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</si>
  <si>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</si>
  <si>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</si>
  <si>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</si>
  <si>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</si>
  <si>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</si>
  <si>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</si>
  <si>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</si>
  <si>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</si>
  <si>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</si>
  <si>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</si>
  <si>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</si>
  <si>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</si>
  <si>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</si>
  <si>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</si>
  <si>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</si>
  <si>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</si>
  <si>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</si>
  <si>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</si>
  <si>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</si>
  <si>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</si>
  <si>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</si>
  <si>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</si>
  <si>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</si>
  <si>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</si>
  <si>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</si>
  <si>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</si>
  <si>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</si>
  <si>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</si>
  <si>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</si>
  <si>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</si>
  <si>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</si>
  <si>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</si>
  <si>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</si>
  <si>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</si>
  <si>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</si>
  <si>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</si>
  <si>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</si>
  <si>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</si>
  <si>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</si>
  <si>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</si>
  <si>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</si>
  <si>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</si>
  <si>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</si>
  <si>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</si>
  <si>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</si>
  <si>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</si>
  <si>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</si>
  <si>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</si>
  <si>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</si>
  <si>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</si>
  <si>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</si>
  <si>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</si>
  <si>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</si>
  <si>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</si>
  <si>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</si>
  <si>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</si>
  <si>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</si>
  <si>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</si>
  <si>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</si>
  <si>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</si>
  <si>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</si>
  <si>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</si>
  <si>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</si>
  <si>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</si>
  <si>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</si>
  <si>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</si>
  <si>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</si>
  <si>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</si>
  <si>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</si>
  <si>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</si>
  <si>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</si>
  <si>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</si>
  <si>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</si>
  <si>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</si>
  <si>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</si>
  <si>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</si>
  <si>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</si>
  <si>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</si>
  <si>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</si>
  <si>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</si>
  <si>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</si>
  <si>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</si>
  <si>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</si>
  <si>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</si>
  <si>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</si>
  <si>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</si>
  <si>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</si>
  <si>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</si>
  <si>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</si>
  <si>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</si>
  <si>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</si>
  <si>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</si>
  <si>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</si>
  <si>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</si>
  <si>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</si>
  <si>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</si>
  <si>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</si>
  <si>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</si>
  <si>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</si>
  <si>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</si>
  <si>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</si>
  <si>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</si>
  <si>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</si>
  <si>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</si>
  <si>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</si>
  <si>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</si>
  <si>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</si>
  <si>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</si>
  <si>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</si>
  <si>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</si>
  <si>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</si>
  <si>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</si>
  <si>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</si>
  <si>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</si>
  <si>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</si>
  <si>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</si>
  <si>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</si>
  <si>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</si>
  <si>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</si>
  <si>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</si>
  <si>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</si>
  <si>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</si>
  <si>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</si>
  <si>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</si>
  <si>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</si>
  <si>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</si>
  <si>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</si>
  <si>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</si>
  <si>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</si>
  <si>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</si>
  <si>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</si>
  <si>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</si>
  <si>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</si>
  <si>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</si>
  <si>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</si>
  <si>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</si>
  <si>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</si>
  <si>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</si>
  <si>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</si>
  <si>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</si>
  <si>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</si>
  <si>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</si>
  <si>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</si>
  <si>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</si>
  <si>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</si>
  <si>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57</t>
  </si>
  <si>
    <t xml:space="preserve">VOL MAX </t>
  </si>
  <si>
    <t>IVAN FONSECA</t>
  </si>
  <si>
    <t>JHONY NAVARRO</t>
  </si>
  <si>
    <t>JULIO VASQUEZ</t>
  </si>
  <si>
    <t>7:15 - 8:15</t>
  </si>
  <si>
    <t>11:30 - 14:30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</si>
</sst>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1" fontId="22" fillId="0" borderId="19" xfId="0" applyNumberFormat="1" applyFont="1" applyFill="1" applyBorder="1" applyAlignment="1" applyProtection="1">
      <alignment horizontal="center" vertical="center"/>
    </xf>
    <xf numFmtId="1" fontId="22" fillId="0" borderId="20" xfId="0" applyNumberFormat="1" applyFont="1" applyFill="1" applyBorder="1" applyAlignment="1" applyProtection="1">
      <alignment horizontal="center" vertical="center"/>
    </xf>
    <xf numFmtId="1" fontId="22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1" fillId="0" borderId="4" xfId="0" applyNumberFormat="1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38" fontId="21" fillId="0" borderId="10" xfId="0" applyNumberFormat="1" applyFont="1" applyBorder="1" applyAlignment="1">
      <alignment horizontal="center"/>
    </xf>
    <xf numFmtId="164" fontId="21" fillId="0" borderId="12" xfId="0" applyNumberFormat="1" applyFont="1" applyBorder="1" applyAlignment="1">
      <alignment horizontal="center"/>
    </xf>
    <xf numFmtId="0" fontId="0" fillId="0" borderId="0" xfId="0" applyAlignme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9" fillId="0" borderId="6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305</c:v>
                </c:pt>
                <c:pt idx="1">
                  <c:v>325</c:v>
                </c:pt>
                <c:pt idx="2">
                  <c:v>366</c:v>
                </c:pt>
                <c:pt idx="3">
                  <c:v>367</c:v>
                </c:pt>
                <c:pt idx="4">
                  <c:v>363</c:v>
                </c:pt>
                <c:pt idx="5">
                  <c:v>323</c:v>
                </c:pt>
                <c:pt idx="6">
                  <c:v>313.5</c:v>
                </c:pt>
                <c:pt idx="7">
                  <c:v>304</c:v>
                </c:pt>
                <c:pt idx="8">
                  <c:v>264</c:v>
                </c:pt>
                <c:pt idx="9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35256"/>
        <c:axId val="158086384"/>
      </c:barChart>
      <c:catAx>
        <c:axId val="15793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8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8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35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592.5</c:v>
                </c:pt>
                <c:pt idx="1">
                  <c:v>593</c:v>
                </c:pt>
                <c:pt idx="2">
                  <c:v>614.5</c:v>
                </c:pt>
                <c:pt idx="3">
                  <c:v>628</c:v>
                </c:pt>
                <c:pt idx="4">
                  <c:v>642</c:v>
                </c:pt>
                <c:pt idx="5">
                  <c:v>599.5</c:v>
                </c:pt>
                <c:pt idx="6">
                  <c:v>581</c:v>
                </c:pt>
                <c:pt idx="7">
                  <c:v>555.5</c:v>
                </c:pt>
                <c:pt idx="8">
                  <c:v>483.5</c:v>
                </c:pt>
                <c:pt idx="9">
                  <c:v>545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3200"/>
        <c:axId val="158783592"/>
      </c:barChart>
      <c:catAx>
        <c:axId val="15878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555.5</c:v>
                </c:pt>
                <c:pt idx="1">
                  <c:v>574</c:v>
                </c:pt>
                <c:pt idx="2">
                  <c:v>633</c:v>
                </c:pt>
                <c:pt idx="3">
                  <c:v>564.5</c:v>
                </c:pt>
                <c:pt idx="4">
                  <c:v>540</c:v>
                </c:pt>
                <c:pt idx="5">
                  <c:v>572.5</c:v>
                </c:pt>
                <c:pt idx="6">
                  <c:v>563</c:v>
                </c:pt>
                <c:pt idx="7">
                  <c:v>594</c:v>
                </c:pt>
                <c:pt idx="8">
                  <c:v>587</c:v>
                </c:pt>
                <c:pt idx="9">
                  <c:v>561.5</c:v>
                </c:pt>
                <c:pt idx="10">
                  <c:v>453</c:v>
                </c:pt>
                <c:pt idx="11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4376"/>
        <c:axId val="158784768"/>
      </c:barChart>
      <c:catAx>
        <c:axId val="15878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551</c:v>
                </c:pt>
                <c:pt idx="1">
                  <c:v>560</c:v>
                </c:pt>
                <c:pt idx="2">
                  <c:v>598</c:v>
                </c:pt>
                <c:pt idx="3">
                  <c:v>597.5</c:v>
                </c:pt>
                <c:pt idx="4">
                  <c:v>651.5</c:v>
                </c:pt>
                <c:pt idx="5">
                  <c:v>585.5</c:v>
                </c:pt>
                <c:pt idx="6">
                  <c:v>515</c:v>
                </c:pt>
                <c:pt idx="7">
                  <c:v>536.5</c:v>
                </c:pt>
                <c:pt idx="8">
                  <c:v>533</c:v>
                </c:pt>
                <c:pt idx="9">
                  <c:v>605.5</c:v>
                </c:pt>
                <c:pt idx="10">
                  <c:v>561.5</c:v>
                </c:pt>
                <c:pt idx="11">
                  <c:v>571</c:v>
                </c:pt>
                <c:pt idx="12">
                  <c:v>372</c:v>
                </c:pt>
                <c:pt idx="13">
                  <c:v>539.5</c:v>
                </c:pt>
                <c:pt idx="14">
                  <c:v>595</c:v>
                </c:pt>
                <c:pt idx="15">
                  <c:v>559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70208"/>
        <c:axId val="159670600"/>
      </c:barChart>
      <c:catAx>
        <c:axId val="1596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7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7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1363</c:v>
                </c:pt>
                <c:pt idx="4">
                  <c:v>1421</c:v>
                </c:pt>
                <c:pt idx="5">
                  <c:v>1419</c:v>
                </c:pt>
                <c:pt idx="6">
                  <c:v>1366.5</c:v>
                </c:pt>
                <c:pt idx="7">
                  <c:v>1303.5</c:v>
                </c:pt>
                <c:pt idx="8">
                  <c:v>1204.5</c:v>
                </c:pt>
                <c:pt idx="9">
                  <c:v>1204</c:v>
                </c:pt>
                <c:pt idx="13">
                  <c:v>1234.5</c:v>
                </c:pt>
                <c:pt idx="14">
                  <c:v>1287</c:v>
                </c:pt>
                <c:pt idx="15">
                  <c:v>1333</c:v>
                </c:pt>
                <c:pt idx="16">
                  <c:v>1303.5</c:v>
                </c:pt>
                <c:pt idx="17">
                  <c:v>1264</c:v>
                </c:pt>
                <c:pt idx="18">
                  <c:v>1194</c:v>
                </c:pt>
                <c:pt idx="19">
                  <c:v>1226</c:v>
                </c:pt>
                <c:pt idx="20">
                  <c:v>1215.5</c:v>
                </c:pt>
                <c:pt idx="21">
                  <c:v>1226.5</c:v>
                </c:pt>
                <c:pt idx="22">
                  <c:v>1247.5</c:v>
                </c:pt>
                <c:pt idx="23">
                  <c:v>1175.5</c:v>
                </c:pt>
                <c:pt idx="24">
                  <c:v>1204.5</c:v>
                </c:pt>
                <c:pt idx="25">
                  <c:v>1229.5</c:v>
                </c:pt>
                <c:pt idx="29">
                  <c:v>1263</c:v>
                </c:pt>
                <c:pt idx="30">
                  <c:v>1248</c:v>
                </c:pt>
                <c:pt idx="31">
                  <c:v>1241.5</c:v>
                </c:pt>
                <c:pt idx="32">
                  <c:v>1228</c:v>
                </c:pt>
                <c:pt idx="33">
                  <c:v>1249</c:v>
                </c:pt>
                <c:pt idx="34">
                  <c:v>1275.5</c:v>
                </c:pt>
                <c:pt idx="35">
                  <c:v>1271</c:v>
                </c:pt>
                <c:pt idx="36">
                  <c:v>1227</c:v>
                </c:pt>
                <c:pt idx="37">
                  <c:v>1166.5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1065</c:v>
                </c:pt>
                <c:pt idx="4">
                  <c:v>1056.5</c:v>
                </c:pt>
                <c:pt idx="5">
                  <c:v>1065</c:v>
                </c:pt>
                <c:pt idx="6">
                  <c:v>1084</c:v>
                </c:pt>
                <c:pt idx="7">
                  <c:v>1074.5</c:v>
                </c:pt>
                <c:pt idx="8">
                  <c:v>1015</c:v>
                </c:pt>
                <c:pt idx="9">
                  <c:v>961</c:v>
                </c:pt>
                <c:pt idx="13">
                  <c:v>1072</c:v>
                </c:pt>
                <c:pt idx="14">
                  <c:v>1120</c:v>
                </c:pt>
                <c:pt idx="15">
                  <c:v>1099.5</c:v>
                </c:pt>
                <c:pt idx="16">
                  <c:v>1046</c:v>
                </c:pt>
                <c:pt idx="17">
                  <c:v>1024.5</c:v>
                </c:pt>
                <c:pt idx="18">
                  <c:v>976</c:v>
                </c:pt>
                <c:pt idx="19">
                  <c:v>964</c:v>
                </c:pt>
                <c:pt idx="20">
                  <c:v>1021</c:v>
                </c:pt>
                <c:pt idx="21">
                  <c:v>1044.5</c:v>
                </c:pt>
                <c:pt idx="22">
                  <c:v>862.5</c:v>
                </c:pt>
                <c:pt idx="23">
                  <c:v>868.5</c:v>
                </c:pt>
                <c:pt idx="24">
                  <c:v>873</c:v>
                </c:pt>
                <c:pt idx="25">
                  <c:v>836</c:v>
                </c:pt>
                <c:pt idx="29">
                  <c:v>1064</c:v>
                </c:pt>
                <c:pt idx="30">
                  <c:v>1063.5</c:v>
                </c:pt>
                <c:pt idx="31">
                  <c:v>1068.5</c:v>
                </c:pt>
                <c:pt idx="32">
                  <c:v>1012</c:v>
                </c:pt>
                <c:pt idx="33">
                  <c:v>1020.5</c:v>
                </c:pt>
                <c:pt idx="34">
                  <c:v>1041</c:v>
                </c:pt>
                <c:pt idx="35">
                  <c:v>1034.5</c:v>
                </c:pt>
                <c:pt idx="36">
                  <c:v>968.5</c:v>
                </c:pt>
                <c:pt idx="37">
                  <c:v>924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2428</c:v>
                </c:pt>
                <c:pt idx="4">
                  <c:v>2477.5</c:v>
                </c:pt>
                <c:pt idx="5">
                  <c:v>2484</c:v>
                </c:pt>
                <c:pt idx="6">
                  <c:v>2450.5</c:v>
                </c:pt>
                <c:pt idx="7">
                  <c:v>2378</c:v>
                </c:pt>
                <c:pt idx="8">
                  <c:v>2219.5</c:v>
                </c:pt>
                <c:pt idx="9">
                  <c:v>2165</c:v>
                </c:pt>
                <c:pt idx="13">
                  <c:v>2306.5</c:v>
                </c:pt>
                <c:pt idx="14">
                  <c:v>2407</c:v>
                </c:pt>
                <c:pt idx="15">
                  <c:v>2432.5</c:v>
                </c:pt>
                <c:pt idx="16">
                  <c:v>2349.5</c:v>
                </c:pt>
                <c:pt idx="17">
                  <c:v>2288.5</c:v>
                </c:pt>
                <c:pt idx="18">
                  <c:v>2170</c:v>
                </c:pt>
                <c:pt idx="19">
                  <c:v>2190</c:v>
                </c:pt>
                <c:pt idx="20">
                  <c:v>2236.5</c:v>
                </c:pt>
                <c:pt idx="21">
                  <c:v>2271</c:v>
                </c:pt>
                <c:pt idx="22">
                  <c:v>2110</c:v>
                </c:pt>
                <c:pt idx="23">
                  <c:v>2044</c:v>
                </c:pt>
                <c:pt idx="24">
                  <c:v>2077.5</c:v>
                </c:pt>
                <c:pt idx="25">
                  <c:v>2065.5</c:v>
                </c:pt>
                <c:pt idx="29">
                  <c:v>2327</c:v>
                </c:pt>
                <c:pt idx="30">
                  <c:v>2311.5</c:v>
                </c:pt>
                <c:pt idx="31">
                  <c:v>2310</c:v>
                </c:pt>
                <c:pt idx="32">
                  <c:v>2240</c:v>
                </c:pt>
                <c:pt idx="33">
                  <c:v>2269.5</c:v>
                </c:pt>
                <c:pt idx="34">
                  <c:v>2316.5</c:v>
                </c:pt>
                <c:pt idx="35">
                  <c:v>2305.5</c:v>
                </c:pt>
                <c:pt idx="36">
                  <c:v>2195.5</c:v>
                </c:pt>
                <c:pt idx="37">
                  <c:v>2090.5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71776"/>
        <c:axId val="159672168"/>
      </c:lineChart>
      <c:catAx>
        <c:axId val="159671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67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2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671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298.5</c:v>
                </c:pt>
                <c:pt idx="1">
                  <c:v>285.5</c:v>
                </c:pt>
                <c:pt idx="2">
                  <c:v>326.5</c:v>
                </c:pt>
                <c:pt idx="3">
                  <c:v>324</c:v>
                </c:pt>
                <c:pt idx="4">
                  <c:v>351</c:v>
                </c:pt>
                <c:pt idx="5">
                  <c:v>331.5</c:v>
                </c:pt>
                <c:pt idx="6">
                  <c:v>297</c:v>
                </c:pt>
                <c:pt idx="7">
                  <c:v>284.5</c:v>
                </c:pt>
                <c:pt idx="8">
                  <c:v>281</c:v>
                </c:pt>
                <c:pt idx="9">
                  <c:v>363.5</c:v>
                </c:pt>
                <c:pt idx="10">
                  <c:v>286.5</c:v>
                </c:pt>
                <c:pt idx="11">
                  <c:v>295.5</c:v>
                </c:pt>
                <c:pt idx="12">
                  <c:v>302</c:v>
                </c:pt>
                <c:pt idx="13">
                  <c:v>291.5</c:v>
                </c:pt>
                <c:pt idx="14">
                  <c:v>315.5</c:v>
                </c:pt>
                <c:pt idx="15">
                  <c:v>320.5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45400"/>
        <c:axId val="157880328"/>
      </c:barChart>
      <c:catAx>
        <c:axId val="15814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8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8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4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306.5</c:v>
                </c:pt>
                <c:pt idx="1">
                  <c:v>325</c:v>
                </c:pt>
                <c:pt idx="2">
                  <c:v>322.5</c:v>
                </c:pt>
                <c:pt idx="3">
                  <c:v>309</c:v>
                </c:pt>
                <c:pt idx="4">
                  <c:v>291.5</c:v>
                </c:pt>
                <c:pt idx="5">
                  <c:v>318.5</c:v>
                </c:pt>
                <c:pt idx="6">
                  <c:v>309</c:v>
                </c:pt>
                <c:pt idx="7">
                  <c:v>330</c:v>
                </c:pt>
                <c:pt idx="8">
                  <c:v>318</c:v>
                </c:pt>
                <c:pt idx="9">
                  <c:v>314</c:v>
                </c:pt>
                <c:pt idx="10">
                  <c:v>265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49096"/>
        <c:axId val="158623888"/>
      </c:barChart>
      <c:catAx>
        <c:axId val="15734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4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91304"/>
        <c:axId val="158339296"/>
      </c:barChart>
      <c:catAx>
        <c:axId val="15839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3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9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9872"/>
        <c:axId val="158938280"/>
      </c:barChart>
      <c:catAx>
        <c:axId val="15834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3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29888"/>
        <c:axId val="99244080"/>
      </c:barChart>
      <c:catAx>
        <c:axId val="1565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24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4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287.5</c:v>
                </c:pt>
                <c:pt idx="1">
                  <c:v>268</c:v>
                </c:pt>
                <c:pt idx="2">
                  <c:v>248.5</c:v>
                </c:pt>
                <c:pt idx="3">
                  <c:v>261</c:v>
                </c:pt>
                <c:pt idx="4">
                  <c:v>279</c:v>
                </c:pt>
                <c:pt idx="5">
                  <c:v>276.5</c:v>
                </c:pt>
                <c:pt idx="6">
                  <c:v>267.5</c:v>
                </c:pt>
                <c:pt idx="7">
                  <c:v>251.5</c:v>
                </c:pt>
                <c:pt idx="8">
                  <c:v>219.5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1632"/>
        <c:axId val="158782024"/>
      </c:barChart>
      <c:catAx>
        <c:axId val="1587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249</c:v>
                </c:pt>
                <c:pt idx="1">
                  <c:v>249</c:v>
                </c:pt>
                <c:pt idx="2">
                  <c:v>310.5</c:v>
                </c:pt>
                <c:pt idx="3">
                  <c:v>255.5</c:v>
                </c:pt>
                <c:pt idx="4">
                  <c:v>248.5</c:v>
                </c:pt>
                <c:pt idx="5">
                  <c:v>254</c:v>
                </c:pt>
                <c:pt idx="6">
                  <c:v>254</c:v>
                </c:pt>
                <c:pt idx="7">
                  <c:v>264</c:v>
                </c:pt>
                <c:pt idx="8">
                  <c:v>269</c:v>
                </c:pt>
                <c:pt idx="9">
                  <c:v>247.5</c:v>
                </c:pt>
                <c:pt idx="10">
                  <c:v>188</c:v>
                </c:pt>
                <c:pt idx="11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29496"/>
        <c:axId val="156528712"/>
      </c:barChart>
      <c:catAx>
        <c:axId val="15652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2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252.5</c:v>
                </c:pt>
                <c:pt idx="1">
                  <c:v>274.5</c:v>
                </c:pt>
                <c:pt idx="2">
                  <c:v>271.5</c:v>
                </c:pt>
                <c:pt idx="3">
                  <c:v>273.5</c:v>
                </c:pt>
                <c:pt idx="4">
                  <c:v>300.5</c:v>
                </c:pt>
                <c:pt idx="5">
                  <c:v>254</c:v>
                </c:pt>
                <c:pt idx="6">
                  <c:v>218</c:v>
                </c:pt>
                <c:pt idx="7">
                  <c:v>252</c:v>
                </c:pt>
                <c:pt idx="8">
                  <c:v>252</c:v>
                </c:pt>
                <c:pt idx="9">
                  <c:v>242</c:v>
                </c:pt>
                <c:pt idx="10">
                  <c:v>275</c:v>
                </c:pt>
                <c:pt idx="11">
                  <c:v>275.5</c:v>
                </c:pt>
                <c:pt idx="12">
                  <c:v>70</c:v>
                </c:pt>
                <c:pt idx="13">
                  <c:v>248</c:v>
                </c:pt>
                <c:pt idx="14">
                  <c:v>279.5</c:v>
                </c:pt>
                <c:pt idx="15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27928"/>
        <c:axId val="156527536"/>
      </c:barChart>
      <c:catAx>
        <c:axId val="15652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2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P27" sqref="P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">
        <v>147</v>
      </c>
      <c r="E5" s="182"/>
      <c r="F5" s="182"/>
      <c r="G5" s="182"/>
      <c r="H5" s="182"/>
      <c r="I5" s="178" t="s">
        <v>53</v>
      </c>
      <c r="J5" s="178"/>
      <c r="K5" s="178"/>
      <c r="L5" s="183"/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 t="s">
        <v>59</v>
      </c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1">
        <v>43245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51</v>
      </c>
      <c r="C10" s="46">
        <v>247</v>
      </c>
      <c r="D10" s="46">
        <v>10</v>
      </c>
      <c r="E10" s="46">
        <v>5</v>
      </c>
      <c r="F10" s="6">
        <f t="shared" ref="F10:F22" si="0">B10*0.5+C10*1+D10*2+E10*2.5</f>
        <v>305</v>
      </c>
      <c r="G10" s="2"/>
      <c r="H10" s="19" t="s">
        <v>4</v>
      </c>
      <c r="I10" s="46">
        <v>61</v>
      </c>
      <c r="J10" s="46">
        <v>257</v>
      </c>
      <c r="K10" s="46">
        <v>12</v>
      </c>
      <c r="L10" s="46">
        <v>5</v>
      </c>
      <c r="M10" s="6">
        <f t="shared" ref="M10:M22" si="1">I10*0.5+J10*1+K10*2+L10*2.5</f>
        <v>324</v>
      </c>
      <c r="N10" s="9">
        <f>F20+F21+F22+M10</f>
        <v>1234.5</v>
      </c>
      <c r="O10" s="19" t="s">
        <v>43</v>
      </c>
      <c r="P10" s="46">
        <v>66</v>
      </c>
      <c r="Q10" s="46">
        <v>242</v>
      </c>
      <c r="R10" s="46">
        <v>12</v>
      </c>
      <c r="S10" s="46">
        <v>3</v>
      </c>
      <c r="T10" s="6">
        <f t="shared" ref="T10:T21" si="2">P10*0.5+Q10*1+R10*2+S10*2.5</f>
        <v>306.5</v>
      </c>
      <c r="U10" s="10"/>
      <c r="AB10" s="1"/>
    </row>
    <row r="11" spans="1:28" ht="24" customHeight="1" x14ac:dyDescent="0.2">
      <c r="A11" s="18" t="s">
        <v>14</v>
      </c>
      <c r="B11" s="46">
        <v>55</v>
      </c>
      <c r="C11" s="46">
        <v>256</v>
      </c>
      <c r="D11" s="46">
        <v>12</v>
      </c>
      <c r="E11" s="46">
        <v>7</v>
      </c>
      <c r="F11" s="6">
        <f t="shared" si="0"/>
        <v>325</v>
      </c>
      <c r="G11" s="2"/>
      <c r="H11" s="19" t="s">
        <v>5</v>
      </c>
      <c r="I11" s="46">
        <v>63</v>
      </c>
      <c r="J11" s="46">
        <v>286</v>
      </c>
      <c r="K11" s="46">
        <v>13</v>
      </c>
      <c r="L11" s="46">
        <v>3</v>
      </c>
      <c r="M11" s="6">
        <f t="shared" si="1"/>
        <v>351</v>
      </c>
      <c r="N11" s="9">
        <f>F21+F22+M10+M11</f>
        <v>1287</v>
      </c>
      <c r="O11" s="19" t="s">
        <v>44</v>
      </c>
      <c r="P11" s="46">
        <v>71</v>
      </c>
      <c r="Q11" s="46">
        <v>249</v>
      </c>
      <c r="R11" s="46">
        <v>14</v>
      </c>
      <c r="S11" s="46">
        <v>5</v>
      </c>
      <c r="T11" s="6">
        <f t="shared" si="2"/>
        <v>325</v>
      </c>
      <c r="U11" s="2"/>
      <c r="AB11" s="1"/>
    </row>
    <row r="12" spans="1:28" ht="24" customHeight="1" x14ac:dyDescent="0.2">
      <c r="A12" s="18" t="s">
        <v>17</v>
      </c>
      <c r="B12" s="46">
        <v>65</v>
      </c>
      <c r="C12" s="46">
        <v>312</v>
      </c>
      <c r="D12" s="46">
        <v>7</v>
      </c>
      <c r="E12" s="46">
        <v>3</v>
      </c>
      <c r="F12" s="6">
        <f t="shared" si="0"/>
        <v>366</v>
      </c>
      <c r="G12" s="2"/>
      <c r="H12" s="19" t="s">
        <v>6</v>
      </c>
      <c r="I12" s="46">
        <v>52</v>
      </c>
      <c r="J12" s="46">
        <v>272</v>
      </c>
      <c r="K12" s="46">
        <v>8</v>
      </c>
      <c r="L12" s="46">
        <v>7</v>
      </c>
      <c r="M12" s="6">
        <f t="shared" si="1"/>
        <v>331.5</v>
      </c>
      <c r="N12" s="2">
        <f>F22+M10+M11+M12</f>
        <v>1333</v>
      </c>
      <c r="O12" s="19" t="s">
        <v>32</v>
      </c>
      <c r="P12" s="46">
        <v>60</v>
      </c>
      <c r="Q12" s="46">
        <v>257</v>
      </c>
      <c r="R12" s="46">
        <v>14</v>
      </c>
      <c r="S12" s="46">
        <v>3</v>
      </c>
      <c r="T12" s="6">
        <f t="shared" si="2"/>
        <v>322.5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311</v>
      </c>
      <c r="D13" s="46">
        <v>12</v>
      </c>
      <c r="E13" s="46">
        <v>3</v>
      </c>
      <c r="F13" s="6">
        <f t="shared" si="0"/>
        <v>367</v>
      </c>
      <c r="G13" s="2">
        <f t="shared" ref="G13:G19" si="3">F10+F11+F12+F13</f>
        <v>1363</v>
      </c>
      <c r="H13" s="19" t="s">
        <v>7</v>
      </c>
      <c r="I13" s="46">
        <v>51</v>
      </c>
      <c r="J13" s="46">
        <v>252</v>
      </c>
      <c r="K13" s="46">
        <v>6</v>
      </c>
      <c r="L13" s="46">
        <v>3</v>
      </c>
      <c r="M13" s="6">
        <f t="shared" si="1"/>
        <v>297</v>
      </c>
      <c r="N13" s="2">
        <f t="shared" ref="N13:N18" si="4">M10+M11+M12+M13</f>
        <v>1303.5</v>
      </c>
      <c r="O13" s="19" t="s">
        <v>33</v>
      </c>
      <c r="P13" s="46">
        <v>57</v>
      </c>
      <c r="Q13" s="46">
        <v>240</v>
      </c>
      <c r="R13" s="46">
        <v>9</v>
      </c>
      <c r="S13" s="46">
        <v>9</v>
      </c>
      <c r="T13" s="6">
        <f t="shared" si="2"/>
        <v>309</v>
      </c>
      <c r="U13" s="2">
        <f t="shared" ref="U13:U21" si="5">T10+T11+T12+T13</f>
        <v>1263</v>
      </c>
      <c r="AB13" s="81">
        <v>241</v>
      </c>
    </row>
    <row r="14" spans="1:28" ht="24" customHeight="1" x14ac:dyDescent="0.2">
      <c r="A14" s="18" t="s">
        <v>21</v>
      </c>
      <c r="B14" s="46">
        <v>53</v>
      </c>
      <c r="C14" s="46">
        <v>288</v>
      </c>
      <c r="D14" s="46">
        <v>13</v>
      </c>
      <c r="E14" s="46">
        <v>9</v>
      </c>
      <c r="F14" s="6">
        <f t="shared" si="0"/>
        <v>363</v>
      </c>
      <c r="G14" s="2">
        <f t="shared" si="3"/>
        <v>1421</v>
      </c>
      <c r="H14" s="19" t="s">
        <v>9</v>
      </c>
      <c r="I14" s="46">
        <v>48</v>
      </c>
      <c r="J14" s="46">
        <v>241</v>
      </c>
      <c r="K14" s="46">
        <v>6</v>
      </c>
      <c r="L14" s="46">
        <v>3</v>
      </c>
      <c r="M14" s="6">
        <f t="shared" si="1"/>
        <v>284.5</v>
      </c>
      <c r="N14" s="2">
        <f t="shared" si="4"/>
        <v>1264</v>
      </c>
      <c r="O14" s="19" t="s">
        <v>29</v>
      </c>
      <c r="P14" s="45">
        <v>66</v>
      </c>
      <c r="Q14" s="45">
        <v>225</v>
      </c>
      <c r="R14" s="45">
        <v>8</v>
      </c>
      <c r="S14" s="45">
        <v>7</v>
      </c>
      <c r="T14" s="6">
        <f t="shared" si="2"/>
        <v>291.5</v>
      </c>
      <c r="U14" s="2">
        <f t="shared" si="5"/>
        <v>1248</v>
      </c>
      <c r="AB14" s="81">
        <v>250</v>
      </c>
    </row>
    <row r="15" spans="1:28" ht="24" customHeight="1" x14ac:dyDescent="0.2">
      <c r="A15" s="18" t="s">
        <v>23</v>
      </c>
      <c r="B15" s="46">
        <v>55</v>
      </c>
      <c r="C15" s="46">
        <v>250</v>
      </c>
      <c r="D15" s="46">
        <v>14</v>
      </c>
      <c r="E15" s="46">
        <v>7</v>
      </c>
      <c r="F15" s="6">
        <f t="shared" si="0"/>
        <v>323</v>
      </c>
      <c r="G15" s="2">
        <f t="shared" si="3"/>
        <v>1419</v>
      </c>
      <c r="H15" s="19" t="s">
        <v>12</v>
      </c>
      <c r="I15" s="46">
        <v>45</v>
      </c>
      <c r="J15" s="46">
        <v>236</v>
      </c>
      <c r="K15" s="46">
        <v>5</v>
      </c>
      <c r="L15" s="46">
        <v>5</v>
      </c>
      <c r="M15" s="6">
        <f t="shared" si="1"/>
        <v>281</v>
      </c>
      <c r="N15" s="2">
        <f t="shared" si="4"/>
        <v>1194</v>
      </c>
      <c r="O15" s="18" t="s">
        <v>30</v>
      </c>
      <c r="P15" s="46">
        <v>65</v>
      </c>
      <c r="Q15" s="46">
        <v>255</v>
      </c>
      <c r="R15" s="45">
        <v>8</v>
      </c>
      <c r="S15" s="46">
        <v>6</v>
      </c>
      <c r="T15" s="6">
        <f t="shared" si="2"/>
        <v>318.5</v>
      </c>
      <c r="U15" s="2">
        <f t="shared" si="5"/>
        <v>1241.5</v>
      </c>
      <c r="AB15" s="81">
        <v>262</v>
      </c>
    </row>
    <row r="16" spans="1:28" ht="24" customHeight="1" x14ac:dyDescent="0.2">
      <c r="A16" s="18" t="s">
        <v>39</v>
      </c>
      <c r="B16" s="46">
        <v>48</v>
      </c>
      <c r="C16" s="46">
        <v>249</v>
      </c>
      <c r="D16" s="46">
        <v>14</v>
      </c>
      <c r="E16" s="46">
        <v>5</v>
      </c>
      <c r="F16" s="6">
        <f t="shared" si="0"/>
        <v>313.5</v>
      </c>
      <c r="G16" s="2">
        <f t="shared" si="3"/>
        <v>1366.5</v>
      </c>
      <c r="H16" s="19" t="s">
        <v>15</v>
      </c>
      <c r="I16" s="46">
        <v>43</v>
      </c>
      <c r="J16" s="46">
        <v>324</v>
      </c>
      <c r="K16" s="46">
        <v>4</v>
      </c>
      <c r="L16" s="46">
        <v>4</v>
      </c>
      <c r="M16" s="6">
        <f t="shared" si="1"/>
        <v>363.5</v>
      </c>
      <c r="N16" s="2">
        <f t="shared" si="4"/>
        <v>1226</v>
      </c>
      <c r="O16" s="19" t="s">
        <v>8</v>
      </c>
      <c r="P16" s="46">
        <v>60</v>
      </c>
      <c r="Q16" s="46">
        <v>247</v>
      </c>
      <c r="R16" s="46">
        <v>11</v>
      </c>
      <c r="S16" s="46">
        <v>4</v>
      </c>
      <c r="T16" s="6">
        <f t="shared" si="2"/>
        <v>309</v>
      </c>
      <c r="U16" s="2">
        <f t="shared" si="5"/>
        <v>1228</v>
      </c>
      <c r="AB16" s="81">
        <v>270.5</v>
      </c>
    </row>
    <row r="17" spans="1:28" ht="24" customHeight="1" x14ac:dyDescent="0.2">
      <c r="A17" s="18" t="s">
        <v>40</v>
      </c>
      <c r="B17" s="46">
        <v>51</v>
      </c>
      <c r="C17" s="46">
        <v>241</v>
      </c>
      <c r="D17" s="46">
        <v>15</v>
      </c>
      <c r="E17" s="46">
        <v>3</v>
      </c>
      <c r="F17" s="6">
        <f t="shared" si="0"/>
        <v>304</v>
      </c>
      <c r="G17" s="2">
        <f t="shared" si="3"/>
        <v>1303.5</v>
      </c>
      <c r="H17" s="19" t="s">
        <v>18</v>
      </c>
      <c r="I17" s="46">
        <v>49</v>
      </c>
      <c r="J17" s="46">
        <v>231</v>
      </c>
      <c r="K17" s="46">
        <v>8</v>
      </c>
      <c r="L17" s="46">
        <v>6</v>
      </c>
      <c r="M17" s="6">
        <f t="shared" si="1"/>
        <v>286.5</v>
      </c>
      <c r="N17" s="2">
        <f t="shared" si="4"/>
        <v>1215.5</v>
      </c>
      <c r="O17" s="19" t="s">
        <v>10</v>
      </c>
      <c r="P17" s="46">
        <v>68</v>
      </c>
      <c r="Q17" s="46">
        <v>260</v>
      </c>
      <c r="R17" s="46">
        <v>13</v>
      </c>
      <c r="S17" s="46">
        <v>4</v>
      </c>
      <c r="T17" s="6">
        <f t="shared" si="2"/>
        <v>330</v>
      </c>
      <c r="U17" s="2">
        <f t="shared" si="5"/>
        <v>1249</v>
      </c>
      <c r="AB17" s="81">
        <v>289.5</v>
      </c>
    </row>
    <row r="18" spans="1:28" ht="24" customHeight="1" x14ac:dyDescent="0.2">
      <c r="A18" s="18" t="s">
        <v>41</v>
      </c>
      <c r="B18" s="46">
        <v>54</v>
      </c>
      <c r="C18" s="46">
        <v>211</v>
      </c>
      <c r="D18" s="46">
        <v>13</v>
      </c>
      <c r="E18" s="46">
        <v>0</v>
      </c>
      <c r="F18" s="6">
        <f t="shared" si="0"/>
        <v>264</v>
      </c>
      <c r="G18" s="2">
        <f t="shared" si="3"/>
        <v>1204.5</v>
      </c>
      <c r="H18" s="19" t="s">
        <v>20</v>
      </c>
      <c r="I18" s="46">
        <v>47</v>
      </c>
      <c r="J18" s="46">
        <v>242</v>
      </c>
      <c r="K18" s="46">
        <v>10</v>
      </c>
      <c r="L18" s="46">
        <v>4</v>
      </c>
      <c r="M18" s="6">
        <f t="shared" si="1"/>
        <v>295.5</v>
      </c>
      <c r="N18" s="2">
        <f t="shared" si="4"/>
        <v>1226.5</v>
      </c>
      <c r="O18" s="19" t="s">
        <v>13</v>
      </c>
      <c r="P18" s="46">
        <v>62</v>
      </c>
      <c r="Q18" s="46">
        <v>251</v>
      </c>
      <c r="R18" s="46">
        <v>13</v>
      </c>
      <c r="S18" s="46">
        <v>4</v>
      </c>
      <c r="T18" s="6">
        <f t="shared" si="2"/>
        <v>318</v>
      </c>
      <c r="U18" s="2">
        <f t="shared" si="5"/>
        <v>1275.5</v>
      </c>
      <c r="AB18" s="8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250</v>
      </c>
      <c r="D19" s="47">
        <v>12</v>
      </c>
      <c r="E19" s="47">
        <v>6</v>
      </c>
      <c r="F19" s="7">
        <f t="shared" si="0"/>
        <v>322.5</v>
      </c>
      <c r="G19" s="3">
        <f t="shared" si="3"/>
        <v>1204</v>
      </c>
      <c r="H19" s="20" t="s">
        <v>22</v>
      </c>
      <c r="I19" s="45">
        <v>48</v>
      </c>
      <c r="J19" s="45">
        <v>246</v>
      </c>
      <c r="K19" s="45">
        <v>11</v>
      </c>
      <c r="L19" s="45">
        <v>4</v>
      </c>
      <c r="M19" s="6">
        <f t="shared" si="1"/>
        <v>302</v>
      </c>
      <c r="N19" s="2">
        <f>M16+M17+M18+M19</f>
        <v>1247.5</v>
      </c>
      <c r="O19" s="19" t="s">
        <v>16</v>
      </c>
      <c r="P19" s="46">
        <v>46</v>
      </c>
      <c r="Q19" s="46">
        <v>255</v>
      </c>
      <c r="R19" s="46">
        <v>13</v>
      </c>
      <c r="S19" s="46">
        <v>4</v>
      </c>
      <c r="T19" s="6">
        <f t="shared" si="2"/>
        <v>314</v>
      </c>
      <c r="U19" s="2">
        <f t="shared" si="5"/>
        <v>1271</v>
      </c>
      <c r="AB19" s="81">
        <v>294</v>
      </c>
    </row>
    <row r="20" spans="1:28" ht="24" customHeight="1" x14ac:dyDescent="0.2">
      <c r="A20" s="19" t="s">
        <v>27</v>
      </c>
      <c r="B20" s="45">
        <v>59</v>
      </c>
      <c r="C20" s="45">
        <v>230</v>
      </c>
      <c r="D20" s="45">
        <v>12</v>
      </c>
      <c r="E20" s="45">
        <v>6</v>
      </c>
      <c r="F20" s="8">
        <f t="shared" si="0"/>
        <v>298.5</v>
      </c>
      <c r="G20" s="35"/>
      <c r="H20" s="19" t="s">
        <v>24</v>
      </c>
      <c r="I20" s="46">
        <v>47</v>
      </c>
      <c r="J20" s="46">
        <v>236</v>
      </c>
      <c r="K20" s="46">
        <v>11</v>
      </c>
      <c r="L20" s="46">
        <v>4</v>
      </c>
      <c r="M20" s="8">
        <f t="shared" si="1"/>
        <v>291.5</v>
      </c>
      <c r="N20" s="2">
        <f>M17+M18+M19+M20</f>
        <v>1175.5</v>
      </c>
      <c r="O20" s="19" t="s">
        <v>45</v>
      </c>
      <c r="P20" s="45">
        <v>36</v>
      </c>
      <c r="Q20" s="45">
        <v>229</v>
      </c>
      <c r="R20" s="46">
        <v>9</v>
      </c>
      <c r="S20" s="45">
        <v>0</v>
      </c>
      <c r="T20" s="8">
        <f t="shared" si="2"/>
        <v>265</v>
      </c>
      <c r="U20" s="2">
        <f t="shared" si="5"/>
        <v>1227</v>
      </c>
      <c r="AB20" s="81">
        <v>299</v>
      </c>
    </row>
    <row r="21" spans="1:28" ht="24" customHeight="1" thickBot="1" x14ac:dyDescent="0.25">
      <c r="A21" s="19" t="s">
        <v>28</v>
      </c>
      <c r="B21" s="46">
        <v>66</v>
      </c>
      <c r="C21" s="46">
        <v>223</v>
      </c>
      <c r="D21" s="46">
        <v>11</v>
      </c>
      <c r="E21" s="46">
        <v>3</v>
      </c>
      <c r="F21" s="6">
        <f t="shared" si="0"/>
        <v>285.5</v>
      </c>
      <c r="G21" s="36"/>
      <c r="H21" s="20" t="s">
        <v>25</v>
      </c>
      <c r="I21" s="46">
        <v>59</v>
      </c>
      <c r="J21" s="46">
        <v>247</v>
      </c>
      <c r="K21" s="46">
        <v>12</v>
      </c>
      <c r="L21" s="46">
        <v>6</v>
      </c>
      <c r="M21" s="6">
        <f t="shared" si="1"/>
        <v>315.5</v>
      </c>
      <c r="N21" s="2">
        <f>M18+M19+M20+M21</f>
        <v>1204.5</v>
      </c>
      <c r="O21" s="21" t="s">
        <v>46</v>
      </c>
      <c r="P21" s="47">
        <v>31</v>
      </c>
      <c r="Q21" s="47">
        <v>233</v>
      </c>
      <c r="R21" s="47">
        <v>8</v>
      </c>
      <c r="S21" s="47">
        <v>2</v>
      </c>
      <c r="T21" s="7">
        <f t="shared" si="2"/>
        <v>269.5</v>
      </c>
      <c r="U21" s="3">
        <f t="shared" si="5"/>
        <v>1166.5</v>
      </c>
      <c r="AB21" s="81">
        <v>299.5</v>
      </c>
    </row>
    <row r="22" spans="1:28" ht="24" customHeight="1" thickBot="1" x14ac:dyDescent="0.25">
      <c r="A22" s="19" t="s">
        <v>1</v>
      </c>
      <c r="B22" s="46">
        <v>70</v>
      </c>
      <c r="C22" s="46">
        <v>254</v>
      </c>
      <c r="D22" s="46">
        <v>10</v>
      </c>
      <c r="E22" s="46">
        <v>7</v>
      </c>
      <c r="F22" s="6">
        <f t="shared" si="0"/>
        <v>326.5</v>
      </c>
      <c r="G22" s="2"/>
      <c r="H22" s="21" t="s">
        <v>26</v>
      </c>
      <c r="I22" s="47">
        <v>68</v>
      </c>
      <c r="J22" s="47">
        <v>251</v>
      </c>
      <c r="K22" s="47">
        <v>14</v>
      </c>
      <c r="L22" s="47">
        <v>3</v>
      </c>
      <c r="M22" s="6">
        <f t="shared" si="1"/>
        <v>320.5</v>
      </c>
      <c r="N22" s="3">
        <f>M19+M20+M21+M22</f>
        <v>1229.5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1421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1333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1275.5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87" t="s">
        <v>75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76 X CARRERA 57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0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2"/>
      <c r="E6" s="192"/>
      <c r="F6" s="192"/>
      <c r="G6" s="192"/>
      <c r="H6" s="192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1">
        <f>'G-1'!S6:U6</f>
        <v>43245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0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0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0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82</v>
      </c>
      <c r="G24" s="88"/>
      <c r="H24" s="169"/>
      <c r="I24" s="170"/>
      <c r="J24" s="82" t="s">
        <v>73</v>
      </c>
      <c r="K24" s="86"/>
      <c r="L24" s="86"/>
      <c r="M24" s="87" t="s">
        <v>92</v>
      </c>
      <c r="N24" s="88"/>
      <c r="O24" s="169"/>
      <c r="P24" s="17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Q28" sqref="Q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76 X CARRERA 57</v>
      </c>
      <c r="E5" s="208"/>
      <c r="F5" s="208"/>
      <c r="G5" s="208"/>
      <c r="H5" s="208"/>
      <c r="I5" s="206" t="s">
        <v>53</v>
      </c>
      <c r="J5" s="206"/>
      <c r="K5" s="206"/>
      <c r="L5" s="183">
        <f>'G-1'!L5:N5</f>
        <v>0</v>
      </c>
      <c r="M5" s="183"/>
      <c r="N5" s="183"/>
      <c r="O5" s="50"/>
      <c r="P5" s="206" t="s">
        <v>57</v>
      </c>
      <c r="Q5" s="206"/>
      <c r="R5" s="206"/>
      <c r="S5" s="183" t="s">
        <v>133</v>
      </c>
      <c r="T5" s="183"/>
      <c r="U5" s="183"/>
    </row>
    <row r="6" spans="1:28" ht="12.75" customHeight="1" x14ac:dyDescent="0.2">
      <c r="A6" s="206" t="s">
        <v>55</v>
      </c>
      <c r="B6" s="206"/>
      <c r="C6" s="206"/>
      <c r="D6" s="192" t="s">
        <v>151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43245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46</v>
      </c>
      <c r="C10" s="61">
        <v>251</v>
      </c>
      <c r="D10" s="61">
        <v>3</v>
      </c>
      <c r="E10" s="61">
        <v>3</v>
      </c>
      <c r="F10" s="62">
        <f t="shared" ref="F10:F22" si="0">B10*0.5+C10*1+D10*2+E10*2.5</f>
        <v>287.5</v>
      </c>
      <c r="G10" s="63"/>
      <c r="H10" s="64" t="s">
        <v>4</v>
      </c>
      <c r="I10" s="46">
        <v>68</v>
      </c>
      <c r="J10" s="46">
        <v>219</v>
      </c>
      <c r="K10" s="46">
        <v>4</v>
      </c>
      <c r="L10" s="46">
        <v>5</v>
      </c>
      <c r="M10" s="62">
        <f t="shared" ref="M10:M22" si="1">I10*0.5+J10*1+K10*2+L10*2.5</f>
        <v>273.5</v>
      </c>
      <c r="N10" s="65">
        <f>F20+F21+F22+M10</f>
        <v>1072</v>
      </c>
      <c r="O10" s="64" t="s">
        <v>43</v>
      </c>
      <c r="P10" s="46">
        <v>45</v>
      </c>
      <c r="Q10" s="46">
        <v>211</v>
      </c>
      <c r="R10" s="46">
        <v>4</v>
      </c>
      <c r="S10" s="46">
        <v>3</v>
      </c>
      <c r="T10" s="62">
        <f t="shared" ref="T10:T21" si="2">P10*0.5+Q10*1+R10*2+S10*2.5</f>
        <v>249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38</v>
      </c>
      <c r="C11" s="61">
        <v>240</v>
      </c>
      <c r="D11" s="61">
        <v>2</v>
      </c>
      <c r="E11" s="61">
        <v>2</v>
      </c>
      <c r="F11" s="62">
        <f t="shared" si="0"/>
        <v>268</v>
      </c>
      <c r="G11" s="63"/>
      <c r="H11" s="64" t="s">
        <v>5</v>
      </c>
      <c r="I11" s="46">
        <v>70</v>
      </c>
      <c r="J11" s="46">
        <v>259</v>
      </c>
      <c r="K11" s="46">
        <v>2</v>
      </c>
      <c r="L11" s="46">
        <v>1</v>
      </c>
      <c r="M11" s="62">
        <f t="shared" si="1"/>
        <v>300.5</v>
      </c>
      <c r="N11" s="65">
        <f>F21+F22+M10+M11</f>
        <v>1120</v>
      </c>
      <c r="O11" s="64" t="s">
        <v>44</v>
      </c>
      <c r="P11" s="46">
        <v>49</v>
      </c>
      <c r="Q11" s="46">
        <v>203</v>
      </c>
      <c r="R11" s="46">
        <v>2</v>
      </c>
      <c r="S11" s="46">
        <v>7</v>
      </c>
      <c r="T11" s="62">
        <f t="shared" si="2"/>
        <v>249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228</v>
      </c>
      <c r="D12" s="61">
        <v>1</v>
      </c>
      <c r="E12" s="61">
        <v>1</v>
      </c>
      <c r="F12" s="62">
        <f t="shared" si="0"/>
        <v>248.5</v>
      </c>
      <c r="G12" s="63"/>
      <c r="H12" s="64" t="s">
        <v>6</v>
      </c>
      <c r="I12" s="46">
        <v>42</v>
      </c>
      <c r="J12" s="46">
        <v>220</v>
      </c>
      <c r="K12" s="46">
        <v>4</v>
      </c>
      <c r="L12" s="46">
        <v>2</v>
      </c>
      <c r="M12" s="62">
        <f t="shared" si="1"/>
        <v>254</v>
      </c>
      <c r="N12" s="63">
        <f>F22+M10+M11+M12</f>
        <v>1099.5</v>
      </c>
      <c r="O12" s="64" t="s">
        <v>32</v>
      </c>
      <c r="P12" s="46">
        <v>72</v>
      </c>
      <c r="Q12" s="46">
        <v>266</v>
      </c>
      <c r="R12" s="46">
        <v>3</v>
      </c>
      <c r="S12" s="46">
        <v>1</v>
      </c>
      <c r="T12" s="62">
        <f t="shared" si="2"/>
        <v>310.5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237</v>
      </c>
      <c r="D13" s="61">
        <v>2</v>
      </c>
      <c r="E13" s="61">
        <v>1</v>
      </c>
      <c r="F13" s="62">
        <f t="shared" si="0"/>
        <v>261</v>
      </c>
      <c r="G13" s="63">
        <f t="shared" ref="G13:G19" si="3">F10+F11+F12+F13</f>
        <v>1065</v>
      </c>
      <c r="H13" s="64" t="s">
        <v>7</v>
      </c>
      <c r="I13" s="46">
        <v>50</v>
      </c>
      <c r="J13" s="46">
        <v>189</v>
      </c>
      <c r="K13" s="46">
        <v>2</v>
      </c>
      <c r="L13" s="46">
        <v>0</v>
      </c>
      <c r="M13" s="62">
        <f t="shared" si="1"/>
        <v>218</v>
      </c>
      <c r="N13" s="63">
        <f t="shared" ref="N13:N18" si="4">M10+M11+M12+M13</f>
        <v>1046</v>
      </c>
      <c r="O13" s="64" t="s">
        <v>33</v>
      </c>
      <c r="P13" s="46">
        <v>52</v>
      </c>
      <c r="Q13" s="46">
        <v>212</v>
      </c>
      <c r="R13" s="46">
        <v>5</v>
      </c>
      <c r="S13" s="46">
        <v>3</v>
      </c>
      <c r="T13" s="62">
        <f t="shared" si="2"/>
        <v>255.5</v>
      </c>
      <c r="U13" s="63">
        <f t="shared" ref="U13:U21" si="5">T10+T11+T12+T13</f>
        <v>1064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32</v>
      </c>
      <c r="C14" s="61">
        <v>254</v>
      </c>
      <c r="D14" s="61">
        <v>2</v>
      </c>
      <c r="E14" s="61">
        <v>2</v>
      </c>
      <c r="F14" s="62">
        <f t="shared" si="0"/>
        <v>279</v>
      </c>
      <c r="G14" s="63">
        <f t="shared" si="3"/>
        <v>1056.5</v>
      </c>
      <c r="H14" s="64" t="s">
        <v>9</v>
      </c>
      <c r="I14" s="46">
        <v>47</v>
      </c>
      <c r="J14" s="46">
        <v>216</v>
      </c>
      <c r="K14" s="46">
        <v>5</v>
      </c>
      <c r="L14" s="46">
        <v>1</v>
      </c>
      <c r="M14" s="62">
        <f t="shared" si="1"/>
        <v>252</v>
      </c>
      <c r="N14" s="63">
        <f t="shared" si="4"/>
        <v>1024.5</v>
      </c>
      <c r="O14" s="64" t="s">
        <v>29</v>
      </c>
      <c r="P14" s="45">
        <v>65</v>
      </c>
      <c r="Q14" s="45">
        <v>201</v>
      </c>
      <c r="R14" s="45">
        <v>5</v>
      </c>
      <c r="S14" s="45">
        <v>2</v>
      </c>
      <c r="T14" s="62">
        <f t="shared" si="2"/>
        <v>248.5</v>
      </c>
      <c r="U14" s="63">
        <f t="shared" si="5"/>
        <v>1063.5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236</v>
      </c>
      <c r="D15" s="61">
        <v>6</v>
      </c>
      <c r="E15" s="61">
        <v>3</v>
      </c>
      <c r="F15" s="62">
        <f t="shared" si="0"/>
        <v>276.5</v>
      </c>
      <c r="G15" s="63">
        <f t="shared" si="3"/>
        <v>1065</v>
      </c>
      <c r="H15" s="64" t="s">
        <v>12</v>
      </c>
      <c r="I15" s="46">
        <v>42</v>
      </c>
      <c r="J15" s="46">
        <v>220</v>
      </c>
      <c r="K15" s="46">
        <v>3</v>
      </c>
      <c r="L15" s="46">
        <v>2</v>
      </c>
      <c r="M15" s="62">
        <f t="shared" si="1"/>
        <v>252</v>
      </c>
      <c r="N15" s="63">
        <f t="shared" si="4"/>
        <v>976</v>
      </c>
      <c r="O15" s="60" t="s">
        <v>30</v>
      </c>
      <c r="P15" s="46">
        <v>59</v>
      </c>
      <c r="Q15" s="46">
        <v>208</v>
      </c>
      <c r="R15" s="46">
        <v>7</v>
      </c>
      <c r="S15" s="46">
        <v>1</v>
      </c>
      <c r="T15" s="62">
        <f t="shared" si="2"/>
        <v>254</v>
      </c>
      <c r="U15" s="63">
        <f t="shared" si="5"/>
        <v>1068.5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234</v>
      </c>
      <c r="D16" s="61">
        <v>2</v>
      </c>
      <c r="E16" s="61">
        <v>4</v>
      </c>
      <c r="F16" s="62">
        <f t="shared" si="0"/>
        <v>267.5</v>
      </c>
      <c r="G16" s="63">
        <f t="shared" si="3"/>
        <v>1084</v>
      </c>
      <c r="H16" s="64" t="s">
        <v>15</v>
      </c>
      <c r="I16" s="46">
        <v>53</v>
      </c>
      <c r="J16" s="46">
        <v>205</v>
      </c>
      <c r="K16" s="46">
        <v>4</v>
      </c>
      <c r="L16" s="46">
        <v>1</v>
      </c>
      <c r="M16" s="62">
        <f t="shared" si="1"/>
        <v>242</v>
      </c>
      <c r="N16" s="63">
        <f t="shared" si="4"/>
        <v>964</v>
      </c>
      <c r="O16" s="64" t="s">
        <v>8</v>
      </c>
      <c r="P16" s="46">
        <v>66</v>
      </c>
      <c r="Q16" s="46">
        <v>212</v>
      </c>
      <c r="R16" s="46">
        <v>2</v>
      </c>
      <c r="S16" s="46">
        <v>2</v>
      </c>
      <c r="T16" s="62">
        <f t="shared" si="2"/>
        <v>254</v>
      </c>
      <c r="U16" s="63">
        <f t="shared" si="5"/>
        <v>1012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56</v>
      </c>
      <c r="C17" s="61">
        <v>204</v>
      </c>
      <c r="D17" s="61">
        <v>6</v>
      </c>
      <c r="E17" s="61">
        <v>3</v>
      </c>
      <c r="F17" s="62">
        <f t="shared" si="0"/>
        <v>251.5</v>
      </c>
      <c r="G17" s="63">
        <f t="shared" si="3"/>
        <v>1074.5</v>
      </c>
      <c r="H17" s="64" t="s">
        <v>18</v>
      </c>
      <c r="I17" s="46">
        <v>38</v>
      </c>
      <c r="J17" s="46">
        <v>241</v>
      </c>
      <c r="K17" s="46">
        <v>5</v>
      </c>
      <c r="L17" s="46">
        <v>2</v>
      </c>
      <c r="M17" s="62">
        <f t="shared" si="1"/>
        <v>275</v>
      </c>
      <c r="N17" s="63">
        <f t="shared" si="4"/>
        <v>1021</v>
      </c>
      <c r="O17" s="64" t="s">
        <v>10</v>
      </c>
      <c r="P17" s="46">
        <v>74</v>
      </c>
      <c r="Q17" s="46">
        <v>220</v>
      </c>
      <c r="R17" s="46">
        <v>1</v>
      </c>
      <c r="S17" s="46">
        <v>2</v>
      </c>
      <c r="T17" s="62">
        <f t="shared" si="2"/>
        <v>264</v>
      </c>
      <c r="U17" s="63">
        <f t="shared" si="5"/>
        <v>1020.5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171</v>
      </c>
      <c r="D18" s="61">
        <v>8</v>
      </c>
      <c r="E18" s="61">
        <v>5</v>
      </c>
      <c r="F18" s="62">
        <f t="shared" si="0"/>
        <v>219.5</v>
      </c>
      <c r="G18" s="63">
        <f t="shared" si="3"/>
        <v>1015</v>
      </c>
      <c r="H18" s="64" t="s">
        <v>20</v>
      </c>
      <c r="I18" s="46">
        <v>44</v>
      </c>
      <c r="J18" s="46">
        <v>239</v>
      </c>
      <c r="K18" s="46">
        <v>6</v>
      </c>
      <c r="L18" s="46">
        <v>1</v>
      </c>
      <c r="M18" s="62">
        <f t="shared" si="1"/>
        <v>275.5</v>
      </c>
      <c r="N18" s="63">
        <f t="shared" si="4"/>
        <v>1044.5</v>
      </c>
      <c r="O18" s="64" t="s">
        <v>13</v>
      </c>
      <c r="P18" s="46">
        <v>70</v>
      </c>
      <c r="Q18" s="46">
        <v>226</v>
      </c>
      <c r="R18" s="46">
        <v>4</v>
      </c>
      <c r="S18" s="46">
        <v>0</v>
      </c>
      <c r="T18" s="62">
        <f t="shared" si="2"/>
        <v>269</v>
      </c>
      <c r="U18" s="63">
        <f t="shared" si="5"/>
        <v>1041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173</v>
      </c>
      <c r="D19" s="69">
        <v>7</v>
      </c>
      <c r="E19" s="69">
        <v>4</v>
      </c>
      <c r="F19" s="70">
        <f t="shared" si="0"/>
        <v>222.5</v>
      </c>
      <c r="G19" s="71">
        <f t="shared" si="3"/>
        <v>961</v>
      </c>
      <c r="H19" s="72" t="s">
        <v>22</v>
      </c>
      <c r="I19" s="45">
        <v>46</v>
      </c>
      <c r="J19" s="45">
        <v>39</v>
      </c>
      <c r="K19" s="45">
        <v>4</v>
      </c>
      <c r="L19" s="45">
        <v>0</v>
      </c>
      <c r="M19" s="62">
        <f t="shared" si="1"/>
        <v>70</v>
      </c>
      <c r="N19" s="63">
        <f>M16+M17+M18+M19</f>
        <v>862.5</v>
      </c>
      <c r="O19" s="64" t="s">
        <v>16</v>
      </c>
      <c r="P19" s="46">
        <v>51</v>
      </c>
      <c r="Q19" s="46">
        <v>218</v>
      </c>
      <c r="R19" s="46">
        <v>2</v>
      </c>
      <c r="S19" s="46">
        <v>0</v>
      </c>
      <c r="T19" s="62">
        <f t="shared" si="2"/>
        <v>247.5</v>
      </c>
      <c r="U19" s="63">
        <f t="shared" si="5"/>
        <v>1034.5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54</v>
      </c>
      <c r="C20" s="67">
        <v>211</v>
      </c>
      <c r="D20" s="67">
        <v>6</v>
      </c>
      <c r="E20" s="67">
        <v>1</v>
      </c>
      <c r="F20" s="73">
        <f t="shared" si="0"/>
        <v>252.5</v>
      </c>
      <c r="G20" s="74"/>
      <c r="H20" s="64" t="s">
        <v>24</v>
      </c>
      <c r="I20" s="46">
        <v>40</v>
      </c>
      <c r="J20" s="46">
        <v>211</v>
      </c>
      <c r="K20" s="46">
        <v>6</v>
      </c>
      <c r="L20" s="46">
        <v>2</v>
      </c>
      <c r="M20" s="73">
        <f t="shared" si="1"/>
        <v>248</v>
      </c>
      <c r="N20" s="63">
        <f>M17+M18+M19+M20</f>
        <v>868.5</v>
      </c>
      <c r="O20" s="64" t="s">
        <v>45</v>
      </c>
      <c r="P20" s="45">
        <v>28</v>
      </c>
      <c r="Q20" s="45">
        <v>165</v>
      </c>
      <c r="R20" s="45">
        <v>2</v>
      </c>
      <c r="S20" s="45">
        <v>2</v>
      </c>
      <c r="T20" s="73">
        <f t="shared" si="2"/>
        <v>188</v>
      </c>
      <c r="U20" s="63">
        <f t="shared" si="5"/>
        <v>968.5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224</v>
      </c>
      <c r="D21" s="61">
        <v>8</v>
      </c>
      <c r="E21" s="61">
        <v>2</v>
      </c>
      <c r="F21" s="62">
        <f t="shared" si="0"/>
        <v>274.5</v>
      </c>
      <c r="G21" s="75"/>
      <c r="H21" s="72" t="s">
        <v>25</v>
      </c>
      <c r="I21" s="46">
        <v>42</v>
      </c>
      <c r="J21" s="46">
        <v>244</v>
      </c>
      <c r="K21" s="46">
        <v>6</v>
      </c>
      <c r="L21" s="46">
        <v>1</v>
      </c>
      <c r="M21" s="62">
        <f t="shared" si="1"/>
        <v>279.5</v>
      </c>
      <c r="N21" s="63">
        <f>M18+M19+M20+M21</f>
        <v>873</v>
      </c>
      <c r="O21" s="68" t="s">
        <v>46</v>
      </c>
      <c r="P21" s="47">
        <v>33</v>
      </c>
      <c r="Q21" s="47">
        <v>199</v>
      </c>
      <c r="R21" s="47">
        <v>2</v>
      </c>
      <c r="S21" s="47">
        <v>0</v>
      </c>
      <c r="T21" s="70">
        <f t="shared" si="2"/>
        <v>219.5</v>
      </c>
      <c r="U21" s="71">
        <f t="shared" si="5"/>
        <v>924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227</v>
      </c>
      <c r="D22" s="61">
        <v>3</v>
      </c>
      <c r="E22" s="61">
        <v>4</v>
      </c>
      <c r="F22" s="62">
        <f t="shared" si="0"/>
        <v>271.5</v>
      </c>
      <c r="G22" s="63"/>
      <c r="H22" s="68" t="s">
        <v>26</v>
      </c>
      <c r="I22" s="47">
        <v>45</v>
      </c>
      <c r="J22" s="47">
        <v>201</v>
      </c>
      <c r="K22" s="47">
        <v>5</v>
      </c>
      <c r="L22" s="47">
        <v>2</v>
      </c>
      <c r="M22" s="62">
        <f t="shared" si="1"/>
        <v>238.5</v>
      </c>
      <c r="N22" s="71">
        <f>M19+M20+M21+M22</f>
        <v>836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1084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1120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152</v>
      </c>
      <c r="G24" s="88"/>
      <c r="H24" s="198"/>
      <c r="I24" s="199"/>
      <c r="J24" s="83" t="s">
        <v>73</v>
      </c>
      <c r="K24" s="86"/>
      <c r="L24" s="86"/>
      <c r="M24" s="87" t="s">
        <v>64</v>
      </c>
      <c r="N24" s="88"/>
      <c r="O24" s="198"/>
      <c r="P24" s="199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76 X CARRERA 57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0</v>
      </c>
      <c r="M6" s="183"/>
      <c r="N6" s="183"/>
      <c r="O6" s="12"/>
      <c r="P6" s="178" t="s">
        <v>58</v>
      </c>
      <c r="Q6" s="178"/>
      <c r="R6" s="178"/>
      <c r="S6" s="217">
        <f>'G-1'!S6:U6</f>
        <v>43245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</f>
        <v>97</v>
      </c>
      <c r="C10" s="46">
        <f>'G-1'!C10+'G-2'!C10+'G-3'!C10</f>
        <v>498</v>
      </c>
      <c r="D10" s="46">
        <f>'G-1'!D10+'G-2'!D10+'G-3'!D10</f>
        <v>13</v>
      </c>
      <c r="E10" s="46">
        <f>'G-1'!E10+'G-2'!E10+'G-3'!E10</f>
        <v>8</v>
      </c>
      <c r="F10" s="6">
        <f t="shared" ref="F10:F22" si="0">B10*0.5+C10*1+D10*2+E10*2.5</f>
        <v>592.5</v>
      </c>
      <c r="G10" s="2"/>
      <c r="H10" s="19" t="s">
        <v>4</v>
      </c>
      <c r="I10" s="46">
        <f>'G-1'!I10+'G-2'!I10+'G-3'!I10</f>
        <v>129</v>
      </c>
      <c r="J10" s="46">
        <f>'G-1'!J10+'G-2'!J10+'G-3'!J10</f>
        <v>476</v>
      </c>
      <c r="K10" s="46">
        <f>'G-1'!K10+'G-2'!K10+'G-3'!K10</f>
        <v>16</v>
      </c>
      <c r="L10" s="46">
        <f>'G-1'!L10+'G-2'!L10+'G-3'!L10</f>
        <v>10</v>
      </c>
      <c r="M10" s="6">
        <f t="shared" ref="M10:M22" si="1">I10*0.5+J10*1+K10*2+L10*2.5</f>
        <v>597.5</v>
      </c>
      <c r="N10" s="9">
        <f>F20+F21+F22+M10</f>
        <v>2306.5</v>
      </c>
      <c r="O10" s="19" t="s">
        <v>43</v>
      </c>
      <c r="P10" s="46">
        <f>'G-1'!P10+'G-2'!P10+'G-3'!P10</f>
        <v>111</v>
      </c>
      <c r="Q10" s="46">
        <f>'G-1'!Q10+'G-2'!Q10+'G-3'!Q10</f>
        <v>453</v>
      </c>
      <c r="R10" s="46">
        <f>'G-1'!R10+'G-2'!R10+'G-3'!R10</f>
        <v>16</v>
      </c>
      <c r="S10" s="46">
        <f>'G-1'!S10+'G-2'!S10+'G-3'!S10</f>
        <v>6</v>
      </c>
      <c r="T10" s="6">
        <f t="shared" ref="T10:T21" si="2">P10*0.5+Q10*1+R10*2+S10*2.5</f>
        <v>555.5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93</v>
      </c>
      <c r="C11" s="46">
        <f>'G-1'!C11+'G-2'!C11+'G-3'!C11</f>
        <v>496</v>
      </c>
      <c r="D11" s="46">
        <f>'G-1'!D11+'G-2'!D11+'G-3'!D11</f>
        <v>14</v>
      </c>
      <c r="E11" s="46">
        <f>'G-1'!E11+'G-2'!E11+'G-3'!E11</f>
        <v>9</v>
      </c>
      <c r="F11" s="6">
        <f t="shared" si="0"/>
        <v>593</v>
      </c>
      <c r="G11" s="2"/>
      <c r="H11" s="19" t="s">
        <v>5</v>
      </c>
      <c r="I11" s="46">
        <f>'G-1'!I11+'G-2'!I11+'G-3'!I11</f>
        <v>133</v>
      </c>
      <c r="J11" s="46">
        <f>'G-1'!J11+'G-2'!J11+'G-3'!J11</f>
        <v>545</v>
      </c>
      <c r="K11" s="46">
        <f>'G-1'!K11+'G-2'!K11+'G-3'!K11</f>
        <v>15</v>
      </c>
      <c r="L11" s="46">
        <f>'G-1'!L11+'G-2'!L11+'G-3'!L11</f>
        <v>4</v>
      </c>
      <c r="M11" s="6">
        <f t="shared" si="1"/>
        <v>651.5</v>
      </c>
      <c r="N11" s="9">
        <f>F21+F22+M10+M11</f>
        <v>2407</v>
      </c>
      <c r="O11" s="19" t="s">
        <v>44</v>
      </c>
      <c r="P11" s="46">
        <f>'G-1'!P11+'G-2'!P11+'G-3'!P11</f>
        <v>120</v>
      </c>
      <c r="Q11" s="46">
        <f>'G-1'!Q11+'G-2'!Q11+'G-3'!Q11</f>
        <v>452</v>
      </c>
      <c r="R11" s="46">
        <f>'G-1'!R11+'G-2'!R11+'G-3'!R11</f>
        <v>16</v>
      </c>
      <c r="S11" s="46">
        <f>'G-1'!S11+'G-2'!S11+'G-3'!S11</f>
        <v>12</v>
      </c>
      <c r="T11" s="6">
        <f t="shared" si="2"/>
        <v>574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97</v>
      </c>
      <c r="C12" s="46">
        <f>'G-1'!C12+'G-2'!C12+'G-3'!C12</f>
        <v>540</v>
      </c>
      <c r="D12" s="46">
        <f>'G-1'!D12+'G-2'!D12+'G-3'!D12</f>
        <v>8</v>
      </c>
      <c r="E12" s="46">
        <f>'G-1'!E12+'G-2'!E12+'G-3'!E12</f>
        <v>4</v>
      </c>
      <c r="F12" s="6">
        <f t="shared" si="0"/>
        <v>614.5</v>
      </c>
      <c r="G12" s="2"/>
      <c r="H12" s="19" t="s">
        <v>6</v>
      </c>
      <c r="I12" s="46">
        <f>'G-1'!I12+'G-2'!I12+'G-3'!I12</f>
        <v>94</v>
      </c>
      <c r="J12" s="46">
        <f>'G-1'!J12+'G-2'!J12+'G-3'!J12</f>
        <v>492</v>
      </c>
      <c r="K12" s="46">
        <f>'G-1'!K12+'G-2'!K12+'G-3'!K12</f>
        <v>12</v>
      </c>
      <c r="L12" s="46">
        <f>'G-1'!L12+'G-2'!L12+'G-3'!L12</f>
        <v>9</v>
      </c>
      <c r="M12" s="6">
        <f t="shared" si="1"/>
        <v>585.5</v>
      </c>
      <c r="N12" s="2">
        <f>F22+M10+M11+M12</f>
        <v>2432.5</v>
      </c>
      <c r="O12" s="19" t="s">
        <v>32</v>
      </c>
      <c r="P12" s="46">
        <f>'G-1'!P12+'G-2'!P12+'G-3'!P12</f>
        <v>132</v>
      </c>
      <c r="Q12" s="46">
        <f>'G-1'!Q12+'G-2'!Q12+'G-3'!Q12</f>
        <v>523</v>
      </c>
      <c r="R12" s="46">
        <f>'G-1'!R12+'G-2'!R12+'G-3'!R12</f>
        <v>17</v>
      </c>
      <c r="S12" s="46">
        <f>'G-1'!S12+'G-2'!S12+'G-3'!S12</f>
        <v>4</v>
      </c>
      <c r="T12" s="6">
        <f t="shared" si="2"/>
        <v>633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84</v>
      </c>
      <c r="C13" s="46">
        <f>'G-1'!C13+'G-2'!C13+'G-3'!C13</f>
        <v>548</v>
      </c>
      <c r="D13" s="46">
        <f>'G-1'!D13+'G-2'!D13+'G-3'!D13</f>
        <v>14</v>
      </c>
      <c r="E13" s="46">
        <f>'G-1'!E13+'G-2'!E13+'G-3'!E13</f>
        <v>4</v>
      </c>
      <c r="F13" s="6">
        <f t="shared" si="0"/>
        <v>628</v>
      </c>
      <c r="G13" s="2">
        <f t="shared" ref="G13:G19" si="3">F10+F11+F12+F13</f>
        <v>2428</v>
      </c>
      <c r="H13" s="19" t="s">
        <v>7</v>
      </c>
      <c r="I13" s="46">
        <f>'G-1'!I13+'G-2'!I13+'G-3'!I13</f>
        <v>101</v>
      </c>
      <c r="J13" s="46">
        <f>'G-1'!J13+'G-2'!J13+'G-3'!J13</f>
        <v>441</v>
      </c>
      <c r="K13" s="46">
        <f>'G-1'!K13+'G-2'!K13+'G-3'!K13</f>
        <v>8</v>
      </c>
      <c r="L13" s="46">
        <f>'G-1'!L13+'G-2'!L13+'G-3'!L13</f>
        <v>3</v>
      </c>
      <c r="M13" s="6">
        <f t="shared" si="1"/>
        <v>515</v>
      </c>
      <c r="N13" s="2">
        <f t="shared" ref="N13:N18" si="4">M10+M11+M12+M13</f>
        <v>2349.5</v>
      </c>
      <c r="O13" s="19" t="s">
        <v>33</v>
      </c>
      <c r="P13" s="46">
        <f>'G-1'!P13+'G-2'!P13+'G-3'!P13</f>
        <v>109</v>
      </c>
      <c r="Q13" s="46">
        <f>'G-1'!Q13+'G-2'!Q13+'G-3'!Q13</f>
        <v>452</v>
      </c>
      <c r="R13" s="46">
        <f>'G-1'!R13+'G-2'!R13+'G-3'!R13</f>
        <v>14</v>
      </c>
      <c r="S13" s="46">
        <f>'G-1'!S13+'G-2'!S13+'G-3'!S13</f>
        <v>12</v>
      </c>
      <c r="T13" s="6">
        <f t="shared" si="2"/>
        <v>564.5</v>
      </c>
      <c r="U13" s="2">
        <f t="shared" ref="U13:U21" si="5">T10+T11+T12+T13</f>
        <v>2327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85</v>
      </c>
      <c r="C14" s="46">
        <f>'G-1'!C14+'G-2'!C14+'G-3'!C14</f>
        <v>542</v>
      </c>
      <c r="D14" s="46">
        <f>'G-1'!D14+'G-2'!D14+'G-3'!D14</f>
        <v>15</v>
      </c>
      <c r="E14" s="46">
        <f>'G-1'!E14+'G-2'!E14+'G-3'!E14</f>
        <v>11</v>
      </c>
      <c r="F14" s="6">
        <f t="shared" si="0"/>
        <v>642</v>
      </c>
      <c r="G14" s="2">
        <f t="shared" si="3"/>
        <v>2477.5</v>
      </c>
      <c r="H14" s="19" t="s">
        <v>9</v>
      </c>
      <c r="I14" s="46">
        <f>'G-1'!I14+'G-2'!I14+'G-3'!I14</f>
        <v>95</v>
      </c>
      <c r="J14" s="46">
        <f>'G-1'!J14+'G-2'!J14+'G-3'!J14</f>
        <v>457</v>
      </c>
      <c r="K14" s="46">
        <f>'G-1'!K14+'G-2'!K14+'G-3'!K14</f>
        <v>11</v>
      </c>
      <c r="L14" s="46">
        <f>'G-1'!L14+'G-2'!L14+'G-3'!L14</f>
        <v>4</v>
      </c>
      <c r="M14" s="6">
        <f t="shared" si="1"/>
        <v>536.5</v>
      </c>
      <c r="N14" s="2">
        <f t="shared" si="4"/>
        <v>2288.5</v>
      </c>
      <c r="O14" s="19" t="s">
        <v>29</v>
      </c>
      <c r="P14" s="46">
        <f>'G-1'!P14+'G-2'!P14+'G-3'!P14</f>
        <v>131</v>
      </c>
      <c r="Q14" s="46">
        <f>'G-1'!Q14+'G-2'!Q14+'G-3'!Q14</f>
        <v>426</v>
      </c>
      <c r="R14" s="46">
        <f>'G-1'!R14+'G-2'!R14+'G-3'!R14</f>
        <v>13</v>
      </c>
      <c r="S14" s="46">
        <f>'G-1'!S14+'G-2'!S14+'G-3'!S14</f>
        <v>9</v>
      </c>
      <c r="T14" s="6">
        <f t="shared" si="2"/>
        <v>540</v>
      </c>
      <c r="U14" s="2">
        <f t="shared" si="5"/>
        <v>2311.5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97</v>
      </c>
      <c r="C15" s="46">
        <f>'G-1'!C15+'G-2'!C15+'G-3'!C15</f>
        <v>486</v>
      </c>
      <c r="D15" s="46">
        <f>'G-1'!D15+'G-2'!D15+'G-3'!D15</f>
        <v>20</v>
      </c>
      <c r="E15" s="46">
        <f>'G-1'!E15+'G-2'!E15+'G-3'!E15</f>
        <v>10</v>
      </c>
      <c r="F15" s="6">
        <f t="shared" si="0"/>
        <v>599.5</v>
      </c>
      <c r="G15" s="2">
        <f t="shared" si="3"/>
        <v>2484</v>
      </c>
      <c r="H15" s="19" t="s">
        <v>12</v>
      </c>
      <c r="I15" s="46">
        <f>'G-1'!I15+'G-2'!I15+'G-3'!I15</f>
        <v>87</v>
      </c>
      <c r="J15" s="46">
        <f>'G-1'!J15+'G-2'!J15+'G-3'!J15</f>
        <v>456</v>
      </c>
      <c r="K15" s="46">
        <f>'G-1'!K15+'G-2'!K15+'G-3'!K15</f>
        <v>8</v>
      </c>
      <c r="L15" s="46">
        <f>'G-1'!L15+'G-2'!L15+'G-3'!L15</f>
        <v>7</v>
      </c>
      <c r="M15" s="6">
        <f t="shared" si="1"/>
        <v>533</v>
      </c>
      <c r="N15" s="2">
        <f t="shared" si="4"/>
        <v>2170</v>
      </c>
      <c r="O15" s="18" t="s">
        <v>30</v>
      </c>
      <c r="P15" s="46">
        <f>'G-1'!P15+'G-2'!P15+'G-3'!P15</f>
        <v>124</v>
      </c>
      <c r="Q15" s="46">
        <f>'G-1'!Q15+'G-2'!Q15+'G-3'!Q15</f>
        <v>463</v>
      </c>
      <c r="R15" s="46">
        <f>'G-1'!R15+'G-2'!R15+'G-3'!R15</f>
        <v>15</v>
      </c>
      <c r="S15" s="46">
        <f>'G-1'!S15+'G-2'!S15+'G-3'!S15</f>
        <v>7</v>
      </c>
      <c r="T15" s="6">
        <f t="shared" si="2"/>
        <v>572.5</v>
      </c>
      <c r="U15" s="2">
        <f t="shared" si="5"/>
        <v>2310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87</v>
      </c>
      <c r="C16" s="46">
        <f>'G-1'!C16+'G-2'!C16+'G-3'!C16</f>
        <v>483</v>
      </c>
      <c r="D16" s="46">
        <f>'G-1'!D16+'G-2'!D16+'G-3'!D16</f>
        <v>16</v>
      </c>
      <c r="E16" s="46">
        <f>'G-1'!E16+'G-2'!E16+'G-3'!E16</f>
        <v>9</v>
      </c>
      <c r="F16" s="6">
        <f t="shared" si="0"/>
        <v>581</v>
      </c>
      <c r="G16" s="2">
        <f t="shared" si="3"/>
        <v>2450.5</v>
      </c>
      <c r="H16" s="19" t="s">
        <v>15</v>
      </c>
      <c r="I16" s="46">
        <f>'G-1'!I16+'G-2'!I16+'G-3'!I16</f>
        <v>96</v>
      </c>
      <c r="J16" s="46">
        <f>'G-1'!J16+'G-2'!J16+'G-3'!J16</f>
        <v>529</v>
      </c>
      <c r="K16" s="46">
        <f>'G-1'!K16+'G-2'!K16+'G-3'!K16</f>
        <v>8</v>
      </c>
      <c r="L16" s="46">
        <f>'G-1'!L16+'G-2'!L16+'G-3'!L16</f>
        <v>5</v>
      </c>
      <c r="M16" s="6">
        <f t="shared" si="1"/>
        <v>605.5</v>
      </c>
      <c r="N16" s="2">
        <f t="shared" si="4"/>
        <v>2190</v>
      </c>
      <c r="O16" s="19" t="s">
        <v>8</v>
      </c>
      <c r="P16" s="46">
        <f>'G-1'!P16+'G-2'!P16+'G-3'!P16</f>
        <v>126</v>
      </c>
      <c r="Q16" s="46">
        <f>'G-1'!Q16+'G-2'!Q16+'G-3'!Q16</f>
        <v>459</v>
      </c>
      <c r="R16" s="46">
        <f>'G-1'!R16+'G-2'!R16+'G-3'!R16</f>
        <v>13</v>
      </c>
      <c r="S16" s="46">
        <f>'G-1'!S16+'G-2'!S16+'G-3'!S16</f>
        <v>6</v>
      </c>
      <c r="T16" s="6">
        <f t="shared" si="2"/>
        <v>563</v>
      </c>
      <c r="U16" s="2">
        <f t="shared" si="5"/>
        <v>2240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107</v>
      </c>
      <c r="C17" s="46">
        <f>'G-1'!C17+'G-2'!C17+'G-3'!C17</f>
        <v>445</v>
      </c>
      <c r="D17" s="46">
        <f>'G-1'!D17+'G-2'!D17+'G-3'!D17</f>
        <v>21</v>
      </c>
      <c r="E17" s="46">
        <f>'G-1'!E17+'G-2'!E17+'G-3'!E17</f>
        <v>6</v>
      </c>
      <c r="F17" s="6">
        <f t="shared" si="0"/>
        <v>555.5</v>
      </c>
      <c r="G17" s="2">
        <f t="shared" si="3"/>
        <v>2378</v>
      </c>
      <c r="H17" s="19" t="s">
        <v>18</v>
      </c>
      <c r="I17" s="46">
        <f>'G-1'!I17+'G-2'!I17+'G-3'!I17</f>
        <v>87</v>
      </c>
      <c r="J17" s="46">
        <f>'G-1'!J17+'G-2'!J17+'G-3'!J17</f>
        <v>472</v>
      </c>
      <c r="K17" s="46">
        <f>'G-1'!K17+'G-2'!K17+'G-3'!K17</f>
        <v>13</v>
      </c>
      <c r="L17" s="46">
        <f>'G-1'!L17+'G-2'!L17+'G-3'!L17</f>
        <v>8</v>
      </c>
      <c r="M17" s="6">
        <f t="shared" si="1"/>
        <v>561.5</v>
      </c>
      <c r="N17" s="2">
        <f t="shared" si="4"/>
        <v>2236.5</v>
      </c>
      <c r="O17" s="19" t="s">
        <v>10</v>
      </c>
      <c r="P17" s="46">
        <f>'G-1'!P17+'G-2'!P17+'G-3'!P17</f>
        <v>142</v>
      </c>
      <c r="Q17" s="46">
        <f>'G-1'!Q17+'G-2'!Q17+'G-3'!Q17</f>
        <v>480</v>
      </c>
      <c r="R17" s="46">
        <f>'G-1'!R17+'G-2'!R17+'G-3'!R17</f>
        <v>14</v>
      </c>
      <c r="S17" s="46">
        <f>'G-1'!S17+'G-2'!S17+'G-3'!S17</f>
        <v>6</v>
      </c>
      <c r="T17" s="6">
        <f t="shared" si="2"/>
        <v>594</v>
      </c>
      <c r="U17" s="2">
        <f t="shared" si="5"/>
        <v>2269.5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94</v>
      </c>
      <c r="C18" s="46">
        <f>'G-1'!C18+'G-2'!C18+'G-3'!C18</f>
        <v>382</v>
      </c>
      <c r="D18" s="46">
        <f>'G-1'!D18+'G-2'!D18+'G-3'!D18</f>
        <v>21</v>
      </c>
      <c r="E18" s="46">
        <f>'G-1'!E18+'G-2'!E18+'G-3'!E18</f>
        <v>5</v>
      </c>
      <c r="F18" s="6">
        <f t="shared" si="0"/>
        <v>483.5</v>
      </c>
      <c r="G18" s="2">
        <f t="shared" si="3"/>
        <v>2219.5</v>
      </c>
      <c r="H18" s="19" t="s">
        <v>20</v>
      </c>
      <c r="I18" s="46">
        <f>'G-1'!I18+'G-2'!I18+'G-3'!I18</f>
        <v>91</v>
      </c>
      <c r="J18" s="46">
        <f>'G-1'!J18+'G-2'!J18+'G-3'!J18</f>
        <v>481</v>
      </c>
      <c r="K18" s="46">
        <f>'G-1'!K18+'G-2'!K18+'G-3'!K18</f>
        <v>16</v>
      </c>
      <c r="L18" s="46">
        <f>'G-1'!L18+'G-2'!L18+'G-3'!L18</f>
        <v>5</v>
      </c>
      <c r="M18" s="6">
        <f t="shared" si="1"/>
        <v>571</v>
      </c>
      <c r="N18" s="2">
        <f t="shared" si="4"/>
        <v>2271</v>
      </c>
      <c r="O18" s="19" t="s">
        <v>13</v>
      </c>
      <c r="P18" s="46">
        <f>'G-1'!P18+'G-2'!P18+'G-3'!P18</f>
        <v>132</v>
      </c>
      <c r="Q18" s="46">
        <f>'G-1'!Q18+'G-2'!Q18+'G-3'!Q18</f>
        <v>477</v>
      </c>
      <c r="R18" s="46">
        <f>'G-1'!R18+'G-2'!R18+'G-3'!R18</f>
        <v>17</v>
      </c>
      <c r="S18" s="46">
        <f>'G-1'!S18+'G-2'!S18+'G-3'!S18</f>
        <v>4</v>
      </c>
      <c r="T18" s="6">
        <f t="shared" si="2"/>
        <v>587</v>
      </c>
      <c r="U18" s="2">
        <f t="shared" si="5"/>
        <v>2316.5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118</v>
      </c>
      <c r="C19" s="47">
        <f>'G-1'!C19+'G-2'!C19+'G-3'!C19</f>
        <v>423</v>
      </c>
      <c r="D19" s="47">
        <f>'G-1'!D19+'G-2'!D19+'G-3'!D19</f>
        <v>19</v>
      </c>
      <c r="E19" s="47">
        <f>'G-1'!E19+'G-2'!E19+'G-3'!E19</f>
        <v>10</v>
      </c>
      <c r="F19" s="7">
        <f t="shared" si="0"/>
        <v>545</v>
      </c>
      <c r="G19" s="3">
        <f t="shared" si="3"/>
        <v>2165</v>
      </c>
      <c r="H19" s="20" t="s">
        <v>22</v>
      </c>
      <c r="I19" s="46">
        <f>'G-1'!I19+'G-2'!I19+'G-3'!I19</f>
        <v>94</v>
      </c>
      <c r="J19" s="46">
        <f>'G-1'!J19+'G-2'!J19+'G-3'!J19</f>
        <v>285</v>
      </c>
      <c r="K19" s="46">
        <f>'G-1'!K19+'G-2'!K19+'G-3'!K19</f>
        <v>15</v>
      </c>
      <c r="L19" s="46">
        <f>'G-1'!L19+'G-2'!L19+'G-3'!L19</f>
        <v>4</v>
      </c>
      <c r="M19" s="6">
        <f t="shared" si="1"/>
        <v>372</v>
      </c>
      <c r="N19" s="2">
        <f>M16+M17+M18+M19</f>
        <v>2110</v>
      </c>
      <c r="O19" s="19" t="s">
        <v>16</v>
      </c>
      <c r="P19" s="46">
        <f>'G-1'!P19+'G-2'!P19+'G-3'!P19</f>
        <v>97</v>
      </c>
      <c r="Q19" s="46">
        <f>'G-1'!Q19+'G-2'!Q19+'G-3'!Q19</f>
        <v>473</v>
      </c>
      <c r="R19" s="46">
        <f>'G-1'!R19+'G-2'!R19+'G-3'!R19</f>
        <v>15</v>
      </c>
      <c r="S19" s="46">
        <f>'G-1'!S19+'G-2'!S19+'G-3'!S19</f>
        <v>4</v>
      </c>
      <c r="T19" s="6">
        <f t="shared" si="2"/>
        <v>561.5</v>
      </c>
      <c r="U19" s="2">
        <f t="shared" si="5"/>
        <v>2305.5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113</v>
      </c>
      <c r="C20" s="45">
        <f>'G-1'!C20+'G-2'!C20+'G-3'!C20</f>
        <v>441</v>
      </c>
      <c r="D20" s="45">
        <f>'G-1'!D20+'G-2'!D20+'G-3'!D20</f>
        <v>18</v>
      </c>
      <c r="E20" s="45">
        <f>'G-1'!E20+'G-2'!E20+'G-3'!E20</f>
        <v>7</v>
      </c>
      <c r="F20" s="8">
        <f t="shared" si="0"/>
        <v>551</v>
      </c>
      <c r="G20" s="35"/>
      <c r="H20" s="19" t="s">
        <v>24</v>
      </c>
      <c r="I20" s="46">
        <f>'G-1'!I20+'G-2'!I20+'G-3'!I20</f>
        <v>87</v>
      </c>
      <c r="J20" s="46">
        <f>'G-1'!J20+'G-2'!J20+'G-3'!J20</f>
        <v>447</v>
      </c>
      <c r="K20" s="46">
        <f>'G-1'!K20+'G-2'!K20+'G-3'!K20</f>
        <v>17</v>
      </c>
      <c r="L20" s="46">
        <f>'G-1'!L20+'G-2'!L20+'G-3'!L20</f>
        <v>6</v>
      </c>
      <c r="M20" s="8">
        <f t="shared" si="1"/>
        <v>539.5</v>
      </c>
      <c r="N20" s="2">
        <f>M17+M18+M19+M20</f>
        <v>2044</v>
      </c>
      <c r="O20" s="19" t="s">
        <v>45</v>
      </c>
      <c r="P20" s="46">
        <f>'G-1'!P20+'G-2'!P20+'G-3'!P20</f>
        <v>64</v>
      </c>
      <c r="Q20" s="46">
        <f>'G-1'!Q20+'G-2'!Q20+'G-3'!Q20</f>
        <v>394</v>
      </c>
      <c r="R20" s="46">
        <f>'G-1'!R20+'G-2'!R20+'G-3'!R20</f>
        <v>11</v>
      </c>
      <c r="S20" s="46">
        <f>'G-1'!S20+'G-2'!S20+'G-3'!S20</f>
        <v>2</v>
      </c>
      <c r="T20" s="8">
        <f t="shared" si="2"/>
        <v>453</v>
      </c>
      <c r="U20" s="2">
        <f t="shared" si="5"/>
        <v>2195.5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125</v>
      </c>
      <c r="C21" s="45">
        <f>'G-1'!C21+'G-2'!C21+'G-3'!C21</f>
        <v>447</v>
      </c>
      <c r="D21" s="45">
        <f>'G-1'!D21+'G-2'!D21+'G-3'!D21</f>
        <v>19</v>
      </c>
      <c r="E21" s="45">
        <f>'G-1'!E21+'G-2'!E21+'G-3'!E21</f>
        <v>5</v>
      </c>
      <c r="F21" s="6">
        <f t="shared" si="0"/>
        <v>560</v>
      </c>
      <c r="G21" s="36"/>
      <c r="H21" s="20" t="s">
        <v>25</v>
      </c>
      <c r="I21" s="46">
        <f>'G-1'!I21+'G-2'!I21+'G-3'!I21</f>
        <v>101</v>
      </c>
      <c r="J21" s="46">
        <f>'G-1'!J21+'G-2'!J21+'G-3'!J21</f>
        <v>491</v>
      </c>
      <c r="K21" s="46">
        <f>'G-1'!K21+'G-2'!K21+'G-3'!K21</f>
        <v>18</v>
      </c>
      <c r="L21" s="46">
        <f>'G-1'!L21+'G-2'!L21+'G-3'!L21</f>
        <v>7</v>
      </c>
      <c r="M21" s="6">
        <f t="shared" si="1"/>
        <v>595</v>
      </c>
      <c r="N21" s="2">
        <f>M18+M19+M20+M21</f>
        <v>2077.5</v>
      </c>
      <c r="O21" s="21" t="s">
        <v>46</v>
      </c>
      <c r="P21" s="47">
        <f>'G-1'!P21+'G-2'!P21+'G-3'!P21</f>
        <v>64</v>
      </c>
      <c r="Q21" s="47">
        <f>'G-1'!Q21+'G-2'!Q21+'G-3'!Q21</f>
        <v>432</v>
      </c>
      <c r="R21" s="47">
        <f>'G-1'!R21+'G-2'!R21+'G-3'!R21</f>
        <v>10</v>
      </c>
      <c r="S21" s="47">
        <f>'G-1'!S21+'G-2'!S21+'G-3'!S21</f>
        <v>2</v>
      </c>
      <c r="T21" s="7">
        <f t="shared" si="2"/>
        <v>489</v>
      </c>
      <c r="U21" s="3">
        <f t="shared" si="5"/>
        <v>2090.5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127</v>
      </c>
      <c r="C22" s="45">
        <f>'G-1'!C22+'G-2'!C22+'G-3'!C22</f>
        <v>481</v>
      </c>
      <c r="D22" s="45">
        <f>'G-1'!D22+'G-2'!D22+'G-3'!D22</f>
        <v>13</v>
      </c>
      <c r="E22" s="45">
        <f>'G-1'!E22+'G-2'!E22+'G-3'!E22</f>
        <v>11</v>
      </c>
      <c r="F22" s="6">
        <f t="shared" si="0"/>
        <v>598</v>
      </c>
      <c r="G22" s="2"/>
      <c r="H22" s="21" t="s">
        <v>26</v>
      </c>
      <c r="I22" s="46">
        <f>'G-1'!I22+'G-2'!I22+'G-3'!I22</f>
        <v>113</v>
      </c>
      <c r="J22" s="46">
        <f>'G-1'!J22+'G-2'!J22+'G-3'!J22</f>
        <v>452</v>
      </c>
      <c r="K22" s="46">
        <f>'G-1'!K22+'G-2'!K22+'G-3'!K22</f>
        <v>19</v>
      </c>
      <c r="L22" s="46">
        <f>'G-1'!L22+'G-2'!L22+'G-3'!L22</f>
        <v>5</v>
      </c>
      <c r="M22" s="6">
        <f t="shared" si="1"/>
        <v>559</v>
      </c>
      <c r="N22" s="3">
        <f>M19+M20+M21+M22</f>
        <v>2065.5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2484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2432.5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2327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79</v>
      </c>
      <c r="G24" s="88"/>
      <c r="H24" s="169"/>
      <c r="I24" s="170"/>
      <c r="J24" s="82" t="s">
        <v>73</v>
      </c>
      <c r="K24" s="86"/>
      <c r="L24" s="86"/>
      <c r="M24" s="87" t="s">
        <v>153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topLeftCell="A28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customHeight="1" x14ac:dyDescent="0.2">
      <c r="A2" s="218" t="s">
        <v>111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customHeight="1" x14ac:dyDescent="0.2">
      <c r="A3" s="218"/>
      <c r="B3" s="218"/>
      <c r="C3" s="218"/>
      <c r="D3" s="218"/>
      <c r="E3" s="218"/>
      <c r="F3" s="218"/>
      <c r="G3" s="218"/>
      <c r="H3" s="218"/>
      <c r="I3" s="218"/>
      <c r="J3" s="218"/>
    </row>
    <row r="4" spans="1:10" x14ac:dyDescent="0.2">
      <c r="A4" s="219" t="s">
        <v>112</v>
      </c>
      <c r="B4" s="219"/>
      <c r="C4" s="220" t="s">
        <v>60</v>
      </c>
      <c r="D4" s="220"/>
      <c r="E4" s="220"/>
      <c r="F4" s="107"/>
      <c r="G4" s="106"/>
      <c r="H4" s="106"/>
      <c r="I4" s="106"/>
      <c r="J4" s="106"/>
    </row>
    <row r="5" spans="1:10" x14ac:dyDescent="0.2">
      <c r="A5" s="178" t="s">
        <v>56</v>
      </c>
      <c r="B5" s="178"/>
      <c r="C5" s="221" t="str">
        <f>'G-1'!D5</f>
        <v>CALLE 76 X CARRERA 57</v>
      </c>
      <c r="D5" s="221"/>
      <c r="E5" s="221"/>
      <c r="F5" s="108"/>
      <c r="G5" s="109"/>
      <c r="H5" s="103" t="s">
        <v>53</v>
      </c>
      <c r="I5" s="222">
        <f>'G-1'!L5</f>
        <v>0</v>
      </c>
      <c r="J5" s="222"/>
    </row>
    <row r="6" spans="1:10" x14ac:dyDescent="0.2">
      <c r="A6" s="178" t="s">
        <v>113</v>
      </c>
      <c r="B6" s="178"/>
      <c r="C6" s="223" t="s">
        <v>149</v>
      </c>
      <c r="D6" s="223"/>
      <c r="E6" s="223"/>
      <c r="F6" s="108"/>
      <c r="G6" s="109"/>
      <c r="H6" s="103" t="s">
        <v>58</v>
      </c>
      <c r="I6" s="224">
        <f>'G-1'!S6</f>
        <v>43245</v>
      </c>
      <c r="J6" s="224"/>
    </row>
    <row r="7" spans="1:10" x14ac:dyDescent="0.2">
      <c r="A7" s="110"/>
      <c r="B7" s="110"/>
      <c r="C7" s="225"/>
      <c r="D7" s="225"/>
      <c r="E7" s="225"/>
      <c r="F7" s="225"/>
      <c r="G7" s="107"/>
      <c r="H7" s="111"/>
      <c r="I7" s="112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3" t="s">
        <v>118</v>
      </c>
      <c r="F8" s="114" t="s">
        <v>119</v>
      </c>
      <c r="G8" s="115" t="s">
        <v>120</v>
      </c>
      <c r="H8" s="114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6" t="s">
        <v>52</v>
      </c>
      <c r="F9" s="117" t="s">
        <v>0</v>
      </c>
      <c r="G9" s="118" t="s">
        <v>2</v>
      </c>
      <c r="H9" s="117" t="s">
        <v>3</v>
      </c>
      <c r="I9" s="231"/>
      <c r="J9" s="233"/>
    </row>
    <row r="10" spans="1:10" x14ac:dyDescent="0.2">
      <c r="A10" s="234" t="s">
        <v>124</v>
      </c>
      <c r="B10" s="237">
        <v>2</v>
      </c>
      <c r="C10" s="119"/>
      <c r="D10" s="120" t="s">
        <v>125</v>
      </c>
      <c r="E10" s="75">
        <v>40</v>
      </c>
      <c r="F10" s="75">
        <v>181</v>
      </c>
      <c r="G10" s="75">
        <v>1</v>
      </c>
      <c r="H10" s="75">
        <v>2</v>
      </c>
      <c r="I10" s="75">
        <f>E10*0.5+F10+G10*2+H10*2.5</f>
        <v>208</v>
      </c>
      <c r="J10" s="121">
        <f>IF(I10=0,"0,00",I10/SUM(I10:I12)*100)</f>
        <v>10.279219174697307</v>
      </c>
    </row>
    <row r="11" spans="1:10" x14ac:dyDescent="0.2">
      <c r="A11" s="235"/>
      <c r="B11" s="238"/>
      <c r="C11" s="119" t="s">
        <v>126</v>
      </c>
      <c r="D11" s="122" t="s">
        <v>127</v>
      </c>
      <c r="E11" s="123">
        <v>288</v>
      </c>
      <c r="F11" s="123">
        <v>1483</v>
      </c>
      <c r="G11" s="123">
        <v>68</v>
      </c>
      <c r="H11" s="123">
        <v>21</v>
      </c>
      <c r="I11" s="123">
        <f t="shared" ref="I11:I45" si="0">E11*0.5+F11+G11*2+H11*2.5</f>
        <v>1815.5</v>
      </c>
      <c r="J11" s="124">
        <f>IF(I11=0,"0,00",I11/SUM(I10:I12)*100)</f>
        <v>89.720780825302697</v>
      </c>
    </row>
    <row r="12" spans="1:10" x14ac:dyDescent="0.2">
      <c r="A12" s="235"/>
      <c r="B12" s="238"/>
      <c r="C12" s="125" t="s">
        <v>135</v>
      </c>
      <c r="D12" s="126" t="s">
        <v>128</v>
      </c>
      <c r="E12" s="74">
        <v>0</v>
      </c>
      <c r="F12" s="74">
        <v>0</v>
      </c>
      <c r="G12" s="74">
        <v>0</v>
      </c>
      <c r="H12" s="74">
        <v>0</v>
      </c>
      <c r="I12" s="127">
        <f t="shared" si="0"/>
        <v>0</v>
      </c>
      <c r="J12" s="128" t="str">
        <f>IF(I12=0,"0,00",I12/SUM(I10:I12)*100)</f>
        <v>0,00</v>
      </c>
    </row>
    <row r="13" spans="1:10" x14ac:dyDescent="0.2">
      <c r="A13" s="235"/>
      <c r="B13" s="238"/>
      <c r="C13" s="129"/>
      <c r="D13" s="120" t="s">
        <v>125</v>
      </c>
      <c r="E13" s="75">
        <v>36</v>
      </c>
      <c r="F13" s="75">
        <v>119</v>
      </c>
      <c r="G13" s="75">
        <v>0</v>
      </c>
      <c r="H13" s="75">
        <v>3</v>
      </c>
      <c r="I13" s="75">
        <f t="shared" si="0"/>
        <v>144.5</v>
      </c>
      <c r="J13" s="121">
        <f>IF(I13=0,"0,00",I13/SUM(I13:I15)*100)</f>
        <v>5.7546794105933889</v>
      </c>
    </row>
    <row r="14" spans="1:10" x14ac:dyDescent="0.2">
      <c r="A14" s="235"/>
      <c r="B14" s="238"/>
      <c r="C14" s="119" t="s">
        <v>129</v>
      </c>
      <c r="D14" s="122" t="s">
        <v>127</v>
      </c>
      <c r="E14" s="123">
        <v>434</v>
      </c>
      <c r="F14" s="123">
        <v>1896</v>
      </c>
      <c r="G14" s="123">
        <v>78</v>
      </c>
      <c r="H14" s="123">
        <v>39</v>
      </c>
      <c r="I14" s="123">
        <f t="shared" si="0"/>
        <v>2366.5</v>
      </c>
      <c r="J14" s="124">
        <f>IF(I14=0,"0,00",I14/SUM(I13:I15)*100)</f>
        <v>94.245320589406617</v>
      </c>
    </row>
    <row r="15" spans="1:10" x14ac:dyDescent="0.2">
      <c r="A15" s="235"/>
      <c r="B15" s="238"/>
      <c r="C15" s="125" t="s">
        <v>136</v>
      </c>
      <c r="D15" s="126" t="s">
        <v>128</v>
      </c>
      <c r="E15" s="74">
        <v>0</v>
      </c>
      <c r="F15" s="74">
        <v>0</v>
      </c>
      <c r="G15" s="74">
        <v>0</v>
      </c>
      <c r="H15" s="74">
        <v>0</v>
      </c>
      <c r="I15" s="127">
        <f t="shared" si="0"/>
        <v>0</v>
      </c>
      <c r="J15" s="128" t="str">
        <f>IF(I15=0,"0,00",I15/SUM(I13:I15)*100)</f>
        <v>0,00</v>
      </c>
    </row>
    <row r="16" spans="1:10" x14ac:dyDescent="0.2">
      <c r="A16" s="235"/>
      <c r="B16" s="238"/>
      <c r="C16" s="129"/>
      <c r="D16" s="120" t="s">
        <v>125</v>
      </c>
      <c r="E16" s="75">
        <v>36</v>
      </c>
      <c r="F16" s="75">
        <v>108</v>
      </c>
      <c r="G16" s="75">
        <v>0</v>
      </c>
      <c r="H16" s="75">
        <v>3</v>
      </c>
      <c r="I16" s="75">
        <f t="shared" si="0"/>
        <v>133.5</v>
      </c>
      <c r="J16" s="121">
        <f>IF(I16=0,"0,00",I16/SUM(I16:I18)*100)</f>
        <v>7.0991757511300184</v>
      </c>
    </row>
    <row r="17" spans="1:10" x14ac:dyDescent="0.2">
      <c r="A17" s="235"/>
      <c r="B17" s="238"/>
      <c r="C17" s="119" t="s">
        <v>130</v>
      </c>
      <c r="D17" s="122" t="s">
        <v>127</v>
      </c>
      <c r="E17" s="123">
        <v>349</v>
      </c>
      <c r="F17" s="123">
        <v>1360</v>
      </c>
      <c r="G17" s="123">
        <v>65</v>
      </c>
      <c r="H17" s="123">
        <v>33</v>
      </c>
      <c r="I17" s="123">
        <f t="shared" si="0"/>
        <v>1747</v>
      </c>
      <c r="J17" s="124">
        <f>IF(I17=0,"0,00",I17/SUM(I16:I18)*100)</f>
        <v>92.900824248869981</v>
      </c>
    </row>
    <row r="18" spans="1:10" x14ac:dyDescent="0.2">
      <c r="A18" s="236"/>
      <c r="B18" s="239"/>
      <c r="C18" s="130" t="s">
        <v>137</v>
      </c>
      <c r="D18" s="126" t="s">
        <v>128</v>
      </c>
      <c r="E18" s="74">
        <v>0</v>
      </c>
      <c r="F18" s="74">
        <v>0</v>
      </c>
      <c r="G18" s="74">
        <v>0</v>
      </c>
      <c r="H18" s="74">
        <v>0</v>
      </c>
      <c r="I18" s="127">
        <f t="shared" si="0"/>
        <v>0</v>
      </c>
      <c r="J18" s="128" t="str">
        <f>IF(I18=0,"0,00",I18/SUM(I16:I18)*100)</f>
        <v>0,00</v>
      </c>
    </row>
    <row r="19" spans="1:10" x14ac:dyDescent="0.2">
      <c r="A19" s="234"/>
      <c r="B19" s="237"/>
      <c r="C19" s="131"/>
      <c r="D19" s="120" t="s">
        <v>125</v>
      </c>
      <c r="E19" s="154">
        <v>0</v>
      </c>
      <c r="F19" s="154">
        <v>0</v>
      </c>
      <c r="G19" s="154">
        <v>0</v>
      </c>
      <c r="H19" s="154">
        <v>0</v>
      </c>
      <c r="I19" s="75">
        <f t="shared" si="0"/>
        <v>0</v>
      </c>
      <c r="J19" s="121" t="str">
        <f>IF(I19=0,"0,00",I19/SUM(I19:I21)*100)</f>
        <v>0,00</v>
      </c>
    </row>
    <row r="20" spans="1:10" x14ac:dyDescent="0.2">
      <c r="A20" s="235"/>
      <c r="B20" s="238"/>
      <c r="C20" s="119" t="s">
        <v>126</v>
      </c>
      <c r="D20" s="122" t="s">
        <v>127</v>
      </c>
      <c r="E20" s="156">
        <v>0</v>
      </c>
      <c r="F20" s="156">
        <v>0</v>
      </c>
      <c r="G20" s="156">
        <v>0</v>
      </c>
      <c r="H20" s="156">
        <v>0</v>
      </c>
      <c r="I20" s="123">
        <f t="shared" si="0"/>
        <v>0</v>
      </c>
      <c r="J20" s="124" t="str">
        <f>IF(I20=0,"0,00",I20/SUM(I19:I21)*100)</f>
        <v>0,00</v>
      </c>
    </row>
    <row r="21" spans="1:10" x14ac:dyDescent="0.2">
      <c r="A21" s="235"/>
      <c r="B21" s="238"/>
      <c r="C21" s="125" t="s">
        <v>138</v>
      </c>
      <c r="D21" s="126" t="s">
        <v>128</v>
      </c>
      <c r="E21" s="155">
        <v>0</v>
      </c>
      <c r="F21" s="155">
        <v>0</v>
      </c>
      <c r="G21" s="155">
        <v>0</v>
      </c>
      <c r="H21" s="155">
        <v>0</v>
      </c>
      <c r="I21" s="127">
        <f t="shared" si="0"/>
        <v>0</v>
      </c>
      <c r="J21" s="128" t="str">
        <f>IF(I21=0,"0,00",I21/SUM(I19:I21)*100)</f>
        <v>0,00</v>
      </c>
    </row>
    <row r="22" spans="1:10" x14ac:dyDescent="0.2">
      <c r="A22" s="235"/>
      <c r="B22" s="238"/>
      <c r="C22" s="129"/>
      <c r="D22" s="120" t="s">
        <v>125</v>
      </c>
      <c r="E22" s="154">
        <v>0</v>
      </c>
      <c r="F22" s="154">
        <v>0</v>
      </c>
      <c r="G22" s="154">
        <v>0</v>
      </c>
      <c r="H22" s="154">
        <v>0</v>
      </c>
      <c r="I22" s="75">
        <f t="shared" si="0"/>
        <v>0</v>
      </c>
      <c r="J22" s="121" t="str">
        <f>IF(I22=0,"0,00",I22/SUM(I22:I24)*100)</f>
        <v>0,00</v>
      </c>
    </row>
    <row r="23" spans="1:10" x14ac:dyDescent="0.2">
      <c r="A23" s="235"/>
      <c r="B23" s="238"/>
      <c r="C23" s="119" t="s">
        <v>129</v>
      </c>
      <c r="D23" s="122" t="s">
        <v>127</v>
      </c>
      <c r="E23" s="156">
        <v>0</v>
      </c>
      <c r="F23" s="156">
        <v>0</v>
      </c>
      <c r="G23" s="156">
        <v>0</v>
      </c>
      <c r="H23" s="156">
        <v>0</v>
      </c>
      <c r="I23" s="123">
        <f t="shared" si="0"/>
        <v>0</v>
      </c>
      <c r="J23" s="124" t="str">
        <f>IF(I23=0,"0,00",I23/SUM(I22:I24)*100)</f>
        <v>0,00</v>
      </c>
    </row>
    <row r="24" spans="1:10" x14ac:dyDescent="0.2">
      <c r="A24" s="235"/>
      <c r="B24" s="238"/>
      <c r="C24" s="125" t="s">
        <v>139</v>
      </c>
      <c r="D24" s="126" t="s">
        <v>128</v>
      </c>
      <c r="E24" s="155">
        <v>0</v>
      </c>
      <c r="F24" s="155">
        <v>0</v>
      </c>
      <c r="G24" s="155">
        <v>0</v>
      </c>
      <c r="H24" s="155">
        <v>0</v>
      </c>
      <c r="I24" s="127">
        <f t="shared" si="0"/>
        <v>0</v>
      </c>
      <c r="J24" s="128" t="str">
        <f>IF(I24=0,"0,00",I24/SUM(I22:I24)*100)</f>
        <v>0,00</v>
      </c>
    </row>
    <row r="25" spans="1:10" x14ac:dyDescent="0.2">
      <c r="A25" s="235"/>
      <c r="B25" s="238"/>
      <c r="C25" s="129"/>
      <c r="D25" s="120" t="s">
        <v>125</v>
      </c>
      <c r="E25" s="154">
        <v>0</v>
      </c>
      <c r="F25" s="154">
        <v>0</v>
      </c>
      <c r="G25" s="154">
        <v>0</v>
      </c>
      <c r="H25" s="154">
        <v>0</v>
      </c>
      <c r="I25" s="75">
        <f t="shared" si="0"/>
        <v>0</v>
      </c>
      <c r="J25" s="121" t="str">
        <f>IF(I25=0,"0,00",I25/SUM(I25:I27)*100)</f>
        <v>0,00</v>
      </c>
    </row>
    <row r="26" spans="1:10" x14ac:dyDescent="0.2">
      <c r="A26" s="235"/>
      <c r="B26" s="238"/>
      <c r="C26" s="119" t="s">
        <v>130</v>
      </c>
      <c r="D26" s="122" t="s">
        <v>127</v>
      </c>
      <c r="E26" s="156">
        <v>0</v>
      </c>
      <c r="F26" s="156">
        <v>0</v>
      </c>
      <c r="G26" s="156">
        <v>0</v>
      </c>
      <c r="H26" s="156">
        <v>0</v>
      </c>
      <c r="I26" s="123">
        <f t="shared" si="0"/>
        <v>0</v>
      </c>
      <c r="J26" s="124" t="str">
        <f>IF(I26=0,"0,00",I26/SUM(I25:I27)*100)</f>
        <v>0,00</v>
      </c>
    </row>
    <row r="27" spans="1:10" x14ac:dyDescent="0.2">
      <c r="A27" s="236"/>
      <c r="B27" s="239"/>
      <c r="C27" s="130" t="s">
        <v>140</v>
      </c>
      <c r="D27" s="126" t="s">
        <v>128</v>
      </c>
      <c r="E27" s="157">
        <v>0</v>
      </c>
      <c r="F27" s="157">
        <v>0</v>
      </c>
      <c r="G27" s="157">
        <v>0</v>
      </c>
      <c r="H27" s="157">
        <v>0</v>
      </c>
      <c r="I27" s="127">
        <f t="shared" si="0"/>
        <v>0</v>
      </c>
      <c r="J27" s="128" t="str">
        <f>IF(I27=0,"0,00",I27/SUM(I25:I27)*100)</f>
        <v>0,00</v>
      </c>
    </row>
    <row r="28" spans="1:10" x14ac:dyDescent="0.2">
      <c r="A28" s="234" t="s">
        <v>131</v>
      </c>
      <c r="B28" s="237">
        <v>2</v>
      </c>
      <c r="C28" s="131"/>
      <c r="D28" s="120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1" t="str">
        <f>IF(I28=0,"0,00",I28/SUM(I28:I30)*100)</f>
        <v>0,00</v>
      </c>
    </row>
    <row r="29" spans="1:10" x14ac:dyDescent="0.2">
      <c r="A29" s="235"/>
      <c r="B29" s="238"/>
      <c r="C29" s="119" t="s">
        <v>126</v>
      </c>
      <c r="D29" s="122" t="s">
        <v>127</v>
      </c>
      <c r="E29" s="123">
        <v>135</v>
      </c>
      <c r="F29" s="123">
        <v>501</v>
      </c>
      <c r="G29" s="123">
        <v>0</v>
      </c>
      <c r="H29" s="123">
        <v>4</v>
      </c>
      <c r="I29" s="123">
        <f t="shared" si="0"/>
        <v>578.5</v>
      </c>
      <c r="J29" s="124">
        <f>IF(I29=0,"0,00",I29/SUM(I28:I30)*100)</f>
        <v>38.235294117647058</v>
      </c>
    </row>
    <row r="30" spans="1:10" x14ac:dyDescent="0.2">
      <c r="A30" s="235"/>
      <c r="B30" s="238"/>
      <c r="C30" s="125" t="s">
        <v>141</v>
      </c>
      <c r="D30" s="126" t="s">
        <v>128</v>
      </c>
      <c r="E30" s="74">
        <v>164</v>
      </c>
      <c r="F30" s="74">
        <v>719</v>
      </c>
      <c r="G30" s="74">
        <v>43</v>
      </c>
      <c r="H30" s="74">
        <v>19</v>
      </c>
      <c r="I30" s="127">
        <f t="shared" si="0"/>
        <v>934.5</v>
      </c>
      <c r="J30" s="128">
        <f>IF(I30=0,"0,00",I30/SUM(I28:I30)*100)</f>
        <v>61.764705882352942</v>
      </c>
    </row>
    <row r="31" spans="1:10" x14ac:dyDescent="0.2">
      <c r="A31" s="235"/>
      <c r="B31" s="238"/>
      <c r="C31" s="129"/>
      <c r="D31" s="120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1" t="str">
        <f>IF(I31=0,"0,00",I31/SUM(I31:I33)*100)</f>
        <v>0,00</v>
      </c>
    </row>
    <row r="32" spans="1:10" x14ac:dyDescent="0.2">
      <c r="A32" s="235"/>
      <c r="B32" s="238"/>
      <c r="C32" s="119" t="s">
        <v>129</v>
      </c>
      <c r="D32" s="122" t="s">
        <v>127</v>
      </c>
      <c r="E32" s="123">
        <v>115</v>
      </c>
      <c r="F32" s="123">
        <v>567</v>
      </c>
      <c r="G32" s="123">
        <v>5</v>
      </c>
      <c r="H32" s="123">
        <v>5</v>
      </c>
      <c r="I32" s="123">
        <f t="shared" si="0"/>
        <v>647</v>
      </c>
      <c r="J32" s="124">
        <f>IF(I32=0,"0,00",I32/SUM(I31:I33)*100)</f>
        <v>40.475445730372222</v>
      </c>
    </row>
    <row r="33" spans="1:10" x14ac:dyDescent="0.2">
      <c r="A33" s="235"/>
      <c r="B33" s="238"/>
      <c r="C33" s="125" t="s">
        <v>142</v>
      </c>
      <c r="D33" s="126" t="s">
        <v>128</v>
      </c>
      <c r="E33" s="74">
        <v>140</v>
      </c>
      <c r="F33" s="74">
        <v>810</v>
      </c>
      <c r="G33" s="74">
        <v>27</v>
      </c>
      <c r="H33" s="74">
        <v>7</v>
      </c>
      <c r="I33" s="127">
        <f t="shared" si="0"/>
        <v>951.5</v>
      </c>
      <c r="J33" s="128">
        <f>IF(I33=0,"0,00",I33/SUM(I31:I33)*100)</f>
        <v>59.524554269627771</v>
      </c>
    </row>
    <row r="34" spans="1:10" x14ac:dyDescent="0.2">
      <c r="A34" s="235"/>
      <c r="B34" s="238"/>
      <c r="C34" s="129"/>
      <c r="D34" s="120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1" t="str">
        <f>IF(I34=0,"0,00",I34/SUM(I34:I36)*100)</f>
        <v>0,00</v>
      </c>
    </row>
    <row r="35" spans="1:10" x14ac:dyDescent="0.2">
      <c r="A35" s="235"/>
      <c r="B35" s="238"/>
      <c r="C35" s="119" t="s">
        <v>130</v>
      </c>
      <c r="D35" s="122" t="s">
        <v>127</v>
      </c>
      <c r="E35" s="123">
        <v>193</v>
      </c>
      <c r="F35" s="123">
        <v>677</v>
      </c>
      <c r="G35" s="123">
        <v>0</v>
      </c>
      <c r="H35" s="123">
        <v>2</v>
      </c>
      <c r="I35" s="123">
        <f t="shared" si="0"/>
        <v>778.5</v>
      </c>
      <c r="J35" s="124">
        <f>IF(I35=0,"0,00",I35/SUM(I34:I36)*100)</f>
        <v>54.364525139664806</v>
      </c>
    </row>
    <row r="36" spans="1:10" x14ac:dyDescent="0.2">
      <c r="A36" s="236"/>
      <c r="B36" s="239"/>
      <c r="C36" s="130" t="s">
        <v>143</v>
      </c>
      <c r="D36" s="126" t="s">
        <v>128</v>
      </c>
      <c r="E36" s="74">
        <v>129</v>
      </c>
      <c r="F36" s="74">
        <v>563</v>
      </c>
      <c r="G36" s="74">
        <v>13</v>
      </c>
      <c r="H36" s="74">
        <v>0</v>
      </c>
      <c r="I36" s="127">
        <f t="shared" si="0"/>
        <v>653.5</v>
      </c>
      <c r="J36" s="128">
        <f>IF(I36=0,"0,00",I36/SUM(I34:I36)*100)</f>
        <v>45.635474860335194</v>
      </c>
    </row>
    <row r="37" spans="1:10" x14ac:dyDescent="0.2">
      <c r="A37" s="234" t="s">
        <v>132</v>
      </c>
      <c r="B37" s="237"/>
      <c r="C37" s="131"/>
      <c r="D37" s="120" t="s">
        <v>125</v>
      </c>
      <c r="E37" s="154">
        <v>0</v>
      </c>
      <c r="F37" s="154">
        <v>0</v>
      </c>
      <c r="G37" s="154">
        <v>0</v>
      </c>
      <c r="H37" s="154">
        <v>0</v>
      </c>
      <c r="I37" s="75">
        <f t="shared" si="0"/>
        <v>0</v>
      </c>
      <c r="J37" s="121" t="str">
        <f>IF(I37=0,"0,00",I37/SUM(I37:I39)*100)</f>
        <v>0,00</v>
      </c>
    </row>
    <row r="38" spans="1:10" x14ac:dyDescent="0.2">
      <c r="A38" s="235"/>
      <c r="B38" s="238"/>
      <c r="C38" s="119" t="s">
        <v>126</v>
      </c>
      <c r="D38" s="122" t="s">
        <v>127</v>
      </c>
      <c r="E38" s="156">
        <v>0</v>
      </c>
      <c r="F38" s="156">
        <v>0</v>
      </c>
      <c r="G38" s="156">
        <v>0</v>
      </c>
      <c r="H38" s="156">
        <v>0</v>
      </c>
      <c r="I38" s="123">
        <f t="shared" si="0"/>
        <v>0</v>
      </c>
      <c r="J38" s="124" t="str">
        <f>IF(I38=0,"0,00",I38/SUM(I37:I39)*100)</f>
        <v>0,00</v>
      </c>
    </row>
    <row r="39" spans="1:10" x14ac:dyDescent="0.2">
      <c r="A39" s="235"/>
      <c r="B39" s="238"/>
      <c r="C39" s="125" t="s">
        <v>144</v>
      </c>
      <c r="D39" s="126" t="s">
        <v>128</v>
      </c>
      <c r="E39" s="155">
        <v>0</v>
      </c>
      <c r="F39" s="155">
        <v>0</v>
      </c>
      <c r="G39" s="155">
        <v>0</v>
      </c>
      <c r="H39" s="155">
        <v>0</v>
      </c>
      <c r="I39" s="127">
        <f t="shared" si="0"/>
        <v>0</v>
      </c>
      <c r="J39" s="128" t="str">
        <f>IF(I39=0,"0,00",I39/SUM(I37:I39)*100)</f>
        <v>0,00</v>
      </c>
    </row>
    <row r="40" spans="1:10" x14ac:dyDescent="0.2">
      <c r="A40" s="235"/>
      <c r="B40" s="238"/>
      <c r="C40" s="129"/>
      <c r="D40" s="120" t="s">
        <v>125</v>
      </c>
      <c r="E40" s="154">
        <v>0</v>
      </c>
      <c r="F40" s="154">
        <v>0</v>
      </c>
      <c r="G40" s="154">
        <v>0</v>
      </c>
      <c r="H40" s="154">
        <v>0</v>
      </c>
      <c r="I40" s="75">
        <f t="shared" si="0"/>
        <v>0</v>
      </c>
      <c r="J40" s="121" t="str">
        <f>IF(I40=0,"0,00",I40/SUM(I40:I42)*100)</f>
        <v>0,00</v>
      </c>
    </row>
    <row r="41" spans="1:10" x14ac:dyDescent="0.2">
      <c r="A41" s="235"/>
      <c r="B41" s="238"/>
      <c r="C41" s="119" t="s">
        <v>129</v>
      </c>
      <c r="D41" s="122" t="s">
        <v>127</v>
      </c>
      <c r="E41" s="156">
        <v>0</v>
      </c>
      <c r="F41" s="156">
        <v>0</v>
      </c>
      <c r="G41" s="156">
        <v>0</v>
      </c>
      <c r="H41" s="156">
        <v>0</v>
      </c>
      <c r="I41" s="123">
        <f t="shared" si="0"/>
        <v>0</v>
      </c>
      <c r="J41" s="124" t="str">
        <f>IF(I41=0,"0,00",I41/SUM(I40:I42)*100)</f>
        <v>0,00</v>
      </c>
    </row>
    <row r="42" spans="1:10" x14ac:dyDescent="0.2">
      <c r="A42" s="235"/>
      <c r="B42" s="238"/>
      <c r="C42" s="125" t="s">
        <v>145</v>
      </c>
      <c r="D42" s="126" t="s">
        <v>128</v>
      </c>
      <c r="E42" s="155">
        <v>0</v>
      </c>
      <c r="F42" s="155">
        <v>0</v>
      </c>
      <c r="G42" s="155">
        <v>0</v>
      </c>
      <c r="H42" s="155">
        <v>0</v>
      </c>
      <c r="I42" s="127">
        <f t="shared" si="0"/>
        <v>0</v>
      </c>
      <c r="J42" s="128" t="str">
        <f>IF(I42=0,"0,00",I42/SUM(I40:I42)*100)</f>
        <v>0,00</v>
      </c>
    </row>
    <row r="43" spans="1:10" x14ac:dyDescent="0.2">
      <c r="A43" s="235"/>
      <c r="B43" s="238"/>
      <c r="C43" s="129"/>
      <c r="D43" s="120" t="s">
        <v>125</v>
      </c>
      <c r="E43" s="154">
        <v>0</v>
      </c>
      <c r="F43" s="154">
        <v>0</v>
      </c>
      <c r="G43" s="154">
        <v>0</v>
      </c>
      <c r="H43" s="154">
        <v>0</v>
      </c>
      <c r="I43" s="75">
        <f t="shared" si="0"/>
        <v>0</v>
      </c>
      <c r="J43" s="121" t="str">
        <f>IF(I43=0,"0,00",I43/SUM(I43:I45)*100)</f>
        <v>0,00</v>
      </c>
    </row>
    <row r="44" spans="1:10" x14ac:dyDescent="0.2">
      <c r="A44" s="235"/>
      <c r="B44" s="238"/>
      <c r="C44" s="119" t="s">
        <v>130</v>
      </c>
      <c r="D44" s="122" t="s">
        <v>127</v>
      </c>
      <c r="E44" s="156">
        <v>0</v>
      </c>
      <c r="F44" s="156">
        <v>0</v>
      </c>
      <c r="G44" s="156">
        <v>0</v>
      </c>
      <c r="H44" s="156">
        <v>0</v>
      </c>
      <c r="I44" s="123">
        <f t="shared" si="0"/>
        <v>0</v>
      </c>
      <c r="J44" s="124" t="str">
        <f>IF(I44=0,"0,00",I44/SUM(I43:I45)*100)</f>
        <v>0,00</v>
      </c>
    </row>
    <row r="45" spans="1:10" x14ac:dyDescent="0.2">
      <c r="A45" s="236"/>
      <c r="B45" s="239"/>
      <c r="C45" s="130" t="s">
        <v>146</v>
      </c>
      <c r="D45" s="126" t="s">
        <v>128</v>
      </c>
      <c r="E45" s="157">
        <v>0</v>
      </c>
      <c r="F45" s="157">
        <v>0</v>
      </c>
      <c r="G45" s="157">
        <v>0</v>
      </c>
      <c r="H45" s="157">
        <v>0</v>
      </c>
      <c r="I45" s="132">
        <f t="shared" si="0"/>
        <v>0</v>
      </c>
      <c r="J45" s="128" t="str">
        <f>IF(I45=0,"0,00",I45/SUM(I43:I45)*100)</f>
        <v>0,00</v>
      </c>
    </row>
    <row r="46" spans="1:10" x14ac:dyDescent="0.2">
      <c r="A46" s="133"/>
      <c r="B46" s="134"/>
      <c r="C46" s="135"/>
      <c r="D46" s="136"/>
      <c r="E46" s="136"/>
      <c r="F46" s="137"/>
      <c r="G46" s="137"/>
      <c r="H46" s="137"/>
      <c r="I46" s="137"/>
      <c r="J46" s="138"/>
    </row>
    <row r="47" spans="1:10" x14ac:dyDescent="0.2">
      <c r="A47" s="104" t="s">
        <v>51</v>
      </c>
      <c r="B47" s="104"/>
      <c r="C47" s="139"/>
      <c r="D47" s="139"/>
      <c r="E47" s="139"/>
      <c r="F47" s="139"/>
      <c r="G47" s="140"/>
      <c r="H47" s="140"/>
      <c r="I47" s="140"/>
      <c r="J47" s="140"/>
    </row>
    <row r="48" spans="1:10" x14ac:dyDescent="0.2">
      <c r="A48" s="29"/>
      <c r="B48" s="29"/>
      <c r="C48" s="29"/>
      <c r="D48" s="29"/>
      <c r="E48" s="29"/>
      <c r="F48" s="29"/>
      <c r="G48" s="141"/>
      <c r="H48" s="141"/>
      <c r="I48" s="141"/>
      <c r="J48" s="141"/>
    </row>
    <row r="49" spans="1:13" x14ac:dyDescent="0.2">
      <c r="A49" s="29"/>
      <c r="B49" s="29"/>
      <c r="C49" s="29"/>
      <c r="D49" s="29"/>
      <c r="E49" s="29"/>
      <c r="F49" s="29"/>
      <c r="G49" s="141"/>
      <c r="H49" s="141"/>
      <c r="I49" s="141"/>
      <c r="J49" s="141"/>
    </row>
    <row r="50" spans="1:13" x14ac:dyDescent="0.2">
      <c r="A50" s="142"/>
      <c r="B50" s="142"/>
      <c r="C50" s="142"/>
      <c r="D50" s="142"/>
      <c r="E50" s="142"/>
      <c r="F50" s="142"/>
      <c r="G50" s="142"/>
      <c r="H50" s="142"/>
      <c r="I50" s="142"/>
      <c r="J50" s="142"/>
    </row>
    <row r="52" spans="1:13" x14ac:dyDescent="0.2"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</row>
    <row r="53" spans="1:13" x14ac:dyDescent="0.2"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</row>
    <row r="54" spans="1:13" x14ac:dyDescent="0.2"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</row>
    <row r="55" spans="1:13" x14ac:dyDescent="0.2"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</row>
    <row r="56" spans="1:13" x14ac:dyDescent="0.2">
      <c r="H56" s="163"/>
      <c r="I56" s="163"/>
      <c r="J56" s="163"/>
      <c r="K56" s="163"/>
      <c r="L56" s="163"/>
      <c r="M56" s="163"/>
    </row>
    <row r="57" spans="1:13" x14ac:dyDescent="0.2">
      <c r="H57" s="163"/>
      <c r="I57" s="163"/>
      <c r="J57" s="163"/>
      <c r="K57" s="163"/>
      <c r="L57" s="163"/>
      <c r="M57" s="163"/>
    </row>
    <row r="58" spans="1:13" x14ac:dyDescent="0.2">
      <c r="H58" s="163"/>
      <c r="I58" s="163"/>
      <c r="J58" s="163"/>
      <c r="K58" s="163"/>
      <c r="L58" s="163"/>
      <c r="M58" s="163"/>
    </row>
    <row r="59" spans="1:13" x14ac:dyDescent="0.2">
      <c r="H59" s="163"/>
      <c r="I59" s="163"/>
      <c r="J59" s="163"/>
      <c r="K59" s="163"/>
      <c r="L59" s="163"/>
      <c r="M59" s="163"/>
    </row>
    <row r="60" spans="1:13" x14ac:dyDescent="0.2">
      <c r="H60" s="163"/>
      <c r="I60" s="163"/>
      <c r="J60" s="163"/>
      <c r="K60" s="163"/>
      <c r="L60" s="163"/>
      <c r="M60" s="163"/>
    </row>
    <row r="61" spans="1:13" x14ac:dyDescent="0.2">
      <c r="H61" s="163"/>
      <c r="I61" s="163"/>
      <c r="J61" s="163"/>
      <c r="K61" s="163"/>
      <c r="L61" s="163"/>
      <c r="M61" s="163"/>
    </row>
    <row r="62" spans="1:13" x14ac:dyDescent="0.2">
      <c r="H62" s="163"/>
      <c r="I62" s="163"/>
      <c r="J62" s="163"/>
      <c r="K62" s="163"/>
      <c r="L62" s="163"/>
      <c r="M62" s="163"/>
    </row>
    <row r="63" spans="1:13" x14ac:dyDescent="0.2">
      <c r="H63" s="163"/>
      <c r="I63" s="163"/>
      <c r="J63" s="163"/>
      <c r="K63" s="163"/>
      <c r="L63" s="163"/>
      <c r="M63" s="163"/>
    </row>
    <row r="64" spans="1:13" x14ac:dyDescent="0.2">
      <c r="H64" s="163"/>
      <c r="I64" s="163"/>
      <c r="J64" s="163"/>
      <c r="K64" s="163"/>
      <c r="L64" s="163"/>
      <c r="M64" s="163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3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94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95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96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2" t="s">
        <v>99</v>
      </c>
      <c r="M8" s="242"/>
      <c r="N8" s="242"/>
      <c r="O8" s="243" t="str">
        <f>'G-1'!D5</f>
        <v>CALLE 76 X CARRERA 57</v>
      </c>
      <c r="P8" s="243"/>
      <c r="Q8" s="243"/>
      <c r="R8" s="243"/>
      <c r="S8" s="243"/>
      <c r="T8" s="92"/>
      <c r="U8" s="92"/>
      <c r="V8" s="242" t="s">
        <v>100</v>
      </c>
      <c r="W8" s="242"/>
      <c r="X8" s="242"/>
      <c r="Y8" s="243">
        <v>7656</v>
      </c>
      <c r="Z8" s="243"/>
      <c r="AA8" s="243"/>
      <c r="AB8" s="92"/>
      <c r="AC8" s="92"/>
      <c r="AD8" s="92"/>
      <c r="AE8" s="92"/>
      <c r="AF8" s="92"/>
      <c r="AG8" s="92"/>
      <c r="AH8" s="242" t="s">
        <v>101</v>
      </c>
      <c r="AI8" s="242"/>
      <c r="AJ8" s="246">
        <f>'G-1'!S6</f>
        <v>43245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134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3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1363</v>
      </c>
      <c r="AV12" s="97">
        <f t="shared" si="0"/>
        <v>1421</v>
      </c>
      <c r="AW12" s="97">
        <f t="shared" si="0"/>
        <v>1419</v>
      </c>
      <c r="AX12" s="97">
        <f t="shared" si="0"/>
        <v>1366.5</v>
      </c>
      <c r="AY12" s="97">
        <f t="shared" si="0"/>
        <v>1303.5</v>
      </c>
      <c r="AZ12" s="97">
        <f t="shared" si="0"/>
        <v>1204.5</v>
      </c>
      <c r="BA12" s="97">
        <f t="shared" si="0"/>
        <v>1204</v>
      </c>
      <c r="BB12" s="97"/>
      <c r="BC12" s="97"/>
      <c r="BD12" s="97"/>
      <c r="BE12" s="97">
        <f t="shared" ref="BE12:BQ12" si="1">P14</f>
        <v>1234.5</v>
      </c>
      <c r="BF12" s="97">
        <f t="shared" si="1"/>
        <v>1287</v>
      </c>
      <c r="BG12" s="97">
        <f t="shared" si="1"/>
        <v>1333</v>
      </c>
      <c r="BH12" s="97">
        <f t="shared" si="1"/>
        <v>1303.5</v>
      </c>
      <c r="BI12" s="97">
        <f t="shared" si="1"/>
        <v>1264</v>
      </c>
      <c r="BJ12" s="97">
        <f t="shared" si="1"/>
        <v>1194</v>
      </c>
      <c r="BK12" s="97">
        <f t="shared" si="1"/>
        <v>1226</v>
      </c>
      <c r="BL12" s="97">
        <f t="shared" si="1"/>
        <v>1215.5</v>
      </c>
      <c r="BM12" s="97">
        <f t="shared" si="1"/>
        <v>1226.5</v>
      </c>
      <c r="BN12" s="97">
        <f t="shared" si="1"/>
        <v>1247.5</v>
      </c>
      <c r="BO12" s="97">
        <f t="shared" si="1"/>
        <v>1175.5</v>
      </c>
      <c r="BP12" s="97">
        <f t="shared" si="1"/>
        <v>1204.5</v>
      </c>
      <c r="BQ12" s="97">
        <f t="shared" si="1"/>
        <v>1229.5</v>
      </c>
      <c r="BR12" s="97"/>
      <c r="BS12" s="97"/>
      <c r="BT12" s="97"/>
      <c r="BU12" s="97">
        <f t="shared" ref="BU12:CC12" si="2">AG14</f>
        <v>1263</v>
      </c>
      <c r="BV12" s="97">
        <f t="shared" si="2"/>
        <v>1248</v>
      </c>
      <c r="BW12" s="97">
        <f t="shared" si="2"/>
        <v>1241.5</v>
      </c>
      <c r="BX12" s="97">
        <f t="shared" si="2"/>
        <v>1228</v>
      </c>
      <c r="BY12" s="97">
        <f t="shared" si="2"/>
        <v>1249</v>
      </c>
      <c r="BZ12" s="97">
        <f t="shared" si="2"/>
        <v>1275.5</v>
      </c>
      <c r="CA12" s="97">
        <f t="shared" si="2"/>
        <v>1271</v>
      </c>
      <c r="CB12" s="97">
        <f t="shared" si="2"/>
        <v>1227</v>
      </c>
      <c r="CC12" s="97">
        <f t="shared" si="2"/>
        <v>1166.5</v>
      </c>
    </row>
    <row r="13" spans="1:81" ht="16.5" customHeight="1" x14ac:dyDescent="0.2">
      <c r="A13" s="100" t="s">
        <v>104</v>
      </c>
      <c r="B13" s="146">
        <f>'G-1'!F10</f>
        <v>305</v>
      </c>
      <c r="C13" s="146">
        <f>'G-1'!F11</f>
        <v>325</v>
      </c>
      <c r="D13" s="146">
        <f>'G-1'!F12</f>
        <v>366</v>
      </c>
      <c r="E13" s="146">
        <f>'G-1'!F13</f>
        <v>367</v>
      </c>
      <c r="F13" s="146">
        <f>'G-1'!F14</f>
        <v>363</v>
      </c>
      <c r="G13" s="146">
        <f>'G-1'!F15</f>
        <v>323</v>
      </c>
      <c r="H13" s="146">
        <f>'G-1'!F16</f>
        <v>313.5</v>
      </c>
      <c r="I13" s="146">
        <f>'G-1'!F17</f>
        <v>304</v>
      </c>
      <c r="J13" s="146">
        <f>'G-1'!F18</f>
        <v>264</v>
      </c>
      <c r="K13" s="146">
        <f>'G-1'!F19</f>
        <v>322.5</v>
      </c>
      <c r="L13" s="147"/>
      <c r="M13" s="146">
        <f>'G-1'!F20</f>
        <v>298.5</v>
      </c>
      <c r="N13" s="146">
        <f>'G-1'!F21</f>
        <v>285.5</v>
      </c>
      <c r="O13" s="146">
        <f>'G-1'!F22</f>
        <v>326.5</v>
      </c>
      <c r="P13" s="146">
        <f>'G-1'!M10</f>
        <v>324</v>
      </c>
      <c r="Q13" s="146">
        <f>'G-1'!M11</f>
        <v>351</v>
      </c>
      <c r="R13" s="146">
        <f>'G-1'!M12</f>
        <v>331.5</v>
      </c>
      <c r="S13" s="146">
        <f>'G-1'!M13</f>
        <v>297</v>
      </c>
      <c r="T13" s="146">
        <f>'G-1'!M14</f>
        <v>284.5</v>
      </c>
      <c r="U13" s="146">
        <f>'G-1'!M15</f>
        <v>281</v>
      </c>
      <c r="V13" s="146">
        <f>'G-1'!M16</f>
        <v>363.5</v>
      </c>
      <c r="W13" s="146">
        <f>'G-1'!M17</f>
        <v>286.5</v>
      </c>
      <c r="X13" s="146">
        <f>'G-1'!M18</f>
        <v>295.5</v>
      </c>
      <c r="Y13" s="146">
        <f>'G-1'!M19</f>
        <v>302</v>
      </c>
      <c r="Z13" s="146">
        <f>'G-1'!M20</f>
        <v>291.5</v>
      </c>
      <c r="AA13" s="146">
        <f>'G-1'!M21</f>
        <v>315.5</v>
      </c>
      <c r="AB13" s="146">
        <f>'G-1'!M22</f>
        <v>320.5</v>
      </c>
      <c r="AC13" s="147"/>
      <c r="AD13" s="146">
        <f>'G-1'!T10</f>
        <v>306.5</v>
      </c>
      <c r="AE13" s="146">
        <f>'G-1'!T11</f>
        <v>325</v>
      </c>
      <c r="AF13" s="146">
        <f>'G-1'!T12</f>
        <v>322.5</v>
      </c>
      <c r="AG13" s="146">
        <f>'G-1'!T13</f>
        <v>309</v>
      </c>
      <c r="AH13" s="146">
        <f>'G-1'!T14</f>
        <v>291.5</v>
      </c>
      <c r="AI13" s="146">
        <f>'G-1'!T15</f>
        <v>318.5</v>
      </c>
      <c r="AJ13" s="146">
        <f>'G-1'!T16</f>
        <v>309</v>
      </c>
      <c r="AK13" s="146">
        <f>'G-1'!T17</f>
        <v>330</v>
      </c>
      <c r="AL13" s="146">
        <f>'G-1'!T18</f>
        <v>318</v>
      </c>
      <c r="AM13" s="146">
        <f>'G-1'!T19</f>
        <v>314</v>
      </c>
      <c r="AN13" s="146">
        <f>'G-1'!T20</f>
        <v>265</v>
      </c>
      <c r="AO13" s="146">
        <f>'G-1'!T21</f>
        <v>269.5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6"/>
      <c r="C14" s="146"/>
      <c r="D14" s="146"/>
      <c r="E14" s="146">
        <f>B13+C13+D13+E13</f>
        <v>1363</v>
      </c>
      <c r="F14" s="146">
        <f t="shared" ref="F14:K14" si="3">C13+D13+E13+F13</f>
        <v>1421</v>
      </c>
      <c r="G14" s="146">
        <f t="shared" si="3"/>
        <v>1419</v>
      </c>
      <c r="H14" s="146">
        <f t="shared" si="3"/>
        <v>1366.5</v>
      </c>
      <c r="I14" s="146">
        <f t="shared" si="3"/>
        <v>1303.5</v>
      </c>
      <c r="J14" s="146">
        <f t="shared" si="3"/>
        <v>1204.5</v>
      </c>
      <c r="K14" s="146">
        <f t="shared" si="3"/>
        <v>1204</v>
      </c>
      <c r="L14" s="147"/>
      <c r="M14" s="146"/>
      <c r="N14" s="146"/>
      <c r="O14" s="146"/>
      <c r="P14" s="146">
        <f>M13+N13+O13+P13</f>
        <v>1234.5</v>
      </c>
      <c r="Q14" s="146">
        <f t="shared" ref="Q14:AB14" si="4">N13+O13+P13+Q13</f>
        <v>1287</v>
      </c>
      <c r="R14" s="146">
        <f t="shared" si="4"/>
        <v>1333</v>
      </c>
      <c r="S14" s="146">
        <f t="shared" si="4"/>
        <v>1303.5</v>
      </c>
      <c r="T14" s="146">
        <f t="shared" si="4"/>
        <v>1264</v>
      </c>
      <c r="U14" s="146">
        <f t="shared" si="4"/>
        <v>1194</v>
      </c>
      <c r="V14" s="146">
        <f t="shared" si="4"/>
        <v>1226</v>
      </c>
      <c r="W14" s="146">
        <f t="shared" si="4"/>
        <v>1215.5</v>
      </c>
      <c r="X14" s="146">
        <f t="shared" si="4"/>
        <v>1226.5</v>
      </c>
      <c r="Y14" s="146">
        <f t="shared" si="4"/>
        <v>1247.5</v>
      </c>
      <c r="Z14" s="146">
        <f t="shared" si="4"/>
        <v>1175.5</v>
      </c>
      <c r="AA14" s="146">
        <f t="shared" si="4"/>
        <v>1204.5</v>
      </c>
      <c r="AB14" s="146">
        <f t="shared" si="4"/>
        <v>1229.5</v>
      </c>
      <c r="AC14" s="147"/>
      <c r="AD14" s="146"/>
      <c r="AE14" s="146"/>
      <c r="AF14" s="146"/>
      <c r="AG14" s="146">
        <f>AD13+AE13+AF13+AG13</f>
        <v>1263</v>
      </c>
      <c r="AH14" s="146">
        <f t="shared" ref="AH14:AO14" si="5">AE13+AF13+AG13+AH13</f>
        <v>1248</v>
      </c>
      <c r="AI14" s="146">
        <f t="shared" si="5"/>
        <v>1241.5</v>
      </c>
      <c r="AJ14" s="146">
        <f t="shared" si="5"/>
        <v>1228</v>
      </c>
      <c r="AK14" s="146">
        <f t="shared" si="5"/>
        <v>1249</v>
      </c>
      <c r="AL14" s="146">
        <f t="shared" si="5"/>
        <v>1275.5</v>
      </c>
      <c r="AM14" s="146">
        <f t="shared" si="5"/>
        <v>1271</v>
      </c>
      <c r="AN14" s="146">
        <f t="shared" si="5"/>
        <v>1227</v>
      </c>
      <c r="AO14" s="146">
        <f t="shared" si="5"/>
        <v>1166.5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48"/>
      <c r="C15" s="149" t="s">
        <v>107</v>
      </c>
      <c r="D15" s="150">
        <f>DIRECCIONALIDAD!J10/100</f>
        <v>0.10279219174697307</v>
      </c>
      <c r="E15" s="149"/>
      <c r="F15" s="149" t="s">
        <v>108</v>
      </c>
      <c r="G15" s="150">
        <f>DIRECCIONALIDAD!J11/100</f>
        <v>0.89720780825302693</v>
      </c>
      <c r="H15" s="149"/>
      <c r="I15" s="149" t="s">
        <v>109</v>
      </c>
      <c r="J15" s="150">
        <f>DIRECCIONALIDAD!J12/100</f>
        <v>0</v>
      </c>
      <c r="K15" s="151"/>
      <c r="L15" s="145"/>
      <c r="M15" s="148"/>
      <c r="N15" s="149"/>
      <c r="O15" s="149" t="s">
        <v>107</v>
      </c>
      <c r="P15" s="150">
        <f>DIRECCIONALIDAD!J13/100</f>
        <v>5.7546794105933892E-2</v>
      </c>
      <c r="Q15" s="149"/>
      <c r="R15" s="149"/>
      <c r="S15" s="149"/>
      <c r="T15" s="149" t="s">
        <v>108</v>
      </c>
      <c r="U15" s="150">
        <f>DIRECCIONALIDAD!J14/100</f>
        <v>0.94245320589406623</v>
      </c>
      <c r="V15" s="149"/>
      <c r="W15" s="149"/>
      <c r="X15" s="149"/>
      <c r="Y15" s="149" t="s">
        <v>109</v>
      </c>
      <c r="Z15" s="150">
        <f>DIRECCIONALIDAD!J15/100</f>
        <v>0</v>
      </c>
      <c r="AA15" s="149"/>
      <c r="AB15" s="151"/>
      <c r="AC15" s="145"/>
      <c r="AD15" s="148"/>
      <c r="AE15" s="149" t="s">
        <v>107</v>
      </c>
      <c r="AF15" s="150">
        <f>DIRECCIONALIDAD!J16/100</f>
        <v>7.0991757511300185E-2</v>
      </c>
      <c r="AG15" s="149"/>
      <c r="AH15" s="149"/>
      <c r="AI15" s="149"/>
      <c r="AJ15" s="149" t="s">
        <v>108</v>
      </c>
      <c r="AK15" s="150">
        <f>DIRECCIONALIDAD!J17/100</f>
        <v>0.92900824248869984</v>
      </c>
      <c r="AL15" s="149"/>
      <c r="AM15" s="149"/>
      <c r="AN15" s="149" t="s">
        <v>109</v>
      </c>
      <c r="AO15" s="152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148</v>
      </c>
      <c r="B16" s="159">
        <f>MAX(B14:K14)</f>
        <v>1421</v>
      </c>
      <c r="C16" s="149" t="s">
        <v>107</v>
      </c>
      <c r="D16" s="160">
        <f>+B16*D15</f>
        <v>146.06770447244872</v>
      </c>
      <c r="E16" s="149"/>
      <c r="F16" s="149" t="s">
        <v>108</v>
      </c>
      <c r="G16" s="160">
        <f>+B16*G15</f>
        <v>1274.9322955275513</v>
      </c>
      <c r="H16" s="149"/>
      <c r="I16" s="149" t="s">
        <v>109</v>
      </c>
      <c r="J16" s="160">
        <f>+B16*J15</f>
        <v>0</v>
      </c>
      <c r="K16" s="151"/>
      <c r="L16" s="145"/>
      <c r="M16" s="159">
        <f>MAX(M14:AB14)</f>
        <v>1333</v>
      </c>
      <c r="N16" s="149"/>
      <c r="O16" s="149" t="s">
        <v>107</v>
      </c>
      <c r="P16" s="161">
        <f>+M16*P15</f>
        <v>76.709876543209873</v>
      </c>
      <c r="Q16" s="149"/>
      <c r="R16" s="149"/>
      <c r="S16" s="149"/>
      <c r="T16" s="149" t="s">
        <v>108</v>
      </c>
      <c r="U16" s="161">
        <f>+M16*U15</f>
        <v>1256.2901234567903</v>
      </c>
      <c r="V16" s="149"/>
      <c r="W16" s="149"/>
      <c r="X16" s="149"/>
      <c r="Y16" s="149" t="s">
        <v>109</v>
      </c>
      <c r="Z16" s="161">
        <f>+M16*Z15</f>
        <v>0</v>
      </c>
      <c r="AA16" s="149"/>
      <c r="AB16" s="151"/>
      <c r="AC16" s="145"/>
      <c r="AD16" s="159">
        <f>MAX(AD14:AO14)</f>
        <v>1275.5</v>
      </c>
      <c r="AE16" s="149" t="s">
        <v>107</v>
      </c>
      <c r="AF16" s="160">
        <f>+AD16*AF15</f>
        <v>90.549986705663386</v>
      </c>
      <c r="AG16" s="149"/>
      <c r="AH16" s="149"/>
      <c r="AI16" s="149"/>
      <c r="AJ16" s="149" t="s">
        <v>108</v>
      </c>
      <c r="AK16" s="160">
        <f>+AD16*AK15</f>
        <v>1184.9500132943367</v>
      </c>
      <c r="AL16" s="149"/>
      <c r="AM16" s="149"/>
      <c r="AN16" s="149" t="s">
        <v>109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244" t="s">
        <v>103</v>
      </c>
      <c r="U17" s="244"/>
      <c r="V17" s="153">
        <v>2</v>
      </c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6">
        <f>'G-2'!F10</f>
        <v>0</v>
      </c>
      <c r="C18" s="146">
        <f>'G-2'!F11</f>
        <v>0</v>
      </c>
      <c r="D18" s="146">
        <f>'G-2'!F12</f>
        <v>0</v>
      </c>
      <c r="E18" s="146">
        <f>'G-2'!F13</f>
        <v>0</v>
      </c>
      <c r="F18" s="146">
        <f>'G-2'!F14</f>
        <v>0</v>
      </c>
      <c r="G18" s="146">
        <f>'G-2'!F15</f>
        <v>0</v>
      </c>
      <c r="H18" s="146">
        <f>'G-2'!F16</f>
        <v>0</v>
      </c>
      <c r="I18" s="146">
        <f>'G-2'!F17</f>
        <v>0</v>
      </c>
      <c r="J18" s="146">
        <f>'G-2'!F18</f>
        <v>0</v>
      </c>
      <c r="K18" s="146">
        <f>'G-2'!F19</f>
        <v>0</v>
      </c>
      <c r="L18" s="147"/>
      <c r="M18" s="146">
        <f>'G-2'!F20</f>
        <v>0</v>
      </c>
      <c r="N18" s="146">
        <f>'G-2'!F21</f>
        <v>0</v>
      </c>
      <c r="O18" s="146">
        <f>'G-2'!F22</f>
        <v>0</v>
      </c>
      <c r="P18" s="146">
        <f>'G-2'!M10</f>
        <v>0</v>
      </c>
      <c r="Q18" s="146">
        <f>'G-2'!M11</f>
        <v>0</v>
      </c>
      <c r="R18" s="146">
        <f>'G-2'!M12</f>
        <v>0</v>
      </c>
      <c r="S18" s="146">
        <f>'G-2'!M13</f>
        <v>0</v>
      </c>
      <c r="T18" s="146">
        <f>'G-2'!M14</f>
        <v>0</v>
      </c>
      <c r="U18" s="146">
        <f>'G-2'!M15</f>
        <v>0</v>
      </c>
      <c r="V18" s="146">
        <f>'G-2'!M16</f>
        <v>0</v>
      </c>
      <c r="W18" s="146">
        <f>'G-2'!M17</f>
        <v>0</v>
      </c>
      <c r="X18" s="146">
        <f>'G-2'!M18</f>
        <v>0</v>
      </c>
      <c r="Y18" s="146">
        <f>'G-2'!M19</f>
        <v>0</v>
      </c>
      <c r="Z18" s="146">
        <f>'G-2'!M20</f>
        <v>0</v>
      </c>
      <c r="AA18" s="146">
        <f>'G-2'!M21</f>
        <v>0</v>
      </c>
      <c r="AB18" s="146">
        <f>'G-2'!M22</f>
        <v>0</v>
      </c>
      <c r="AC18" s="147"/>
      <c r="AD18" s="146">
        <f>'G-2'!T10</f>
        <v>0</v>
      </c>
      <c r="AE18" s="146">
        <f>'G-2'!T11</f>
        <v>0</v>
      </c>
      <c r="AF18" s="146">
        <f>'G-2'!T12</f>
        <v>0</v>
      </c>
      <c r="AG18" s="146">
        <f>'G-2'!T13</f>
        <v>0</v>
      </c>
      <c r="AH18" s="146">
        <f>'G-2'!T14</f>
        <v>0</v>
      </c>
      <c r="AI18" s="146">
        <f>'G-2'!T15</f>
        <v>0</v>
      </c>
      <c r="AJ18" s="146">
        <f>'G-2'!T16</f>
        <v>0</v>
      </c>
      <c r="AK18" s="146">
        <f>'G-2'!T17</f>
        <v>0</v>
      </c>
      <c r="AL18" s="146">
        <f>'G-2'!T18</f>
        <v>0</v>
      </c>
      <c r="AM18" s="146">
        <f>'G-2'!T19</f>
        <v>0</v>
      </c>
      <c r="AN18" s="146">
        <f>'G-2'!T20</f>
        <v>0</v>
      </c>
      <c r="AO18" s="146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6"/>
      <c r="C19" s="146"/>
      <c r="D19" s="146"/>
      <c r="E19" s="146">
        <f>B18+C18+D18+E18</f>
        <v>0</v>
      </c>
      <c r="F19" s="146">
        <f t="shared" ref="F19:K19" si="9">C18+D18+E18+F18</f>
        <v>0</v>
      </c>
      <c r="G19" s="146">
        <f t="shared" si="9"/>
        <v>0</v>
      </c>
      <c r="H19" s="146">
        <f t="shared" si="9"/>
        <v>0</v>
      </c>
      <c r="I19" s="146">
        <f t="shared" si="9"/>
        <v>0</v>
      </c>
      <c r="J19" s="146">
        <f t="shared" si="9"/>
        <v>0</v>
      </c>
      <c r="K19" s="146">
        <f t="shared" si="9"/>
        <v>0</v>
      </c>
      <c r="L19" s="147"/>
      <c r="M19" s="146"/>
      <c r="N19" s="146"/>
      <c r="O19" s="146"/>
      <c r="P19" s="146">
        <f>M18+N18+O18+P18</f>
        <v>0</v>
      </c>
      <c r="Q19" s="146">
        <f t="shared" ref="Q19:AB19" si="10">N18+O18+P18+Q18</f>
        <v>0</v>
      </c>
      <c r="R19" s="146">
        <f t="shared" si="10"/>
        <v>0</v>
      </c>
      <c r="S19" s="146">
        <f t="shared" si="10"/>
        <v>0</v>
      </c>
      <c r="T19" s="146">
        <f t="shared" si="10"/>
        <v>0</v>
      </c>
      <c r="U19" s="146">
        <f t="shared" si="10"/>
        <v>0</v>
      </c>
      <c r="V19" s="146">
        <f t="shared" si="10"/>
        <v>0</v>
      </c>
      <c r="W19" s="146">
        <f t="shared" si="10"/>
        <v>0</v>
      </c>
      <c r="X19" s="146">
        <f t="shared" si="10"/>
        <v>0</v>
      </c>
      <c r="Y19" s="146">
        <f t="shared" si="10"/>
        <v>0</v>
      </c>
      <c r="Z19" s="146">
        <f t="shared" si="10"/>
        <v>0</v>
      </c>
      <c r="AA19" s="146">
        <f t="shared" si="10"/>
        <v>0</v>
      </c>
      <c r="AB19" s="146">
        <f t="shared" si="10"/>
        <v>0</v>
      </c>
      <c r="AC19" s="147"/>
      <c r="AD19" s="146"/>
      <c r="AE19" s="146"/>
      <c r="AF19" s="146"/>
      <c r="AG19" s="146">
        <f>AD18+AE18+AF18+AG18</f>
        <v>0</v>
      </c>
      <c r="AH19" s="146">
        <f t="shared" ref="AH19:AO19" si="11">AE18+AF18+AG18+AH18</f>
        <v>0</v>
      </c>
      <c r="AI19" s="146">
        <f t="shared" si="11"/>
        <v>0</v>
      </c>
      <c r="AJ19" s="146">
        <f t="shared" si="11"/>
        <v>0</v>
      </c>
      <c r="AK19" s="146">
        <f t="shared" si="11"/>
        <v>0</v>
      </c>
      <c r="AL19" s="146">
        <f t="shared" si="11"/>
        <v>0</v>
      </c>
      <c r="AM19" s="146">
        <f t="shared" si="11"/>
        <v>0</v>
      </c>
      <c r="AN19" s="146">
        <f t="shared" si="11"/>
        <v>0</v>
      </c>
      <c r="AO19" s="146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48"/>
      <c r="C20" s="149" t="s">
        <v>107</v>
      </c>
      <c r="D20" s="150">
        <f>DIRECCIONALIDAD!J19/100</f>
        <v>0</v>
      </c>
      <c r="E20" s="149"/>
      <c r="F20" s="149" t="s">
        <v>108</v>
      </c>
      <c r="G20" s="150">
        <f>DIRECCIONALIDAD!J20/100</f>
        <v>0</v>
      </c>
      <c r="H20" s="149"/>
      <c r="I20" s="149" t="s">
        <v>109</v>
      </c>
      <c r="J20" s="150">
        <f>DIRECCIONALIDAD!J21/100</f>
        <v>0</v>
      </c>
      <c r="K20" s="151"/>
      <c r="L20" s="145"/>
      <c r="M20" s="148"/>
      <c r="N20" s="149"/>
      <c r="O20" s="149" t="s">
        <v>107</v>
      </c>
      <c r="P20" s="150">
        <f>DIRECCIONALIDAD!J22/100</f>
        <v>0</v>
      </c>
      <c r="Q20" s="149"/>
      <c r="R20" s="149"/>
      <c r="S20" s="149"/>
      <c r="T20" s="149" t="s">
        <v>108</v>
      </c>
      <c r="U20" s="150">
        <f>DIRECCIONALIDAD!J23/100</f>
        <v>0</v>
      </c>
      <c r="V20" s="149"/>
      <c r="W20" s="149"/>
      <c r="X20" s="149"/>
      <c r="Y20" s="149" t="s">
        <v>109</v>
      </c>
      <c r="Z20" s="150">
        <f>DIRECCIONALIDAD!J24/100</f>
        <v>0</v>
      </c>
      <c r="AA20" s="149"/>
      <c r="AB20" s="151"/>
      <c r="AC20" s="145"/>
      <c r="AD20" s="148"/>
      <c r="AE20" s="149" t="s">
        <v>107</v>
      </c>
      <c r="AF20" s="150">
        <f>DIRECCIONALIDAD!J25/100</f>
        <v>0</v>
      </c>
      <c r="AG20" s="149"/>
      <c r="AH20" s="149"/>
      <c r="AI20" s="149"/>
      <c r="AJ20" s="149" t="s">
        <v>108</v>
      </c>
      <c r="AK20" s="150">
        <f>DIRECCIONALIDAD!J26/100</f>
        <v>0</v>
      </c>
      <c r="AL20" s="149"/>
      <c r="AM20" s="149"/>
      <c r="AN20" s="149" t="s">
        <v>109</v>
      </c>
      <c r="AO20" s="152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1065</v>
      </c>
      <c r="AV20" s="92">
        <f t="shared" si="15"/>
        <v>1056.5</v>
      </c>
      <c r="AW20" s="92">
        <f t="shared" si="15"/>
        <v>1065</v>
      </c>
      <c r="AX20" s="92">
        <f t="shared" si="15"/>
        <v>1084</v>
      </c>
      <c r="AY20" s="92">
        <f t="shared" si="15"/>
        <v>1074.5</v>
      </c>
      <c r="AZ20" s="92">
        <f t="shared" si="15"/>
        <v>1015</v>
      </c>
      <c r="BA20" s="92">
        <f t="shared" si="15"/>
        <v>961</v>
      </c>
      <c r="BB20" s="92"/>
      <c r="BC20" s="92"/>
      <c r="BD20" s="92"/>
      <c r="BE20" s="92">
        <f t="shared" ref="BE20:BQ20" si="16">P23</f>
        <v>1072</v>
      </c>
      <c r="BF20" s="92">
        <f t="shared" si="16"/>
        <v>1120</v>
      </c>
      <c r="BG20" s="92">
        <f t="shared" si="16"/>
        <v>1099.5</v>
      </c>
      <c r="BH20" s="92">
        <f t="shared" si="16"/>
        <v>1046</v>
      </c>
      <c r="BI20" s="92">
        <f t="shared" si="16"/>
        <v>1024.5</v>
      </c>
      <c r="BJ20" s="92">
        <f t="shared" si="16"/>
        <v>976</v>
      </c>
      <c r="BK20" s="92">
        <f t="shared" si="16"/>
        <v>964</v>
      </c>
      <c r="BL20" s="92">
        <f t="shared" si="16"/>
        <v>1021</v>
      </c>
      <c r="BM20" s="92">
        <f t="shared" si="16"/>
        <v>1044.5</v>
      </c>
      <c r="BN20" s="92">
        <f t="shared" si="16"/>
        <v>862.5</v>
      </c>
      <c r="BO20" s="92">
        <f t="shared" si="16"/>
        <v>868.5</v>
      </c>
      <c r="BP20" s="92">
        <f t="shared" si="16"/>
        <v>873</v>
      </c>
      <c r="BQ20" s="92">
        <f t="shared" si="16"/>
        <v>836</v>
      </c>
      <c r="BR20" s="92"/>
      <c r="BS20" s="92"/>
      <c r="BT20" s="92"/>
      <c r="BU20" s="92">
        <f t="shared" ref="BU20:CC20" si="17">AG23</f>
        <v>1064</v>
      </c>
      <c r="BV20" s="92">
        <f t="shared" si="17"/>
        <v>1063.5</v>
      </c>
      <c r="BW20" s="92">
        <f t="shared" si="17"/>
        <v>1068.5</v>
      </c>
      <c r="BX20" s="92">
        <f t="shared" si="17"/>
        <v>1012</v>
      </c>
      <c r="BY20" s="92">
        <f t="shared" si="17"/>
        <v>1020.5</v>
      </c>
      <c r="BZ20" s="92">
        <f t="shared" si="17"/>
        <v>1041</v>
      </c>
      <c r="CA20" s="92">
        <f t="shared" si="17"/>
        <v>1034.5</v>
      </c>
      <c r="CB20" s="92">
        <f t="shared" si="17"/>
        <v>968.5</v>
      </c>
      <c r="CC20" s="92">
        <f t="shared" si="17"/>
        <v>924</v>
      </c>
    </row>
    <row r="21" spans="1:81" ht="16.5" customHeight="1" x14ac:dyDescent="0.2">
      <c r="A21" s="92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244" t="s">
        <v>103</v>
      </c>
      <c r="U21" s="244"/>
      <c r="V21" s="153">
        <v>3</v>
      </c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92"/>
      <c r="AQ21" s="92"/>
      <c r="AR21" s="92"/>
      <c r="AS21" s="92"/>
      <c r="AT21" s="92"/>
      <c r="AU21" s="92">
        <f t="shared" ref="AU21:BA21" si="18">E32</f>
        <v>2428</v>
      </c>
      <c r="AV21" s="92">
        <f t="shared" si="18"/>
        <v>2477.5</v>
      </c>
      <c r="AW21" s="92">
        <f t="shared" si="18"/>
        <v>2484</v>
      </c>
      <c r="AX21" s="92">
        <f t="shared" si="18"/>
        <v>2450.5</v>
      </c>
      <c r="AY21" s="92">
        <f t="shared" si="18"/>
        <v>2378</v>
      </c>
      <c r="AZ21" s="92">
        <f t="shared" si="18"/>
        <v>2219.5</v>
      </c>
      <c r="BA21" s="92">
        <f t="shared" si="18"/>
        <v>2165</v>
      </c>
      <c r="BB21" s="92"/>
      <c r="BC21" s="92"/>
      <c r="BD21" s="92"/>
      <c r="BE21" s="92">
        <f t="shared" ref="BE21:BQ21" si="19">P32</f>
        <v>2306.5</v>
      </c>
      <c r="BF21" s="92">
        <f t="shared" si="19"/>
        <v>2407</v>
      </c>
      <c r="BG21" s="92">
        <f t="shared" si="19"/>
        <v>2432.5</v>
      </c>
      <c r="BH21" s="92">
        <f t="shared" si="19"/>
        <v>2349.5</v>
      </c>
      <c r="BI21" s="92">
        <f t="shared" si="19"/>
        <v>2288.5</v>
      </c>
      <c r="BJ21" s="92">
        <f t="shared" si="19"/>
        <v>2170</v>
      </c>
      <c r="BK21" s="92">
        <f t="shared" si="19"/>
        <v>2190</v>
      </c>
      <c r="BL21" s="92">
        <f t="shared" si="19"/>
        <v>2236.5</v>
      </c>
      <c r="BM21" s="92">
        <f t="shared" si="19"/>
        <v>2271</v>
      </c>
      <c r="BN21" s="92">
        <f t="shared" si="19"/>
        <v>2110</v>
      </c>
      <c r="BO21" s="92">
        <f t="shared" si="19"/>
        <v>2044</v>
      </c>
      <c r="BP21" s="92">
        <f t="shared" si="19"/>
        <v>2077.5</v>
      </c>
      <c r="BQ21" s="92">
        <f t="shared" si="19"/>
        <v>2065.5</v>
      </c>
      <c r="BR21" s="92"/>
      <c r="BS21" s="92"/>
      <c r="BT21" s="92"/>
      <c r="BU21" s="92">
        <f t="shared" ref="BU21:CC21" si="20">AG32</f>
        <v>2327</v>
      </c>
      <c r="BV21" s="92">
        <f t="shared" si="20"/>
        <v>2311.5</v>
      </c>
      <c r="BW21" s="92">
        <f t="shared" si="20"/>
        <v>2310</v>
      </c>
      <c r="BX21" s="92">
        <f t="shared" si="20"/>
        <v>2240</v>
      </c>
      <c r="BY21" s="92">
        <f t="shared" si="20"/>
        <v>2269.5</v>
      </c>
      <c r="BZ21" s="92">
        <f t="shared" si="20"/>
        <v>2316.5</v>
      </c>
      <c r="CA21" s="92">
        <f t="shared" si="20"/>
        <v>2305.5</v>
      </c>
      <c r="CB21" s="92">
        <f t="shared" si="20"/>
        <v>2195.5</v>
      </c>
      <c r="CC21" s="92">
        <f t="shared" si="20"/>
        <v>2090.5</v>
      </c>
    </row>
    <row r="22" spans="1:81" ht="16.5" customHeight="1" x14ac:dyDescent="0.2">
      <c r="A22" s="100" t="s">
        <v>104</v>
      </c>
      <c r="B22" s="146">
        <f>'G-3'!F10</f>
        <v>287.5</v>
      </c>
      <c r="C22" s="146">
        <f>'G-3'!F11</f>
        <v>268</v>
      </c>
      <c r="D22" s="146">
        <f>'G-3'!F12</f>
        <v>248.5</v>
      </c>
      <c r="E22" s="146">
        <f>'G-3'!F13</f>
        <v>261</v>
      </c>
      <c r="F22" s="146">
        <f>'G-3'!F14</f>
        <v>279</v>
      </c>
      <c r="G22" s="146">
        <f>'G-3'!F15</f>
        <v>276.5</v>
      </c>
      <c r="H22" s="146">
        <f>'G-3'!F16</f>
        <v>267.5</v>
      </c>
      <c r="I22" s="146">
        <f>'G-3'!F17</f>
        <v>251.5</v>
      </c>
      <c r="J22" s="146">
        <f>'G-3'!F18</f>
        <v>219.5</v>
      </c>
      <c r="K22" s="146">
        <f>'G-3'!F19</f>
        <v>222.5</v>
      </c>
      <c r="L22" s="147"/>
      <c r="M22" s="146">
        <f>'G-3'!F20</f>
        <v>252.5</v>
      </c>
      <c r="N22" s="146">
        <f>'G-3'!F21</f>
        <v>274.5</v>
      </c>
      <c r="O22" s="146">
        <f>'G-3'!F22</f>
        <v>271.5</v>
      </c>
      <c r="P22" s="146">
        <f>'G-3'!M10</f>
        <v>273.5</v>
      </c>
      <c r="Q22" s="146">
        <f>'G-3'!M11</f>
        <v>300.5</v>
      </c>
      <c r="R22" s="146">
        <f>'G-3'!M12</f>
        <v>254</v>
      </c>
      <c r="S22" s="146">
        <f>'G-3'!M13</f>
        <v>218</v>
      </c>
      <c r="T22" s="146">
        <f>'G-3'!M14</f>
        <v>252</v>
      </c>
      <c r="U22" s="146">
        <f>'G-3'!M15</f>
        <v>252</v>
      </c>
      <c r="V22" s="146">
        <f>'G-3'!M16</f>
        <v>242</v>
      </c>
      <c r="W22" s="146">
        <f>'G-3'!M17</f>
        <v>275</v>
      </c>
      <c r="X22" s="146">
        <f>'G-3'!M18</f>
        <v>275.5</v>
      </c>
      <c r="Y22" s="146">
        <f>'G-3'!M19</f>
        <v>70</v>
      </c>
      <c r="Z22" s="146">
        <f>'G-3'!M20</f>
        <v>248</v>
      </c>
      <c r="AA22" s="146">
        <f>'G-3'!M21</f>
        <v>279.5</v>
      </c>
      <c r="AB22" s="146">
        <f>'G-3'!M22</f>
        <v>238.5</v>
      </c>
      <c r="AC22" s="147"/>
      <c r="AD22" s="146">
        <f>'G-3'!T10</f>
        <v>249</v>
      </c>
      <c r="AE22" s="146">
        <f>'G-3'!T11</f>
        <v>249</v>
      </c>
      <c r="AF22" s="146">
        <f>'G-3'!T12</f>
        <v>310.5</v>
      </c>
      <c r="AG22" s="146">
        <f>'G-3'!T13</f>
        <v>255.5</v>
      </c>
      <c r="AH22" s="146">
        <f>'G-3'!T14</f>
        <v>248.5</v>
      </c>
      <c r="AI22" s="146">
        <f>'G-3'!T15</f>
        <v>254</v>
      </c>
      <c r="AJ22" s="146">
        <f>'G-3'!T16</f>
        <v>254</v>
      </c>
      <c r="AK22" s="146">
        <f>'G-3'!T17</f>
        <v>264</v>
      </c>
      <c r="AL22" s="146">
        <f>'G-3'!T18</f>
        <v>269</v>
      </c>
      <c r="AM22" s="146">
        <f>'G-3'!T19</f>
        <v>247.5</v>
      </c>
      <c r="AN22" s="146">
        <f>'G-3'!T20</f>
        <v>188</v>
      </c>
      <c r="AO22" s="146">
        <f>'G-3'!T21</f>
        <v>219.5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6"/>
      <c r="C23" s="146"/>
      <c r="D23" s="146"/>
      <c r="E23" s="146">
        <f>B22+C22+D22+E22</f>
        <v>1065</v>
      </c>
      <c r="F23" s="146">
        <f t="shared" ref="F23:K23" si="21">C22+D22+E22+F22</f>
        <v>1056.5</v>
      </c>
      <c r="G23" s="146">
        <f t="shared" si="21"/>
        <v>1065</v>
      </c>
      <c r="H23" s="146">
        <f t="shared" si="21"/>
        <v>1084</v>
      </c>
      <c r="I23" s="146">
        <f t="shared" si="21"/>
        <v>1074.5</v>
      </c>
      <c r="J23" s="146">
        <f t="shared" si="21"/>
        <v>1015</v>
      </c>
      <c r="K23" s="146">
        <f t="shared" si="21"/>
        <v>961</v>
      </c>
      <c r="L23" s="147"/>
      <c r="M23" s="146"/>
      <c r="N23" s="146"/>
      <c r="O23" s="146"/>
      <c r="P23" s="146">
        <f>M22+N22+O22+P22</f>
        <v>1072</v>
      </c>
      <c r="Q23" s="146">
        <f t="shared" ref="Q23:AB23" si="22">N22+O22+P22+Q22</f>
        <v>1120</v>
      </c>
      <c r="R23" s="146">
        <f t="shared" si="22"/>
        <v>1099.5</v>
      </c>
      <c r="S23" s="146">
        <f t="shared" si="22"/>
        <v>1046</v>
      </c>
      <c r="T23" s="146">
        <f t="shared" si="22"/>
        <v>1024.5</v>
      </c>
      <c r="U23" s="146">
        <f t="shared" si="22"/>
        <v>976</v>
      </c>
      <c r="V23" s="146">
        <f t="shared" si="22"/>
        <v>964</v>
      </c>
      <c r="W23" s="146">
        <f t="shared" si="22"/>
        <v>1021</v>
      </c>
      <c r="X23" s="146">
        <f t="shared" si="22"/>
        <v>1044.5</v>
      </c>
      <c r="Y23" s="146">
        <f t="shared" si="22"/>
        <v>862.5</v>
      </c>
      <c r="Z23" s="146">
        <f t="shared" si="22"/>
        <v>868.5</v>
      </c>
      <c r="AA23" s="146">
        <f t="shared" si="22"/>
        <v>873</v>
      </c>
      <c r="AB23" s="146">
        <f t="shared" si="22"/>
        <v>836</v>
      </c>
      <c r="AC23" s="147"/>
      <c r="AD23" s="146"/>
      <c r="AE23" s="146"/>
      <c r="AF23" s="146"/>
      <c r="AG23" s="146">
        <f>AD22+AE22+AF22+AG22</f>
        <v>1064</v>
      </c>
      <c r="AH23" s="146">
        <f t="shared" ref="AH23:AO23" si="23">AE22+AF22+AG22+AH22</f>
        <v>1063.5</v>
      </c>
      <c r="AI23" s="146">
        <f t="shared" si="23"/>
        <v>1068.5</v>
      </c>
      <c r="AJ23" s="146">
        <f t="shared" si="23"/>
        <v>1012</v>
      </c>
      <c r="AK23" s="146">
        <f t="shared" si="23"/>
        <v>1020.5</v>
      </c>
      <c r="AL23" s="146">
        <f t="shared" si="23"/>
        <v>1041</v>
      </c>
      <c r="AM23" s="146">
        <f t="shared" si="23"/>
        <v>1034.5</v>
      </c>
      <c r="AN23" s="146">
        <f t="shared" si="23"/>
        <v>968.5</v>
      </c>
      <c r="AO23" s="146">
        <f t="shared" si="23"/>
        <v>924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48"/>
      <c r="C24" s="149" t="s">
        <v>107</v>
      </c>
      <c r="D24" s="150">
        <f>DIRECCIONALIDAD!J28/100</f>
        <v>0</v>
      </c>
      <c r="E24" s="149"/>
      <c r="F24" s="149" t="s">
        <v>108</v>
      </c>
      <c r="G24" s="150">
        <f>DIRECCIONALIDAD!J29/100</f>
        <v>0.38235294117647056</v>
      </c>
      <c r="H24" s="149"/>
      <c r="I24" s="149" t="s">
        <v>109</v>
      </c>
      <c r="J24" s="150">
        <f>DIRECCIONALIDAD!J30/100</f>
        <v>0.61764705882352944</v>
      </c>
      <c r="K24" s="151"/>
      <c r="L24" s="145"/>
      <c r="M24" s="148"/>
      <c r="N24" s="149"/>
      <c r="O24" s="149" t="s">
        <v>107</v>
      </c>
      <c r="P24" s="150">
        <f>DIRECCIONALIDAD!J31/100</f>
        <v>0</v>
      </c>
      <c r="Q24" s="149"/>
      <c r="R24" s="149"/>
      <c r="S24" s="149"/>
      <c r="T24" s="149" t="s">
        <v>108</v>
      </c>
      <c r="U24" s="150">
        <f>DIRECCIONALIDAD!J32/100</f>
        <v>0.40475445730372223</v>
      </c>
      <c r="V24" s="149"/>
      <c r="W24" s="149"/>
      <c r="X24" s="149"/>
      <c r="Y24" s="149" t="s">
        <v>109</v>
      </c>
      <c r="Z24" s="150">
        <f>DIRECCIONALIDAD!J33/100</f>
        <v>0.59524554269627772</v>
      </c>
      <c r="AA24" s="149"/>
      <c r="AB24" s="149"/>
      <c r="AC24" s="145"/>
      <c r="AD24" s="148"/>
      <c r="AE24" s="149" t="s">
        <v>107</v>
      </c>
      <c r="AF24" s="150">
        <f>DIRECCIONALIDAD!J34/100</f>
        <v>0</v>
      </c>
      <c r="AG24" s="149"/>
      <c r="AH24" s="149"/>
      <c r="AI24" s="149"/>
      <c r="AJ24" s="149" t="s">
        <v>108</v>
      </c>
      <c r="AK24" s="150">
        <f>DIRECCIONALIDAD!J35/100</f>
        <v>0.5436452513966481</v>
      </c>
      <c r="AL24" s="149"/>
      <c r="AM24" s="149"/>
      <c r="AN24" s="149" t="s">
        <v>109</v>
      </c>
      <c r="AO24" s="150">
        <f>DIRECCIONALIDAD!J36/100</f>
        <v>0.45635474860335196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148</v>
      </c>
      <c r="B25" s="159">
        <f>MAX(B23:K23)</f>
        <v>1084</v>
      </c>
      <c r="C25" s="149" t="s">
        <v>107</v>
      </c>
      <c r="D25" s="160">
        <f>+B25*D24</f>
        <v>0</v>
      </c>
      <c r="E25" s="149"/>
      <c r="F25" s="149" t="s">
        <v>108</v>
      </c>
      <c r="G25" s="160">
        <f>+B25*G24</f>
        <v>414.47058823529409</v>
      </c>
      <c r="H25" s="149"/>
      <c r="I25" s="149" t="s">
        <v>109</v>
      </c>
      <c r="J25" s="160">
        <f>+B25*J24</f>
        <v>669.52941176470586</v>
      </c>
      <c r="K25" s="151"/>
      <c r="L25" s="145"/>
      <c r="M25" s="159">
        <f>MAX(M23:AB23)</f>
        <v>1120</v>
      </c>
      <c r="N25" s="149"/>
      <c r="O25" s="149" t="s">
        <v>107</v>
      </c>
      <c r="P25" s="161">
        <f>+M25*P24</f>
        <v>0</v>
      </c>
      <c r="Q25" s="149"/>
      <c r="R25" s="149"/>
      <c r="S25" s="149"/>
      <c r="T25" s="149" t="s">
        <v>108</v>
      </c>
      <c r="U25" s="161">
        <f>+M25*U24</f>
        <v>453.32499218016892</v>
      </c>
      <c r="V25" s="149"/>
      <c r="W25" s="149"/>
      <c r="X25" s="149"/>
      <c r="Y25" s="149" t="s">
        <v>109</v>
      </c>
      <c r="Z25" s="161">
        <f>+M25*Z24</f>
        <v>666.67500781983108</v>
      </c>
      <c r="AA25" s="149"/>
      <c r="AB25" s="151"/>
      <c r="AC25" s="145"/>
      <c r="AD25" s="159">
        <f>MAX(AD23:AO23)</f>
        <v>1068.5</v>
      </c>
      <c r="AE25" s="149" t="s">
        <v>107</v>
      </c>
      <c r="AF25" s="160">
        <f>+AD25*AF24</f>
        <v>0</v>
      </c>
      <c r="AG25" s="149"/>
      <c r="AH25" s="149"/>
      <c r="AI25" s="149"/>
      <c r="AJ25" s="149" t="s">
        <v>108</v>
      </c>
      <c r="AK25" s="160">
        <f>+AD25*AK24</f>
        <v>580.88495111731845</v>
      </c>
      <c r="AL25" s="149"/>
      <c r="AM25" s="149"/>
      <c r="AN25" s="149" t="s">
        <v>109</v>
      </c>
      <c r="AO25" s="162">
        <f>+AD25*AO24</f>
        <v>487.61504888268155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244" t="s">
        <v>103</v>
      </c>
      <c r="U26" s="244"/>
      <c r="V26" s="153">
        <v>4</v>
      </c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7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7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7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7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48"/>
      <c r="C29" s="149" t="s">
        <v>107</v>
      </c>
      <c r="D29" s="150">
        <f>DIRECCIONALIDAD!J37/100</f>
        <v>0</v>
      </c>
      <c r="E29" s="149"/>
      <c r="F29" s="149" t="s">
        <v>108</v>
      </c>
      <c r="G29" s="150">
        <f>DIRECCIONALIDAD!J38/100</f>
        <v>0</v>
      </c>
      <c r="H29" s="149"/>
      <c r="I29" s="149" t="s">
        <v>109</v>
      </c>
      <c r="J29" s="150">
        <f>DIRECCIONALIDAD!J39/100</f>
        <v>0</v>
      </c>
      <c r="K29" s="151"/>
      <c r="L29" s="145"/>
      <c r="M29" s="148"/>
      <c r="N29" s="149"/>
      <c r="O29" s="149" t="s">
        <v>107</v>
      </c>
      <c r="P29" s="150">
        <f>DIRECCIONALIDAD!J40/100</f>
        <v>0</v>
      </c>
      <c r="Q29" s="149"/>
      <c r="R29" s="149"/>
      <c r="S29" s="149"/>
      <c r="T29" s="149" t="s">
        <v>108</v>
      </c>
      <c r="U29" s="150">
        <f>DIRECCIONALIDAD!J41/100</f>
        <v>0</v>
      </c>
      <c r="V29" s="149"/>
      <c r="W29" s="149"/>
      <c r="X29" s="149"/>
      <c r="Y29" s="149" t="s">
        <v>109</v>
      </c>
      <c r="Z29" s="150">
        <f>DIRECCIONALIDAD!J42/100</f>
        <v>0</v>
      </c>
      <c r="AA29" s="149"/>
      <c r="AB29" s="151"/>
      <c r="AC29" s="145"/>
      <c r="AD29" s="148"/>
      <c r="AE29" s="149" t="s">
        <v>107</v>
      </c>
      <c r="AF29" s="150">
        <f>DIRECCIONALIDAD!J43/100</f>
        <v>0</v>
      </c>
      <c r="AG29" s="149"/>
      <c r="AH29" s="149"/>
      <c r="AI29" s="149"/>
      <c r="AJ29" s="149" t="s">
        <v>108</v>
      </c>
      <c r="AK29" s="150">
        <f>DIRECCIONALIDAD!J44/100</f>
        <v>0</v>
      </c>
      <c r="AL29" s="149"/>
      <c r="AM29" s="149"/>
      <c r="AN29" s="149" t="s">
        <v>109</v>
      </c>
      <c r="AO29" s="152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244" t="s">
        <v>103</v>
      </c>
      <c r="U30" s="244"/>
      <c r="V30" s="144" t="s">
        <v>110</v>
      </c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104</v>
      </c>
      <c r="B31" s="146">
        <f>B13+B18+B22+B27</f>
        <v>592.5</v>
      </c>
      <c r="C31" s="146">
        <f t="shared" ref="C31:K31" si="24">C13+C18+C22+C27</f>
        <v>593</v>
      </c>
      <c r="D31" s="146">
        <f t="shared" si="24"/>
        <v>614.5</v>
      </c>
      <c r="E31" s="146">
        <f t="shared" si="24"/>
        <v>628</v>
      </c>
      <c r="F31" s="146">
        <f t="shared" si="24"/>
        <v>642</v>
      </c>
      <c r="G31" s="146">
        <f t="shared" si="24"/>
        <v>599.5</v>
      </c>
      <c r="H31" s="146">
        <f t="shared" si="24"/>
        <v>581</v>
      </c>
      <c r="I31" s="146">
        <f t="shared" si="24"/>
        <v>555.5</v>
      </c>
      <c r="J31" s="146">
        <f t="shared" si="24"/>
        <v>483.5</v>
      </c>
      <c r="K31" s="146">
        <f t="shared" si="24"/>
        <v>545</v>
      </c>
      <c r="L31" s="147"/>
      <c r="M31" s="146">
        <f>M13+M18+M22+M27</f>
        <v>551</v>
      </c>
      <c r="N31" s="146">
        <f t="shared" ref="N31:AB31" si="25">N13+N18+N22+N27</f>
        <v>560</v>
      </c>
      <c r="O31" s="146">
        <f t="shared" si="25"/>
        <v>598</v>
      </c>
      <c r="P31" s="146">
        <f t="shared" si="25"/>
        <v>597.5</v>
      </c>
      <c r="Q31" s="146">
        <f t="shared" si="25"/>
        <v>651.5</v>
      </c>
      <c r="R31" s="146">
        <f t="shared" si="25"/>
        <v>585.5</v>
      </c>
      <c r="S31" s="146">
        <f t="shared" si="25"/>
        <v>515</v>
      </c>
      <c r="T31" s="146">
        <f t="shared" si="25"/>
        <v>536.5</v>
      </c>
      <c r="U31" s="146">
        <f t="shared" si="25"/>
        <v>533</v>
      </c>
      <c r="V31" s="146">
        <f t="shared" si="25"/>
        <v>605.5</v>
      </c>
      <c r="W31" s="146">
        <f t="shared" si="25"/>
        <v>561.5</v>
      </c>
      <c r="X31" s="146">
        <f t="shared" si="25"/>
        <v>571</v>
      </c>
      <c r="Y31" s="146">
        <f t="shared" si="25"/>
        <v>372</v>
      </c>
      <c r="Z31" s="146">
        <f t="shared" si="25"/>
        <v>539.5</v>
      </c>
      <c r="AA31" s="146">
        <f t="shared" si="25"/>
        <v>595</v>
      </c>
      <c r="AB31" s="146">
        <f t="shared" si="25"/>
        <v>559</v>
      </c>
      <c r="AC31" s="147"/>
      <c r="AD31" s="146">
        <f>AD13+AD18+AD22+AD27</f>
        <v>555.5</v>
      </c>
      <c r="AE31" s="146">
        <f t="shared" ref="AE31:AO31" si="26">AE13+AE18+AE22+AE27</f>
        <v>574</v>
      </c>
      <c r="AF31" s="146">
        <f t="shared" si="26"/>
        <v>633</v>
      </c>
      <c r="AG31" s="146">
        <f t="shared" si="26"/>
        <v>564.5</v>
      </c>
      <c r="AH31" s="146">
        <f t="shared" si="26"/>
        <v>540</v>
      </c>
      <c r="AI31" s="146">
        <f t="shared" si="26"/>
        <v>572.5</v>
      </c>
      <c r="AJ31" s="146">
        <f t="shared" si="26"/>
        <v>563</v>
      </c>
      <c r="AK31" s="146">
        <f t="shared" si="26"/>
        <v>594</v>
      </c>
      <c r="AL31" s="146">
        <f t="shared" si="26"/>
        <v>587</v>
      </c>
      <c r="AM31" s="146">
        <f t="shared" si="26"/>
        <v>561.5</v>
      </c>
      <c r="AN31" s="146">
        <f t="shared" si="26"/>
        <v>453</v>
      </c>
      <c r="AO31" s="146">
        <f t="shared" si="26"/>
        <v>489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105</v>
      </c>
      <c r="B32" s="146"/>
      <c r="C32" s="146"/>
      <c r="D32" s="146"/>
      <c r="E32" s="146">
        <f>B31+C31+D31+E31</f>
        <v>2428</v>
      </c>
      <c r="F32" s="146">
        <f t="shared" ref="F32:K32" si="27">C31+D31+E31+F31</f>
        <v>2477.5</v>
      </c>
      <c r="G32" s="146">
        <f t="shared" si="27"/>
        <v>2484</v>
      </c>
      <c r="H32" s="146">
        <f t="shared" si="27"/>
        <v>2450.5</v>
      </c>
      <c r="I32" s="146">
        <f t="shared" si="27"/>
        <v>2378</v>
      </c>
      <c r="J32" s="146">
        <f t="shared" si="27"/>
        <v>2219.5</v>
      </c>
      <c r="K32" s="146">
        <f t="shared" si="27"/>
        <v>2165</v>
      </c>
      <c r="L32" s="147"/>
      <c r="M32" s="146"/>
      <c r="N32" s="146"/>
      <c r="O32" s="146"/>
      <c r="P32" s="146">
        <f>M31+N31+O31+P31</f>
        <v>2306.5</v>
      </c>
      <c r="Q32" s="146">
        <f t="shared" ref="Q32:AB32" si="28">N31+O31+P31+Q31</f>
        <v>2407</v>
      </c>
      <c r="R32" s="146">
        <f t="shared" si="28"/>
        <v>2432.5</v>
      </c>
      <c r="S32" s="146">
        <f t="shared" si="28"/>
        <v>2349.5</v>
      </c>
      <c r="T32" s="146">
        <f t="shared" si="28"/>
        <v>2288.5</v>
      </c>
      <c r="U32" s="146">
        <f t="shared" si="28"/>
        <v>2170</v>
      </c>
      <c r="V32" s="146">
        <f t="shared" si="28"/>
        <v>2190</v>
      </c>
      <c r="W32" s="146">
        <f t="shared" si="28"/>
        <v>2236.5</v>
      </c>
      <c r="X32" s="146">
        <f t="shared" si="28"/>
        <v>2271</v>
      </c>
      <c r="Y32" s="146">
        <f t="shared" si="28"/>
        <v>2110</v>
      </c>
      <c r="Z32" s="146">
        <f t="shared" si="28"/>
        <v>2044</v>
      </c>
      <c r="AA32" s="146">
        <f t="shared" si="28"/>
        <v>2077.5</v>
      </c>
      <c r="AB32" s="146">
        <f t="shared" si="28"/>
        <v>2065.5</v>
      </c>
      <c r="AC32" s="147"/>
      <c r="AD32" s="146"/>
      <c r="AE32" s="146"/>
      <c r="AF32" s="146"/>
      <c r="AG32" s="146">
        <f>AD31+AE31+AF31+AG31</f>
        <v>2327</v>
      </c>
      <c r="AH32" s="146">
        <f t="shared" ref="AH32:AO32" si="29">AE31+AF31+AG31+AH31</f>
        <v>2311.5</v>
      </c>
      <c r="AI32" s="146">
        <f t="shared" si="29"/>
        <v>2310</v>
      </c>
      <c r="AJ32" s="146">
        <f t="shared" si="29"/>
        <v>2240</v>
      </c>
      <c r="AK32" s="146">
        <f t="shared" si="29"/>
        <v>2269.5</v>
      </c>
      <c r="AL32" s="146">
        <f t="shared" si="29"/>
        <v>2316.5</v>
      </c>
      <c r="AM32" s="146">
        <f t="shared" si="29"/>
        <v>2305.5</v>
      </c>
      <c r="AN32" s="146">
        <f t="shared" si="29"/>
        <v>2195.5</v>
      </c>
      <c r="AO32" s="146">
        <f t="shared" si="29"/>
        <v>2090.5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5"/>
      <c r="R34" s="245"/>
      <c r="S34" s="245"/>
      <c r="T34" s="245"/>
      <c r="U34" s="245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2016-11-01T20:18:30Z</cp:lastPrinted>
  <dcterms:created xsi:type="dcterms:W3CDTF">1998-04-02T13:38:56Z</dcterms:created>
  <dcterms:modified xsi:type="dcterms:W3CDTF">2018-06-06T22:48:17Z</dcterms:modified>
</cp:coreProperties>
</file>