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7. JULIO\CL 84 - CR 42H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  <sheet name="Tabla" sheetId="4690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J20" i="4681" l="1"/>
  <c r="J19" i="4681"/>
  <c r="J18" i="4681"/>
  <c r="J17" i="4681"/>
  <c r="Y22" i="4677"/>
  <c r="X22" i="4677"/>
  <c r="W22" i="4677"/>
  <c r="V22" i="4677"/>
  <c r="Y22" i="4686"/>
  <c r="X22" i="4686"/>
  <c r="W22" i="4686"/>
  <c r="V22" i="4686"/>
  <c r="Y22" i="4684"/>
  <c r="X22" i="4684"/>
  <c r="W22" i="4684"/>
  <c r="V22" i="4684"/>
  <c r="H17" i="4690" l="1"/>
  <c r="G17" i="4690"/>
  <c r="F17" i="4690"/>
  <c r="E17" i="4690"/>
  <c r="I14" i="4690"/>
  <c r="G15" i="4690" s="1"/>
  <c r="I12" i="4690"/>
  <c r="E13" i="4690" s="1"/>
  <c r="I10" i="4690"/>
  <c r="G11" i="4690" s="1"/>
  <c r="I8" i="4690"/>
  <c r="E9" i="4690" s="1"/>
  <c r="F11" i="4690" l="1"/>
  <c r="H11" i="4690"/>
  <c r="F9" i="4690"/>
  <c r="E15" i="4690"/>
  <c r="F15" i="4690"/>
  <c r="E11" i="4690"/>
  <c r="F13" i="4690"/>
  <c r="H15" i="4690"/>
  <c r="G9" i="4690"/>
  <c r="G13" i="4690"/>
  <c r="I17" i="4690"/>
  <c r="H9" i="4690"/>
  <c r="H13" i="4690"/>
  <c r="G18" i="4690" l="1"/>
  <c r="J14" i="4690"/>
  <c r="J10" i="4690"/>
  <c r="E18" i="4690"/>
  <c r="J12" i="4690"/>
  <c r="H18" i="4690"/>
  <c r="J8" i="4690"/>
  <c r="F18" i="4690"/>
  <c r="J16" i="4681" l="1"/>
  <c r="J15" i="4681"/>
  <c r="J14" i="468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K14" i="4681"/>
  <c r="L14" i="4681"/>
  <c r="I15" i="4681"/>
  <c r="K15" i="4681"/>
  <c r="L15" i="4681"/>
  <c r="I16" i="4681"/>
  <c r="K16" i="4681"/>
  <c r="L16" i="4681"/>
  <c r="I17" i="4681"/>
  <c r="K17" i="4681"/>
  <c r="L17" i="4681"/>
  <c r="I18" i="4681"/>
  <c r="K18" i="4681"/>
  <c r="L18" i="4681"/>
  <c r="I19" i="4681"/>
  <c r="K19" i="4681"/>
  <c r="L19" i="4681"/>
  <c r="I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1" i="4689" l="1"/>
  <c r="P23" i="4688" s="1"/>
  <c r="T17" i="4681"/>
  <c r="J33" i="4689"/>
  <c r="Z23" i="4688" s="1"/>
  <c r="J20" i="4689"/>
  <c r="G19" i="4688" s="1"/>
  <c r="J24" i="4689"/>
  <c r="Z19" i="4688" s="1"/>
  <c r="J28" i="4689"/>
  <c r="D23" i="4688" s="1"/>
  <c r="J30" i="4689"/>
  <c r="J23" i="4688" s="1"/>
  <c r="J32" i="4689"/>
  <c r="U23" i="4688" s="1"/>
  <c r="J34" i="4689"/>
  <c r="J36" i="4689"/>
  <c r="J40" i="4689"/>
  <c r="J43" i="4689"/>
  <c r="J37" i="4689"/>
  <c r="D27" i="4688" s="1"/>
  <c r="J26" i="4689"/>
  <c r="AK19" i="4688" s="1"/>
  <c r="J25" i="4689"/>
  <c r="AF19" i="4688" s="1"/>
  <c r="J23" i="4689"/>
  <c r="U19" i="4688" s="1"/>
  <c r="J22" i="4689"/>
  <c r="P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20" i="4681" l="1"/>
  <c r="AI30" i="4688"/>
  <c r="BW20" i="4688" s="1"/>
  <c r="AH30" i="4688"/>
  <c r="BV20" i="4688" s="1"/>
  <c r="AM30" i="4688"/>
  <c r="CA20" i="4688" s="1"/>
  <c r="AL30" i="4688"/>
  <c r="BZ20" i="4688" s="1"/>
  <c r="AK30" i="4688"/>
  <c r="BY20" i="4688" s="1"/>
  <c r="U23" i="4684"/>
  <c r="AO30" i="4688"/>
  <c r="CC20" i="4688" s="1"/>
  <c r="AJ30" i="4688"/>
  <c r="BX20" i="4688" s="1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3" i="4681" l="1"/>
  <c r="U23" i="4681"/>
  <c r="G23" i="4681"/>
</calcChain>
</file>

<file path=xl/sharedStrings.xml><?xml version="1.0" encoding="utf-8"?>
<sst xmlns="http://schemas.openxmlformats.org/spreadsheetml/2006/main" count="663" uniqueCount="165">
  <si>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</si>
  <si>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</si>
  <si>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</si>
  <si>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</si>
  <si>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</si>
  <si>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</si>
  <si>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</si>
  <si>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</si>
  <si>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</si>
  <si>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</si>
  <si>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</si>
  <si>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</si>
  <si>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</si>
  <si>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</si>
  <si>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</si>
  <si>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</si>
  <si>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</si>
  <si>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</si>
  <si>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</si>
  <si>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</si>
  <si>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</si>
  <si>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</si>
  <si>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</si>
  <si>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</si>
  <si>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</si>
  <si>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</si>
  <si>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</si>
  <si>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</si>
  <si>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</si>
  <si>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</si>
  <si>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</si>
  <si>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</si>
  <si>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</si>
  <si>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</si>
  <si>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</si>
  <si>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</si>
  <si>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</si>
  <si>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</si>
  <si>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</si>
  <si>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</si>
  <si>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</si>
  <si>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</si>
  <si>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</si>
  <si>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</si>
  <si>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</si>
  <si>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</si>
  <si>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</si>
  <si>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</si>
  <si>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</si>
  <si>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</si>
  <si>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</si>
  <si>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</si>
  <si>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</si>
  <si>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</si>
  <si>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</si>
  <si>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</si>
  <si>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</si>
  <si>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</si>
  <si>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</si>
  <si>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</si>
  <si>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</si>
  <si>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</si>
  <si>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</si>
  <si>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</si>
  <si>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</si>
  <si>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</si>
  <si>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</si>
  <si>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</si>
  <si>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</si>
  <si>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</si>
  <si>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</si>
  <si>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</si>
  <si>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</si>
  <si>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</si>
  <si>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</si>
  <si>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</si>
  <si>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</si>
  <si>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</si>
  <si>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</si>
  <si>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</si>
  <si>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</si>
  <si>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</si>
  <si>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</si>
  <si>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</si>
  <si>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</si>
  <si>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</si>
  <si>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</si>
  <si>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</si>
  <si>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</si>
  <si>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</si>
  <si>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</si>
  <si>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</si>
  <si>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</si>
  <si>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</si>
  <si>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</si>
  <si>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</si>
  <si>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</si>
  <si>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</si>
  <si>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</si>
  <si>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</si>
  <si>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</si>
  <si>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</si>
  <si>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</si>
  <si>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</si>
  <si>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</si>
  <si>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</si>
  <si>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</si>
  <si>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</si>
  <si>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</si>
  <si>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</si>
  <si>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</si>
  <si>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</si>
  <si>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</si>
  <si>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</si>
  <si>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</si>
  <si>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</si>
  <si>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</si>
  <si>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</si>
  <si>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</si>
  <si>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</si>
  <si>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</si>
  <si>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</si>
  <si>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</si>
  <si>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</si>
  <si>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</si>
  <si>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</si>
  <si>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</si>
  <si>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</si>
  <si>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</si>
  <si>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</si>
  <si>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</si>
  <si>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</si>
  <si>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</si>
  <si>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</si>
  <si>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</si>
  <si>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</si>
  <si>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</si>
  <si>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</si>
  <si>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</si>
  <si>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</si>
  <si>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</si>
  <si>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</si>
  <si>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</si>
  <si>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</si>
  <si>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</si>
  <si>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</si>
  <si>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</si>
  <si>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</si>
  <si>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</si>
  <si>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42H</t>
  </si>
  <si>
    <t>ADOLFREDO FLOREZ</t>
  </si>
  <si>
    <t>JULIO VASQUEZ</t>
  </si>
  <si>
    <t>IVAN FONSECA</t>
  </si>
  <si>
    <t>Acceso</t>
  </si>
  <si>
    <t>Tipo de vehículo</t>
  </si>
  <si>
    <t>Total</t>
  </si>
  <si>
    <t>%</t>
  </si>
  <si>
    <t>Motos</t>
  </si>
  <si>
    <t>Autos</t>
  </si>
  <si>
    <t>Buses</t>
  </si>
  <si>
    <t>Camiones</t>
  </si>
  <si>
    <t>Norte</t>
  </si>
  <si>
    <t>Sur</t>
  </si>
  <si>
    <t>Oeste</t>
  </si>
  <si>
    <t>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</si>
</sst>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9"/>
      <color theme="1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3" fillId="0" borderId="0" xfId="0" applyFont="1" applyProtection="1"/>
    <xf numFmtId="1" fontId="3" fillId="0" borderId="1" xfId="0" applyNumberFormat="1" applyFont="1" applyBorder="1" applyAlignment="1" applyProtection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</xf>
    <xf numFmtId="1" fontId="3" fillId="0" borderId="3" xfId="0" applyNumberFormat="1" applyFont="1" applyBorder="1" applyAlignment="1" applyProtection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quotePrefix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20" fontId="8" fillId="0" borderId="1" xfId="0" applyNumberFormat="1" applyFont="1" applyBorder="1" applyAlignment="1" applyProtection="1">
      <alignment horizontal="center" vertical="center" wrapText="1"/>
    </xf>
    <xf numFmtId="20" fontId="8" fillId="0" borderId="3" xfId="0" applyNumberFormat="1" applyFont="1" applyBorder="1" applyAlignment="1" applyProtection="1">
      <alignment horizontal="center" vertical="center" wrapText="1"/>
    </xf>
    <xf numFmtId="20" fontId="8" fillId="0" borderId="8" xfId="0" applyNumberFormat="1" applyFont="1" applyBorder="1" applyAlignment="1" applyProtection="1">
      <alignment horizontal="center" vertical="center" wrapText="1"/>
    </xf>
    <xf numFmtId="20" fontId="8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15" fillId="0" borderId="0" xfId="0" applyNumberFormat="1" applyFont="1" applyAlignment="1" applyProtection="1">
      <alignment vertical="center"/>
    </xf>
    <xf numFmtId="49" fontId="8" fillId="0" borderId="9" xfId="0" applyNumberFormat="1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15" fillId="0" borderId="10" xfId="0" applyNumberFormat="1" applyFont="1" applyBorder="1" applyAlignment="1" applyProtection="1">
      <alignment vertical="center"/>
    </xf>
    <xf numFmtId="1" fontId="3" fillId="0" borderId="11" xfId="0" applyNumberFormat="1" applyFont="1" applyBorder="1" applyAlignment="1" applyProtection="1">
      <alignment horizontal="center" vertical="center"/>
    </xf>
    <xf numFmtId="1" fontId="3" fillId="0" borderId="3" xfId="0" applyNumberFormat="1" applyFont="1" applyBorder="1" applyAlignment="1" applyProtection="1">
      <alignment horizontal="center" vertical="center"/>
    </xf>
    <xf numFmtId="1" fontId="3" fillId="0" borderId="6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vertical="center"/>
    </xf>
    <xf numFmtId="49" fontId="7" fillId="0" borderId="9" xfId="0" applyNumberFormat="1" applyFont="1" applyBorder="1" applyAlignment="1" applyProtection="1">
      <alignment vertical="center"/>
    </xf>
    <xf numFmtId="49" fontId="15" fillId="0" borderId="9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7" fillId="0" borderId="0" xfId="0" quotePrefix="1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2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20" fontId="8" fillId="0" borderId="3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20" fontId="8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/>
    </xf>
    <xf numFmtId="20" fontId="8" fillId="0" borderId="8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6" xfId="0" applyNumberFormat="1" applyFont="1" applyFill="1" applyBorder="1" applyAlignment="1" applyProtection="1">
      <alignment horizontal="center" vertical="center"/>
    </xf>
    <xf numFmtId="1" fontId="3" fillId="0" borderId="1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" fontId="3" fillId="0" borderId="0" xfId="0" applyNumberFormat="1" applyFont="1" applyProtection="1"/>
    <xf numFmtId="0" fontId="7" fillId="0" borderId="4" xfId="0" applyFont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2" fillId="0" borderId="0" xfId="0" applyFont="1"/>
    <xf numFmtId="20" fontId="2" fillId="0" borderId="0" xfId="0" applyNumberFormat="1" applyFont="1"/>
    <xf numFmtId="0" fontId="16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1" xfId="0" applyFont="1" applyBorder="1"/>
    <xf numFmtId="20" fontId="2" fillId="0" borderId="1" xfId="0" applyNumberFormat="1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1" fontId="2" fillId="0" borderId="1" xfId="0" applyNumberFormat="1" applyFont="1" applyBorder="1"/>
    <xf numFmtId="1" fontId="2" fillId="0" borderId="0" xfId="0" applyNumberFormat="1" applyFont="1"/>
    <xf numFmtId="0" fontId="18" fillId="0" borderId="0" xfId="0" applyFont="1" applyAlignment="1">
      <alignment horizontal="center"/>
    </xf>
    <xf numFmtId="0" fontId="7" fillId="0" borderId="0" xfId="0" applyFont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2" fontId="3" fillId="0" borderId="6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1" fontId="3" fillId="0" borderId="20" xfId="0" applyNumberFormat="1" applyFont="1" applyFill="1" applyBorder="1" applyAlignment="1" applyProtection="1">
      <alignment horizontal="center" vertical="center"/>
    </xf>
    <xf numFmtId="2" fontId="3" fillId="0" borderId="2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1" fontId="3" fillId="0" borderId="19" xfId="0" applyNumberFormat="1" applyFont="1" applyFill="1" applyBorder="1" applyAlignment="1" applyProtection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vertical="center"/>
    </xf>
    <xf numFmtId="1" fontId="3" fillId="0" borderId="2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2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49" fontId="13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9" fillId="0" borderId="9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3" fillId="0" borderId="0" xfId="0" applyFont="1"/>
    <xf numFmtId="1" fontId="3" fillId="0" borderId="1" xfId="0" applyNumberFormat="1" applyFont="1" applyBorder="1"/>
    <xf numFmtId="1" fontId="3" fillId="0" borderId="0" xfId="0" applyNumberFormat="1" applyFont="1"/>
    <xf numFmtId="0" fontId="3" fillId="0" borderId="4" xfId="0" applyFont="1" applyBorder="1"/>
    <xf numFmtId="0" fontId="3" fillId="0" borderId="10" xfId="0" applyFont="1" applyBorder="1"/>
    <xf numFmtId="9" fontId="3" fillId="0" borderId="10" xfId="0" applyNumberFormat="1" applyFont="1" applyBorder="1"/>
    <xf numFmtId="0" fontId="3" fillId="0" borderId="12" xfId="0" applyFont="1" applyBorder="1"/>
    <xf numFmtId="9" fontId="3" fillId="0" borderId="12" xfId="0" applyNumberFormat="1" applyFont="1" applyBorder="1"/>
    <xf numFmtId="0" fontId="23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4" fontId="2" fillId="0" borderId="10" xfId="0" applyNumberFormat="1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horizontal="right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17" xfId="0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horizontal="right" vertical="center"/>
    </xf>
    <xf numFmtId="0" fontId="7" fillId="0" borderId="12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14" fontId="2" fillId="0" borderId="10" xfId="0" applyNumberFormat="1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14" fontId="2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2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14" fontId="3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5" fillId="0" borderId="23" xfId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25" xfId="1" applyFont="1" applyBorder="1" applyAlignment="1">
      <alignment horizontal="center" vertical="center" wrapText="1"/>
    </xf>
    <xf numFmtId="0" fontId="25" fillId="0" borderId="26" xfId="1" applyFont="1" applyBorder="1" applyAlignment="1">
      <alignment horizontal="center" vertical="center" wrapText="1"/>
    </xf>
    <xf numFmtId="0" fontId="26" fillId="0" borderId="23" xfId="1" applyFont="1" applyBorder="1" applyAlignment="1">
      <alignment horizontal="center" vertical="center" wrapText="1"/>
    </xf>
    <xf numFmtId="0" fontId="25" fillId="0" borderId="27" xfId="1" applyFont="1" applyBorder="1" applyAlignment="1">
      <alignment horizontal="center" vertical="center" wrapText="1"/>
    </xf>
    <xf numFmtId="0" fontId="25" fillId="0" borderId="28" xfId="1" applyFont="1" applyBorder="1" applyAlignment="1">
      <alignment horizontal="center" vertical="center" wrapText="1"/>
    </xf>
    <xf numFmtId="0" fontId="26" fillId="0" borderId="27" xfId="1" applyFont="1" applyBorder="1" applyAlignment="1">
      <alignment horizontal="center" vertical="center" wrapText="1"/>
    </xf>
    <xf numFmtId="1" fontId="27" fillId="0" borderId="28" xfId="1" applyNumberFormat="1" applyFont="1" applyBorder="1" applyAlignment="1">
      <alignment horizontal="center" vertical="center" wrapText="1"/>
    </xf>
    <xf numFmtId="1" fontId="28" fillId="0" borderId="23" xfId="1" applyNumberFormat="1" applyFont="1" applyBorder="1" applyAlignment="1">
      <alignment horizontal="center" vertical="center" wrapText="1"/>
    </xf>
    <xf numFmtId="9" fontId="28" fillId="0" borderId="23" xfId="1" applyNumberFormat="1" applyFont="1" applyBorder="1" applyAlignment="1">
      <alignment horizontal="center" vertical="center" wrapText="1"/>
    </xf>
    <xf numFmtId="9" fontId="27" fillId="0" borderId="28" xfId="1" applyNumberFormat="1" applyFont="1" applyBorder="1" applyAlignment="1">
      <alignment horizontal="center" vertical="center" wrapText="1"/>
    </xf>
    <xf numFmtId="1" fontId="28" fillId="0" borderId="27" xfId="1" applyNumberFormat="1" applyFont="1" applyBorder="1" applyAlignment="1">
      <alignment horizontal="center" vertical="center" wrapText="1"/>
    </xf>
    <xf numFmtId="9" fontId="28" fillId="0" borderId="27" xfId="1" applyNumberFormat="1" applyFont="1" applyBorder="1" applyAlignment="1">
      <alignment horizontal="center" vertical="center" wrapText="1"/>
    </xf>
    <xf numFmtId="0" fontId="1" fillId="0" borderId="0" xfId="1"/>
    <xf numFmtId="0" fontId="25" fillId="0" borderId="29" xfId="1" applyFont="1" applyBorder="1" applyAlignment="1">
      <alignment horizontal="center" vertical="center" wrapText="1"/>
    </xf>
    <xf numFmtId="1" fontId="28" fillId="0" borderId="26" xfId="1" applyNumberFormat="1" applyFont="1" applyBorder="1" applyAlignment="1">
      <alignment horizontal="center" vertical="center" wrapText="1"/>
    </xf>
    <xf numFmtId="1" fontId="28" fillId="0" borderId="30" xfId="1" applyNumberFormat="1" applyFont="1" applyBorder="1" applyAlignment="1">
      <alignment horizontal="center" vertical="center" wrapText="1"/>
    </xf>
    <xf numFmtId="1" fontId="28" fillId="0" borderId="31" xfId="1" applyNumberFormat="1" applyFont="1" applyBorder="1" applyAlignment="1">
      <alignment horizontal="center" vertical="center" wrapText="1"/>
    </xf>
    <xf numFmtId="0" fontId="25" fillId="0" borderId="27" xfId="1" applyFont="1" applyBorder="1" applyAlignment="1">
      <alignment horizontal="center" vertical="center" wrapText="1"/>
    </xf>
    <xf numFmtId="9" fontId="28" fillId="0" borderId="28" xfId="1" applyNumberFormat="1" applyFont="1" applyBorder="1" applyAlignment="1">
      <alignment horizontal="center" vertical="center" wrapText="1"/>
    </xf>
    <xf numFmtId="1" fontId="28" fillId="0" borderId="32" xfId="1" applyNumberFormat="1" applyFont="1" applyBorder="1" applyAlignment="1">
      <alignment horizontal="center" vertical="center" wrapText="1"/>
    </xf>
    <xf numFmtId="1" fontId="28" fillId="0" borderId="28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272</c:v>
                </c:pt>
                <c:pt idx="1">
                  <c:v>266.5</c:v>
                </c:pt>
                <c:pt idx="2">
                  <c:v>228</c:v>
                </c:pt>
                <c:pt idx="3">
                  <c:v>192</c:v>
                </c:pt>
                <c:pt idx="4">
                  <c:v>177.5</c:v>
                </c:pt>
                <c:pt idx="5">
                  <c:v>193</c:v>
                </c:pt>
                <c:pt idx="6">
                  <c:v>194.5</c:v>
                </c:pt>
                <c:pt idx="7">
                  <c:v>178.5</c:v>
                </c:pt>
                <c:pt idx="8">
                  <c:v>215</c:v>
                </c:pt>
                <c:pt idx="9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282560"/>
        <c:axId val="200456152"/>
      </c:barChart>
      <c:catAx>
        <c:axId val="42128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45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45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28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592.5</c:v>
                </c:pt>
                <c:pt idx="1">
                  <c:v>589.5</c:v>
                </c:pt>
                <c:pt idx="2">
                  <c:v>554.5</c:v>
                </c:pt>
                <c:pt idx="3">
                  <c:v>493</c:v>
                </c:pt>
                <c:pt idx="4">
                  <c:v>518</c:v>
                </c:pt>
                <c:pt idx="5">
                  <c:v>533.5</c:v>
                </c:pt>
                <c:pt idx="6">
                  <c:v>509</c:v>
                </c:pt>
                <c:pt idx="7">
                  <c:v>516</c:v>
                </c:pt>
                <c:pt idx="8">
                  <c:v>530.5</c:v>
                </c:pt>
                <c:pt idx="9">
                  <c:v>428.5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084528"/>
        <c:axId val="421084136"/>
      </c:barChart>
      <c:catAx>
        <c:axId val="42108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08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08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08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600.5</c:v>
                </c:pt>
                <c:pt idx="1">
                  <c:v>567.5</c:v>
                </c:pt>
                <c:pt idx="2">
                  <c:v>588.5</c:v>
                </c:pt>
                <c:pt idx="3">
                  <c:v>551.5</c:v>
                </c:pt>
                <c:pt idx="4">
                  <c:v>570</c:v>
                </c:pt>
                <c:pt idx="5">
                  <c:v>614.5</c:v>
                </c:pt>
                <c:pt idx="6">
                  <c:v>608</c:v>
                </c:pt>
                <c:pt idx="7">
                  <c:v>574</c:v>
                </c:pt>
                <c:pt idx="8">
                  <c:v>612.5</c:v>
                </c:pt>
                <c:pt idx="9">
                  <c:v>541.5</c:v>
                </c:pt>
                <c:pt idx="10">
                  <c:v>544</c:v>
                </c:pt>
                <c:pt idx="11">
                  <c:v>516.5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2118600"/>
        <c:axId val="422118992"/>
      </c:barChart>
      <c:catAx>
        <c:axId val="42211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211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11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211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468.5</c:v>
                </c:pt>
                <c:pt idx="1">
                  <c:v>471.5</c:v>
                </c:pt>
                <c:pt idx="2">
                  <c:v>449</c:v>
                </c:pt>
                <c:pt idx="3">
                  <c:v>483</c:v>
                </c:pt>
                <c:pt idx="4">
                  <c:v>481.5</c:v>
                </c:pt>
                <c:pt idx="5">
                  <c:v>553</c:v>
                </c:pt>
                <c:pt idx="6">
                  <c:v>602</c:v>
                </c:pt>
                <c:pt idx="7">
                  <c:v>569.5</c:v>
                </c:pt>
                <c:pt idx="8">
                  <c:v>538.5</c:v>
                </c:pt>
                <c:pt idx="9">
                  <c:v>537.5</c:v>
                </c:pt>
                <c:pt idx="10">
                  <c:v>611</c:v>
                </c:pt>
                <c:pt idx="11">
                  <c:v>614.5</c:v>
                </c:pt>
                <c:pt idx="12">
                  <c:v>555.5</c:v>
                </c:pt>
                <c:pt idx="13">
                  <c:v>606.5</c:v>
                </c:pt>
                <c:pt idx="14">
                  <c:v>606</c:v>
                </c:pt>
                <c:pt idx="15">
                  <c:v>592.5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683160"/>
        <c:axId val="422119776"/>
      </c:barChart>
      <c:catAx>
        <c:axId val="42168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21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11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958.5</c:v>
                </c:pt>
                <c:pt idx="4">
                  <c:v>864</c:v>
                </c:pt>
                <c:pt idx="5">
                  <c:v>790.5</c:v>
                </c:pt>
                <c:pt idx="6">
                  <c:v>757</c:v>
                </c:pt>
                <c:pt idx="7">
                  <c:v>743.5</c:v>
                </c:pt>
                <c:pt idx="8">
                  <c:v>781</c:v>
                </c:pt>
                <c:pt idx="9">
                  <c:v>756</c:v>
                </c:pt>
                <c:pt idx="13">
                  <c:v>628</c:v>
                </c:pt>
                <c:pt idx="14">
                  <c:v>631</c:v>
                </c:pt>
                <c:pt idx="15">
                  <c:v>645</c:v>
                </c:pt>
                <c:pt idx="16">
                  <c:v>745</c:v>
                </c:pt>
                <c:pt idx="17">
                  <c:v>845</c:v>
                </c:pt>
                <c:pt idx="18">
                  <c:v>901.5</c:v>
                </c:pt>
                <c:pt idx="19">
                  <c:v>939.5</c:v>
                </c:pt>
                <c:pt idx="20">
                  <c:v>968.5</c:v>
                </c:pt>
                <c:pt idx="21">
                  <c:v>1016</c:v>
                </c:pt>
                <c:pt idx="22">
                  <c:v>1025.5</c:v>
                </c:pt>
                <c:pt idx="23">
                  <c:v>1063</c:v>
                </c:pt>
                <c:pt idx="24">
                  <c:v>1064.5</c:v>
                </c:pt>
                <c:pt idx="25">
                  <c:v>1040</c:v>
                </c:pt>
                <c:pt idx="29">
                  <c:v>919</c:v>
                </c:pt>
                <c:pt idx="30">
                  <c:v>897.5</c:v>
                </c:pt>
                <c:pt idx="31">
                  <c:v>949.5</c:v>
                </c:pt>
                <c:pt idx="32">
                  <c:v>973.5</c:v>
                </c:pt>
                <c:pt idx="33">
                  <c:v>1000.5</c:v>
                </c:pt>
                <c:pt idx="34">
                  <c:v>1029</c:v>
                </c:pt>
                <c:pt idx="35">
                  <c:v>956.5</c:v>
                </c:pt>
                <c:pt idx="36">
                  <c:v>905</c:v>
                </c:pt>
                <c:pt idx="37">
                  <c:v>865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733.5</c:v>
                </c:pt>
                <c:pt idx="4">
                  <c:v>750.5</c:v>
                </c:pt>
                <c:pt idx="5">
                  <c:v>805</c:v>
                </c:pt>
                <c:pt idx="6">
                  <c:v>780</c:v>
                </c:pt>
                <c:pt idx="7">
                  <c:v>794.5</c:v>
                </c:pt>
                <c:pt idx="8">
                  <c:v>783.5</c:v>
                </c:pt>
                <c:pt idx="9">
                  <c:v>714.5</c:v>
                </c:pt>
                <c:pt idx="13">
                  <c:v>706.5</c:v>
                </c:pt>
                <c:pt idx="14">
                  <c:v>718</c:v>
                </c:pt>
                <c:pt idx="15">
                  <c:v>740</c:v>
                </c:pt>
                <c:pt idx="16">
                  <c:v>768.5</c:v>
                </c:pt>
                <c:pt idx="17">
                  <c:v>729.5</c:v>
                </c:pt>
                <c:pt idx="18">
                  <c:v>707.5</c:v>
                </c:pt>
                <c:pt idx="19">
                  <c:v>676</c:v>
                </c:pt>
                <c:pt idx="20">
                  <c:v>708</c:v>
                </c:pt>
                <c:pt idx="21">
                  <c:v>740</c:v>
                </c:pt>
                <c:pt idx="22">
                  <c:v>778.5</c:v>
                </c:pt>
                <c:pt idx="23">
                  <c:v>810</c:v>
                </c:pt>
                <c:pt idx="24">
                  <c:v>809.5</c:v>
                </c:pt>
                <c:pt idx="25">
                  <c:v>814</c:v>
                </c:pt>
                <c:pt idx="29">
                  <c:v>823.5</c:v>
                </c:pt>
                <c:pt idx="30">
                  <c:v>816</c:v>
                </c:pt>
                <c:pt idx="31">
                  <c:v>825</c:v>
                </c:pt>
                <c:pt idx="32">
                  <c:v>820</c:v>
                </c:pt>
                <c:pt idx="33">
                  <c:v>807</c:v>
                </c:pt>
                <c:pt idx="34">
                  <c:v>806</c:v>
                </c:pt>
                <c:pt idx="35">
                  <c:v>799</c:v>
                </c:pt>
                <c:pt idx="36">
                  <c:v>774</c:v>
                </c:pt>
                <c:pt idx="37">
                  <c:v>719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537.5</c:v>
                </c:pt>
                <c:pt idx="4">
                  <c:v>540.5</c:v>
                </c:pt>
                <c:pt idx="5">
                  <c:v>503.5</c:v>
                </c:pt>
                <c:pt idx="6">
                  <c:v>516.5</c:v>
                </c:pt>
                <c:pt idx="7">
                  <c:v>538.5</c:v>
                </c:pt>
                <c:pt idx="8">
                  <c:v>524.5</c:v>
                </c:pt>
                <c:pt idx="9">
                  <c:v>513.5</c:v>
                </c:pt>
                <c:pt idx="13">
                  <c:v>537.5</c:v>
                </c:pt>
                <c:pt idx="14">
                  <c:v>536</c:v>
                </c:pt>
                <c:pt idx="15">
                  <c:v>581.5</c:v>
                </c:pt>
                <c:pt idx="16">
                  <c:v>606</c:v>
                </c:pt>
                <c:pt idx="17">
                  <c:v>631.5</c:v>
                </c:pt>
                <c:pt idx="18">
                  <c:v>654</c:v>
                </c:pt>
                <c:pt idx="19">
                  <c:v>632</c:v>
                </c:pt>
                <c:pt idx="20">
                  <c:v>580</c:v>
                </c:pt>
                <c:pt idx="21">
                  <c:v>545.5</c:v>
                </c:pt>
                <c:pt idx="22">
                  <c:v>514.5</c:v>
                </c:pt>
                <c:pt idx="23">
                  <c:v>514.5</c:v>
                </c:pt>
                <c:pt idx="24">
                  <c:v>508.5</c:v>
                </c:pt>
                <c:pt idx="25">
                  <c:v>506.5</c:v>
                </c:pt>
                <c:pt idx="29">
                  <c:v>565.5</c:v>
                </c:pt>
                <c:pt idx="30">
                  <c:v>564</c:v>
                </c:pt>
                <c:pt idx="31">
                  <c:v>550</c:v>
                </c:pt>
                <c:pt idx="32">
                  <c:v>550.5</c:v>
                </c:pt>
                <c:pt idx="33">
                  <c:v>559</c:v>
                </c:pt>
                <c:pt idx="34">
                  <c:v>574</c:v>
                </c:pt>
                <c:pt idx="35">
                  <c:v>580.5</c:v>
                </c:pt>
                <c:pt idx="36">
                  <c:v>593</c:v>
                </c:pt>
                <c:pt idx="37">
                  <c:v>630.5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2229.5</c:v>
                </c:pt>
                <c:pt idx="4">
                  <c:v>2155</c:v>
                </c:pt>
                <c:pt idx="5">
                  <c:v>2099</c:v>
                </c:pt>
                <c:pt idx="6">
                  <c:v>2053.5</c:v>
                </c:pt>
                <c:pt idx="7">
                  <c:v>2076.5</c:v>
                </c:pt>
                <c:pt idx="8">
                  <c:v>2089</c:v>
                </c:pt>
                <c:pt idx="9">
                  <c:v>1984</c:v>
                </c:pt>
                <c:pt idx="13">
                  <c:v>1872</c:v>
                </c:pt>
                <c:pt idx="14">
                  <c:v>1885</c:v>
                </c:pt>
                <c:pt idx="15">
                  <c:v>1966.5</c:v>
                </c:pt>
                <c:pt idx="16">
                  <c:v>2119.5</c:v>
                </c:pt>
                <c:pt idx="17">
                  <c:v>2206</c:v>
                </c:pt>
                <c:pt idx="18">
                  <c:v>2263</c:v>
                </c:pt>
                <c:pt idx="19">
                  <c:v>2247.5</c:v>
                </c:pt>
                <c:pt idx="20">
                  <c:v>2256.5</c:v>
                </c:pt>
                <c:pt idx="21">
                  <c:v>2301.5</c:v>
                </c:pt>
                <c:pt idx="22">
                  <c:v>2318.5</c:v>
                </c:pt>
                <c:pt idx="23">
                  <c:v>2387.5</c:v>
                </c:pt>
                <c:pt idx="24">
                  <c:v>2382.5</c:v>
                </c:pt>
                <c:pt idx="25">
                  <c:v>2360.5</c:v>
                </c:pt>
                <c:pt idx="29">
                  <c:v>2308</c:v>
                </c:pt>
                <c:pt idx="30">
                  <c:v>2277.5</c:v>
                </c:pt>
                <c:pt idx="31">
                  <c:v>2324.5</c:v>
                </c:pt>
                <c:pt idx="32">
                  <c:v>2344</c:v>
                </c:pt>
                <c:pt idx="33">
                  <c:v>2366.5</c:v>
                </c:pt>
                <c:pt idx="34">
                  <c:v>2409</c:v>
                </c:pt>
                <c:pt idx="35">
                  <c:v>2336</c:v>
                </c:pt>
                <c:pt idx="36">
                  <c:v>2272</c:v>
                </c:pt>
                <c:pt idx="37">
                  <c:v>2214.5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120560"/>
        <c:axId val="110969272"/>
      </c:lineChart>
      <c:catAx>
        <c:axId val="422120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1096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69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22120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247.5</c:v>
                </c:pt>
                <c:pt idx="1">
                  <c:v>229</c:v>
                </c:pt>
                <c:pt idx="2">
                  <c:v>236.5</c:v>
                </c:pt>
                <c:pt idx="3">
                  <c:v>206</c:v>
                </c:pt>
                <c:pt idx="4">
                  <c:v>226</c:v>
                </c:pt>
                <c:pt idx="5">
                  <c:v>281</c:v>
                </c:pt>
                <c:pt idx="6">
                  <c:v>260.5</c:v>
                </c:pt>
                <c:pt idx="7">
                  <c:v>233</c:v>
                </c:pt>
                <c:pt idx="8">
                  <c:v>254.5</c:v>
                </c:pt>
                <c:pt idx="9">
                  <c:v>208.5</c:v>
                </c:pt>
                <c:pt idx="10">
                  <c:v>209</c:v>
                </c:pt>
                <c:pt idx="11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0382616"/>
        <c:axId val="420374264"/>
      </c:barChart>
      <c:catAx>
        <c:axId val="42038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374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374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38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172.5</c:v>
                </c:pt>
                <c:pt idx="1">
                  <c:v>172</c:v>
                </c:pt>
                <c:pt idx="2">
                  <c:v>141</c:v>
                </c:pt>
                <c:pt idx="3">
                  <c:v>142.5</c:v>
                </c:pt>
                <c:pt idx="4">
                  <c:v>175.5</c:v>
                </c:pt>
                <c:pt idx="5">
                  <c:v>186</c:v>
                </c:pt>
                <c:pt idx="6">
                  <c:v>241</c:v>
                </c:pt>
                <c:pt idx="7">
                  <c:v>242.5</c:v>
                </c:pt>
                <c:pt idx="8">
                  <c:v>232</c:v>
                </c:pt>
                <c:pt idx="9">
                  <c:v>224</c:v>
                </c:pt>
                <c:pt idx="10">
                  <c:v>270</c:v>
                </c:pt>
                <c:pt idx="11">
                  <c:v>290</c:v>
                </c:pt>
                <c:pt idx="12">
                  <c:v>241.5</c:v>
                </c:pt>
                <c:pt idx="13">
                  <c:v>261.5</c:v>
                </c:pt>
                <c:pt idx="14">
                  <c:v>271.5</c:v>
                </c:pt>
                <c:pt idx="15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270776"/>
        <c:axId val="421271160"/>
      </c:barChart>
      <c:catAx>
        <c:axId val="42127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27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27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27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181.5</c:v>
                </c:pt>
                <c:pt idx="1">
                  <c:v>167</c:v>
                </c:pt>
                <c:pt idx="2">
                  <c:v>194.5</c:v>
                </c:pt>
                <c:pt idx="3">
                  <c:v>190.5</c:v>
                </c:pt>
                <c:pt idx="4">
                  <c:v>198.5</c:v>
                </c:pt>
                <c:pt idx="5">
                  <c:v>221.5</c:v>
                </c:pt>
                <c:pt idx="6">
                  <c:v>169.5</c:v>
                </c:pt>
                <c:pt idx="7">
                  <c:v>205</c:v>
                </c:pt>
                <c:pt idx="8">
                  <c:v>187.5</c:v>
                </c:pt>
                <c:pt idx="9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966920"/>
        <c:axId val="110968488"/>
      </c:barChart>
      <c:catAx>
        <c:axId val="11096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0968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6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096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214.5</c:v>
                </c:pt>
                <c:pt idx="1">
                  <c:v>188</c:v>
                </c:pt>
                <c:pt idx="2">
                  <c:v>203.5</c:v>
                </c:pt>
                <c:pt idx="3">
                  <c:v>217.5</c:v>
                </c:pt>
                <c:pt idx="4">
                  <c:v>207</c:v>
                </c:pt>
                <c:pt idx="5">
                  <c:v>197</c:v>
                </c:pt>
                <c:pt idx="6">
                  <c:v>198.5</c:v>
                </c:pt>
                <c:pt idx="7">
                  <c:v>204.5</c:v>
                </c:pt>
                <c:pt idx="8">
                  <c:v>206</c:v>
                </c:pt>
                <c:pt idx="9">
                  <c:v>190</c:v>
                </c:pt>
                <c:pt idx="10">
                  <c:v>173.5</c:v>
                </c:pt>
                <c:pt idx="11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084920"/>
        <c:axId val="421085312"/>
      </c:barChart>
      <c:catAx>
        <c:axId val="42108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0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08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08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170</c:v>
                </c:pt>
                <c:pt idx="1">
                  <c:v>172</c:v>
                </c:pt>
                <c:pt idx="2">
                  <c:v>156.5</c:v>
                </c:pt>
                <c:pt idx="3">
                  <c:v>208</c:v>
                </c:pt>
                <c:pt idx="4">
                  <c:v>181.5</c:v>
                </c:pt>
                <c:pt idx="5">
                  <c:v>194</c:v>
                </c:pt>
                <c:pt idx="6">
                  <c:v>185</c:v>
                </c:pt>
                <c:pt idx="7">
                  <c:v>169</c:v>
                </c:pt>
                <c:pt idx="8">
                  <c:v>159.5</c:v>
                </c:pt>
                <c:pt idx="9">
                  <c:v>162.5</c:v>
                </c:pt>
                <c:pt idx="10">
                  <c:v>217</c:v>
                </c:pt>
                <c:pt idx="11">
                  <c:v>201</c:v>
                </c:pt>
                <c:pt idx="12">
                  <c:v>198</c:v>
                </c:pt>
                <c:pt idx="13">
                  <c:v>194</c:v>
                </c:pt>
                <c:pt idx="14">
                  <c:v>216.5</c:v>
                </c:pt>
                <c:pt idx="15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683552"/>
        <c:axId val="421683944"/>
      </c:barChart>
      <c:catAx>
        <c:axId val="42168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68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139</c:v>
                </c:pt>
                <c:pt idx="1">
                  <c:v>156</c:v>
                </c:pt>
                <c:pt idx="2">
                  <c:v>132</c:v>
                </c:pt>
                <c:pt idx="3">
                  <c:v>110.5</c:v>
                </c:pt>
                <c:pt idx="4">
                  <c:v>142</c:v>
                </c:pt>
                <c:pt idx="5">
                  <c:v>119</c:v>
                </c:pt>
                <c:pt idx="6">
                  <c:v>145</c:v>
                </c:pt>
                <c:pt idx="7">
                  <c:v>132.5</c:v>
                </c:pt>
                <c:pt idx="8">
                  <c:v>128</c:v>
                </c:pt>
                <c:pt idx="9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684728"/>
        <c:axId val="421685120"/>
      </c:barChart>
      <c:catAx>
        <c:axId val="42168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68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138.5</c:v>
                </c:pt>
                <c:pt idx="1">
                  <c:v>150.5</c:v>
                </c:pt>
                <c:pt idx="2">
                  <c:v>148.5</c:v>
                </c:pt>
                <c:pt idx="3">
                  <c:v>128</c:v>
                </c:pt>
                <c:pt idx="4">
                  <c:v>137</c:v>
                </c:pt>
                <c:pt idx="5">
                  <c:v>136.5</c:v>
                </c:pt>
                <c:pt idx="6">
                  <c:v>149</c:v>
                </c:pt>
                <c:pt idx="7">
                  <c:v>136.5</c:v>
                </c:pt>
                <c:pt idx="8">
                  <c:v>152</c:v>
                </c:pt>
                <c:pt idx="9">
                  <c:v>143</c:v>
                </c:pt>
                <c:pt idx="10">
                  <c:v>161.5</c:v>
                </c:pt>
                <c:pt idx="11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685904"/>
        <c:axId val="421686296"/>
      </c:barChart>
      <c:catAx>
        <c:axId val="42168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68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68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126</c:v>
                </c:pt>
                <c:pt idx="1">
                  <c:v>127.5</c:v>
                </c:pt>
                <c:pt idx="2">
                  <c:v>151.5</c:v>
                </c:pt>
                <c:pt idx="3">
                  <c:v>132.5</c:v>
                </c:pt>
                <c:pt idx="4">
                  <c:v>124.5</c:v>
                </c:pt>
                <c:pt idx="5">
                  <c:v>173</c:v>
                </c:pt>
                <c:pt idx="6">
                  <c:v>176</c:v>
                </c:pt>
                <c:pt idx="7">
                  <c:v>158</c:v>
                </c:pt>
                <c:pt idx="8">
                  <c:v>147</c:v>
                </c:pt>
                <c:pt idx="9">
                  <c:v>151</c:v>
                </c:pt>
                <c:pt idx="10">
                  <c:v>124</c:v>
                </c:pt>
                <c:pt idx="11">
                  <c:v>123.5</c:v>
                </c:pt>
                <c:pt idx="12">
                  <c:v>116</c:v>
                </c:pt>
                <c:pt idx="13">
                  <c:v>151</c:v>
                </c:pt>
                <c:pt idx="14">
                  <c:v>118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2117424"/>
        <c:axId val="422117816"/>
      </c:barChart>
      <c:catAx>
        <c:axId val="42211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211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11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211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151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v>43299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89</v>
      </c>
      <c r="C10" s="46">
        <v>211</v>
      </c>
      <c r="D10" s="46">
        <v>2</v>
      </c>
      <c r="E10" s="46">
        <v>5</v>
      </c>
      <c r="F10" s="6">
        <f t="shared" ref="F10:F22" si="0">B10*0.5+C10*1+D10*2+E10*2.5</f>
        <v>272</v>
      </c>
      <c r="G10" s="2"/>
      <c r="H10" s="19" t="s">
        <v>4</v>
      </c>
      <c r="I10" s="46">
        <v>30</v>
      </c>
      <c r="J10" s="46">
        <v>125</v>
      </c>
      <c r="K10" s="46">
        <v>0</v>
      </c>
      <c r="L10" s="46">
        <v>1</v>
      </c>
      <c r="M10" s="6">
        <f t="shared" ref="M10:M22" si="1">I10*0.5+J10*1+K10*2+L10*2.5</f>
        <v>142.5</v>
      </c>
      <c r="N10" s="9">
        <f>F20+F21+F22+M10</f>
        <v>628</v>
      </c>
      <c r="O10" s="19" t="s">
        <v>43</v>
      </c>
      <c r="P10" s="46">
        <v>54</v>
      </c>
      <c r="Q10" s="46">
        <v>211</v>
      </c>
      <c r="R10" s="46">
        <v>1</v>
      </c>
      <c r="S10" s="46">
        <v>3</v>
      </c>
      <c r="T10" s="6">
        <f t="shared" ref="T10:T21" si="2">P10*0.5+Q10*1+R10*2+S10*2.5</f>
        <v>247.5</v>
      </c>
      <c r="U10" s="10"/>
      <c r="AB10" s="1"/>
    </row>
    <row r="11" spans="1:28" ht="24" customHeight="1" x14ac:dyDescent="0.2">
      <c r="A11" s="18" t="s">
        <v>14</v>
      </c>
      <c r="B11" s="46">
        <v>83</v>
      </c>
      <c r="C11" s="46">
        <v>209</v>
      </c>
      <c r="D11" s="46">
        <v>3</v>
      </c>
      <c r="E11" s="46">
        <v>4</v>
      </c>
      <c r="F11" s="6">
        <f t="shared" si="0"/>
        <v>266.5</v>
      </c>
      <c r="G11" s="2"/>
      <c r="H11" s="19" t="s">
        <v>5</v>
      </c>
      <c r="I11" s="46">
        <v>52</v>
      </c>
      <c r="J11" s="46">
        <v>145</v>
      </c>
      <c r="K11" s="46">
        <v>1</v>
      </c>
      <c r="L11" s="46">
        <v>1</v>
      </c>
      <c r="M11" s="6">
        <f t="shared" si="1"/>
        <v>175.5</v>
      </c>
      <c r="N11" s="9">
        <f>F21+F22+M10+M11</f>
        <v>631</v>
      </c>
      <c r="O11" s="19" t="s">
        <v>44</v>
      </c>
      <c r="P11" s="46">
        <v>49</v>
      </c>
      <c r="Q11" s="46">
        <v>192</v>
      </c>
      <c r="R11" s="46">
        <v>0</v>
      </c>
      <c r="S11" s="46">
        <v>5</v>
      </c>
      <c r="T11" s="6">
        <f t="shared" si="2"/>
        <v>229</v>
      </c>
      <c r="U11" s="2"/>
      <c r="AB11" s="1"/>
    </row>
    <row r="12" spans="1:28" ht="24" customHeight="1" x14ac:dyDescent="0.2">
      <c r="A12" s="18" t="s">
        <v>17</v>
      </c>
      <c r="B12" s="46">
        <v>79</v>
      </c>
      <c r="C12" s="46">
        <v>181</v>
      </c>
      <c r="D12" s="46">
        <v>0</v>
      </c>
      <c r="E12" s="46">
        <v>3</v>
      </c>
      <c r="F12" s="6">
        <f t="shared" si="0"/>
        <v>228</v>
      </c>
      <c r="G12" s="2"/>
      <c r="H12" s="19" t="s">
        <v>6</v>
      </c>
      <c r="I12" s="46">
        <v>35</v>
      </c>
      <c r="J12" s="46">
        <v>161</v>
      </c>
      <c r="K12" s="46">
        <v>0</v>
      </c>
      <c r="L12" s="46">
        <v>3</v>
      </c>
      <c r="M12" s="6">
        <f t="shared" si="1"/>
        <v>186</v>
      </c>
      <c r="N12" s="2">
        <f>F22+M10+M11+M12</f>
        <v>645</v>
      </c>
      <c r="O12" s="19" t="s">
        <v>32</v>
      </c>
      <c r="P12" s="46">
        <v>59</v>
      </c>
      <c r="Q12" s="46">
        <v>202</v>
      </c>
      <c r="R12" s="46">
        <v>0</v>
      </c>
      <c r="S12" s="46">
        <v>2</v>
      </c>
      <c r="T12" s="6">
        <f t="shared" si="2"/>
        <v>236.5</v>
      </c>
      <c r="U12" s="2"/>
      <c r="AB12" s="1"/>
    </row>
    <row r="13" spans="1:28" ht="24" customHeight="1" x14ac:dyDescent="0.2">
      <c r="A13" s="18" t="s">
        <v>19</v>
      </c>
      <c r="B13" s="46">
        <v>56</v>
      </c>
      <c r="C13" s="46">
        <v>150</v>
      </c>
      <c r="D13" s="46">
        <v>2</v>
      </c>
      <c r="E13" s="46">
        <v>4</v>
      </c>
      <c r="F13" s="6">
        <f t="shared" si="0"/>
        <v>192</v>
      </c>
      <c r="G13" s="2">
        <f t="shared" ref="G13:G19" si="3">F10+F11+F12+F13</f>
        <v>958.5</v>
      </c>
      <c r="H13" s="19" t="s">
        <v>7</v>
      </c>
      <c r="I13" s="46">
        <v>45</v>
      </c>
      <c r="J13" s="46">
        <v>210</v>
      </c>
      <c r="K13" s="46">
        <v>3</v>
      </c>
      <c r="L13" s="46">
        <v>1</v>
      </c>
      <c r="M13" s="6">
        <f t="shared" si="1"/>
        <v>241</v>
      </c>
      <c r="N13" s="2">
        <f t="shared" ref="N13:N18" si="4">M10+M11+M12+M13</f>
        <v>745</v>
      </c>
      <c r="O13" s="19" t="s">
        <v>33</v>
      </c>
      <c r="P13" s="46">
        <v>50</v>
      </c>
      <c r="Q13" s="46">
        <v>176</v>
      </c>
      <c r="R13" s="46">
        <v>0</v>
      </c>
      <c r="S13" s="46">
        <v>2</v>
      </c>
      <c r="T13" s="6">
        <f t="shared" si="2"/>
        <v>206</v>
      </c>
      <c r="U13" s="2">
        <f t="shared" ref="U13:U21" si="5">T10+T11+T12+T13</f>
        <v>919</v>
      </c>
      <c r="AB13" s="81">
        <v>212.5</v>
      </c>
    </row>
    <row r="14" spans="1:28" ht="24" customHeight="1" x14ac:dyDescent="0.2">
      <c r="A14" s="18" t="s">
        <v>21</v>
      </c>
      <c r="B14" s="46">
        <v>49</v>
      </c>
      <c r="C14" s="46">
        <v>143</v>
      </c>
      <c r="D14" s="46">
        <v>0</v>
      </c>
      <c r="E14" s="46">
        <v>4</v>
      </c>
      <c r="F14" s="6">
        <f t="shared" si="0"/>
        <v>177.5</v>
      </c>
      <c r="G14" s="2">
        <f t="shared" si="3"/>
        <v>864</v>
      </c>
      <c r="H14" s="19" t="s">
        <v>9</v>
      </c>
      <c r="I14" s="46">
        <v>49</v>
      </c>
      <c r="J14" s="46">
        <v>209</v>
      </c>
      <c r="K14" s="46">
        <v>2</v>
      </c>
      <c r="L14" s="46">
        <v>2</v>
      </c>
      <c r="M14" s="6">
        <f t="shared" si="1"/>
        <v>242.5</v>
      </c>
      <c r="N14" s="2">
        <f t="shared" si="4"/>
        <v>845</v>
      </c>
      <c r="O14" s="19" t="s">
        <v>29</v>
      </c>
      <c r="P14" s="45">
        <v>47</v>
      </c>
      <c r="Q14" s="45">
        <v>200</v>
      </c>
      <c r="R14" s="45">
        <v>0</v>
      </c>
      <c r="S14" s="45">
        <v>1</v>
      </c>
      <c r="T14" s="6">
        <f t="shared" si="2"/>
        <v>226</v>
      </c>
      <c r="U14" s="2">
        <f t="shared" si="5"/>
        <v>897.5</v>
      </c>
      <c r="AB14" s="81">
        <v>226</v>
      </c>
    </row>
    <row r="15" spans="1:28" ht="24" customHeight="1" x14ac:dyDescent="0.2">
      <c r="A15" s="18" t="s">
        <v>23</v>
      </c>
      <c r="B15" s="46">
        <v>56</v>
      </c>
      <c r="C15" s="46">
        <v>160</v>
      </c>
      <c r="D15" s="46">
        <v>0</v>
      </c>
      <c r="E15" s="46">
        <v>2</v>
      </c>
      <c r="F15" s="6">
        <f t="shared" si="0"/>
        <v>193</v>
      </c>
      <c r="G15" s="2">
        <f t="shared" si="3"/>
        <v>790.5</v>
      </c>
      <c r="H15" s="19" t="s">
        <v>12</v>
      </c>
      <c r="I15" s="46">
        <v>44</v>
      </c>
      <c r="J15" s="46">
        <v>201</v>
      </c>
      <c r="K15" s="46">
        <v>2</v>
      </c>
      <c r="L15" s="46">
        <v>2</v>
      </c>
      <c r="M15" s="6">
        <f t="shared" si="1"/>
        <v>232</v>
      </c>
      <c r="N15" s="2">
        <f t="shared" si="4"/>
        <v>901.5</v>
      </c>
      <c r="O15" s="18" t="s">
        <v>30</v>
      </c>
      <c r="P15" s="46">
        <v>58</v>
      </c>
      <c r="Q15" s="46">
        <v>247</v>
      </c>
      <c r="R15" s="46">
        <v>0</v>
      </c>
      <c r="S15" s="46">
        <v>2</v>
      </c>
      <c r="T15" s="6">
        <f t="shared" si="2"/>
        <v>281</v>
      </c>
      <c r="U15" s="2">
        <f t="shared" si="5"/>
        <v>949.5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151</v>
      </c>
      <c r="D16" s="46">
        <v>1</v>
      </c>
      <c r="E16" s="46">
        <v>6</v>
      </c>
      <c r="F16" s="6">
        <f t="shared" si="0"/>
        <v>194.5</v>
      </c>
      <c r="G16" s="2">
        <f t="shared" si="3"/>
        <v>757</v>
      </c>
      <c r="H16" s="19" t="s">
        <v>15</v>
      </c>
      <c r="I16" s="46">
        <v>46</v>
      </c>
      <c r="J16" s="46">
        <v>199</v>
      </c>
      <c r="K16" s="46">
        <v>1</v>
      </c>
      <c r="L16" s="46">
        <v>0</v>
      </c>
      <c r="M16" s="6">
        <f t="shared" si="1"/>
        <v>224</v>
      </c>
      <c r="N16" s="2">
        <f t="shared" si="4"/>
        <v>939.5</v>
      </c>
      <c r="O16" s="19" t="s">
        <v>8</v>
      </c>
      <c r="P16" s="46">
        <v>60</v>
      </c>
      <c r="Q16" s="46">
        <v>221</v>
      </c>
      <c r="R16" s="46">
        <v>1</v>
      </c>
      <c r="S16" s="46">
        <v>3</v>
      </c>
      <c r="T16" s="6">
        <f t="shared" si="2"/>
        <v>260.5</v>
      </c>
      <c r="U16" s="2">
        <f t="shared" si="5"/>
        <v>973.5</v>
      </c>
      <c r="AB16" s="81">
        <v>234</v>
      </c>
    </row>
    <row r="17" spans="1:28" ht="24" customHeight="1" x14ac:dyDescent="0.2">
      <c r="A17" s="18" t="s">
        <v>40</v>
      </c>
      <c r="B17" s="46">
        <v>43</v>
      </c>
      <c r="C17" s="46">
        <v>145</v>
      </c>
      <c r="D17" s="46">
        <v>1</v>
      </c>
      <c r="E17" s="46">
        <v>4</v>
      </c>
      <c r="F17" s="6">
        <f t="shared" si="0"/>
        <v>178.5</v>
      </c>
      <c r="G17" s="2">
        <f t="shared" si="3"/>
        <v>743.5</v>
      </c>
      <c r="H17" s="19" t="s">
        <v>18</v>
      </c>
      <c r="I17" s="46">
        <v>61</v>
      </c>
      <c r="J17" s="46">
        <v>233</v>
      </c>
      <c r="K17" s="46">
        <v>2</v>
      </c>
      <c r="L17" s="46">
        <v>1</v>
      </c>
      <c r="M17" s="6">
        <f t="shared" si="1"/>
        <v>270</v>
      </c>
      <c r="N17" s="2">
        <f t="shared" si="4"/>
        <v>968.5</v>
      </c>
      <c r="O17" s="19" t="s">
        <v>10</v>
      </c>
      <c r="P17" s="46">
        <v>55</v>
      </c>
      <c r="Q17" s="46">
        <v>199</v>
      </c>
      <c r="R17" s="46">
        <v>2</v>
      </c>
      <c r="S17" s="46">
        <v>1</v>
      </c>
      <c r="T17" s="6">
        <f t="shared" si="2"/>
        <v>233</v>
      </c>
      <c r="U17" s="2">
        <f t="shared" si="5"/>
        <v>1000.5</v>
      </c>
      <c r="AB17" s="81">
        <v>248</v>
      </c>
    </row>
    <row r="18" spans="1:28" ht="24" customHeight="1" x14ac:dyDescent="0.2">
      <c r="A18" s="18" t="s">
        <v>41</v>
      </c>
      <c r="B18" s="46">
        <v>62</v>
      </c>
      <c r="C18" s="46">
        <v>168</v>
      </c>
      <c r="D18" s="46">
        <v>3</v>
      </c>
      <c r="E18" s="46">
        <v>4</v>
      </c>
      <c r="F18" s="6">
        <f t="shared" si="0"/>
        <v>215</v>
      </c>
      <c r="G18" s="2">
        <f t="shared" si="3"/>
        <v>781</v>
      </c>
      <c r="H18" s="19" t="s">
        <v>20</v>
      </c>
      <c r="I18" s="46">
        <v>57</v>
      </c>
      <c r="J18" s="46">
        <v>252</v>
      </c>
      <c r="K18" s="46">
        <v>1</v>
      </c>
      <c r="L18" s="46">
        <v>3</v>
      </c>
      <c r="M18" s="6">
        <f t="shared" si="1"/>
        <v>290</v>
      </c>
      <c r="N18" s="2">
        <f t="shared" si="4"/>
        <v>1016</v>
      </c>
      <c r="O18" s="19" t="s">
        <v>13</v>
      </c>
      <c r="P18" s="46">
        <v>47</v>
      </c>
      <c r="Q18" s="46">
        <v>227</v>
      </c>
      <c r="R18" s="46">
        <v>2</v>
      </c>
      <c r="S18" s="46">
        <v>0</v>
      </c>
      <c r="T18" s="6">
        <f t="shared" si="2"/>
        <v>254.5</v>
      </c>
      <c r="U18" s="2">
        <f t="shared" si="5"/>
        <v>1029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139</v>
      </c>
      <c r="D19" s="47">
        <v>1</v>
      </c>
      <c r="E19" s="47">
        <v>2</v>
      </c>
      <c r="F19" s="7">
        <f t="shared" si="0"/>
        <v>168</v>
      </c>
      <c r="G19" s="3">
        <f t="shared" si="3"/>
        <v>756</v>
      </c>
      <c r="H19" s="20" t="s">
        <v>22</v>
      </c>
      <c r="I19" s="45">
        <v>69</v>
      </c>
      <c r="J19" s="45">
        <v>197</v>
      </c>
      <c r="K19" s="45">
        <v>0</v>
      </c>
      <c r="L19" s="45">
        <v>4</v>
      </c>
      <c r="M19" s="6">
        <f t="shared" si="1"/>
        <v>241.5</v>
      </c>
      <c r="N19" s="2">
        <f>M16+M17+M18+M19</f>
        <v>1025.5</v>
      </c>
      <c r="O19" s="19" t="s">
        <v>16</v>
      </c>
      <c r="P19" s="46">
        <v>35</v>
      </c>
      <c r="Q19" s="46">
        <v>191</v>
      </c>
      <c r="R19" s="46">
        <v>0</v>
      </c>
      <c r="S19" s="46">
        <v>0</v>
      </c>
      <c r="T19" s="6">
        <f t="shared" si="2"/>
        <v>208.5</v>
      </c>
      <c r="U19" s="2">
        <f t="shared" si="5"/>
        <v>956.5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141</v>
      </c>
      <c r="D20" s="45">
        <v>2</v>
      </c>
      <c r="E20" s="45">
        <v>3</v>
      </c>
      <c r="F20" s="8">
        <f t="shared" si="0"/>
        <v>172.5</v>
      </c>
      <c r="G20" s="35"/>
      <c r="H20" s="19" t="s">
        <v>24</v>
      </c>
      <c r="I20" s="46">
        <v>55</v>
      </c>
      <c r="J20" s="46">
        <v>229</v>
      </c>
      <c r="K20" s="46">
        <v>0</v>
      </c>
      <c r="L20" s="46">
        <v>2</v>
      </c>
      <c r="M20" s="8">
        <f t="shared" si="1"/>
        <v>261.5</v>
      </c>
      <c r="N20" s="2">
        <f>M17+M18+M19+M20</f>
        <v>1063</v>
      </c>
      <c r="O20" s="19" t="s">
        <v>45</v>
      </c>
      <c r="P20" s="45">
        <v>47</v>
      </c>
      <c r="Q20" s="45">
        <v>177</v>
      </c>
      <c r="R20" s="45">
        <v>3</v>
      </c>
      <c r="S20" s="45">
        <v>1</v>
      </c>
      <c r="T20" s="8">
        <f t="shared" si="2"/>
        <v>209</v>
      </c>
      <c r="U20" s="2">
        <f t="shared" si="5"/>
        <v>905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152</v>
      </c>
      <c r="D21" s="46">
        <v>0</v>
      </c>
      <c r="E21" s="46">
        <v>1</v>
      </c>
      <c r="F21" s="6">
        <f t="shared" si="0"/>
        <v>172</v>
      </c>
      <c r="G21" s="36"/>
      <c r="H21" s="20" t="s">
        <v>25</v>
      </c>
      <c r="I21" s="46">
        <v>45</v>
      </c>
      <c r="J21" s="46">
        <v>240</v>
      </c>
      <c r="K21" s="46">
        <v>2</v>
      </c>
      <c r="L21" s="46">
        <v>2</v>
      </c>
      <c r="M21" s="6">
        <f t="shared" si="1"/>
        <v>271.5</v>
      </c>
      <c r="N21" s="2">
        <f>M18+M19+M20+M21</f>
        <v>1064.5</v>
      </c>
      <c r="O21" s="21" t="s">
        <v>46</v>
      </c>
      <c r="P21" s="47">
        <v>39</v>
      </c>
      <c r="Q21" s="47">
        <v>169</v>
      </c>
      <c r="R21" s="47">
        <v>1</v>
      </c>
      <c r="S21" s="47">
        <v>1</v>
      </c>
      <c r="T21" s="7">
        <f t="shared" si="2"/>
        <v>193</v>
      </c>
      <c r="U21" s="3">
        <f t="shared" si="5"/>
        <v>865</v>
      </c>
      <c r="AB21" s="81">
        <v>276</v>
      </c>
    </row>
    <row r="22" spans="1:28" ht="24" customHeight="1" thickBot="1" x14ac:dyDescent="0.25">
      <c r="A22" s="19" t="s">
        <v>1</v>
      </c>
      <c r="B22" s="46">
        <v>32</v>
      </c>
      <c r="C22" s="46">
        <v>125</v>
      </c>
      <c r="D22" s="46">
        <v>0</v>
      </c>
      <c r="E22" s="46">
        <v>0</v>
      </c>
      <c r="F22" s="6">
        <f t="shared" si="0"/>
        <v>141</v>
      </c>
      <c r="G22" s="2"/>
      <c r="H22" s="21" t="s">
        <v>26</v>
      </c>
      <c r="I22" s="47">
        <v>59</v>
      </c>
      <c r="J22" s="47">
        <v>236</v>
      </c>
      <c r="K22" s="47">
        <v>0</v>
      </c>
      <c r="L22" s="47">
        <v>0</v>
      </c>
      <c r="M22" s="6">
        <f t="shared" si="1"/>
        <v>265.5</v>
      </c>
      <c r="N22" s="3">
        <f>M19+M20+M21+M22</f>
        <v>1040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1968</v>
      </c>
      <c r="W22">
        <f t="shared" ref="W22:Y22" si="6">SUM(C10:C22)+SUM(J10:J22)+SUM(Q10:Q21)</f>
        <v>7124</v>
      </c>
      <c r="X22">
        <f t="shared" si="6"/>
        <v>39</v>
      </c>
      <c r="Y22">
        <f t="shared" si="6"/>
        <v>85</v>
      </c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958.5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1064.5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1029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84 X CARRERA 42H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152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'G-2'!S6:U6</f>
        <v>43299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29</v>
      </c>
      <c r="C10" s="61">
        <v>144</v>
      </c>
      <c r="D10" s="61">
        <v>9</v>
      </c>
      <c r="E10" s="61">
        <v>2</v>
      </c>
      <c r="F10" s="62">
        <f t="shared" ref="F10:F22" si="0">B10*0.5+C10*1+D10*2+E10*2.5</f>
        <v>181.5</v>
      </c>
      <c r="G10" s="63"/>
      <c r="H10" s="64" t="s">
        <v>4</v>
      </c>
      <c r="I10" s="46">
        <v>44</v>
      </c>
      <c r="J10" s="46">
        <v>158</v>
      </c>
      <c r="K10" s="46">
        <v>9</v>
      </c>
      <c r="L10" s="46">
        <v>4</v>
      </c>
      <c r="M10" s="62">
        <f t="shared" ref="M10:M22" si="1">I10*0.5+J10*1+K10*2+L10*2.5</f>
        <v>208</v>
      </c>
      <c r="N10" s="65">
        <f>F20+F21+F22+M10</f>
        <v>706.5</v>
      </c>
      <c r="O10" s="64" t="s">
        <v>43</v>
      </c>
      <c r="P10" s="46">
        <v>33</v>
      </c>
      <c r="Q10" s="46">
        <v>170</v>
      </c>
      <c r="R10" s="46">
        <v>9</v>
      </c>
      <c r="S10" s="46">
        <v>4</v>
      </c>
      <c r="T10" s="62">
        <f t="shared" ref="T10:T21" si="2">P10*0.5+Q10*1+R10*2+S10*2.5</f>
        <v>214.5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138</v>
      </c>
      <c r="D11" s="61">
        <v>7</v>
      </c>
      <c r="E11" s="61">
        <v>1</v>
      </c>
      <c r="F11" s="62">
        <f t="shared" si="0"/>
        <v>167</v>
      </c>
      <c r="G11" s="63"/>
      <c r="H11" s="64" t="s">
        <v>5</v>
      </c>
      <c r="I11" s="46">
        <v>49</v>
      </c>
      <c r="J11" s="46">
        <v>138</v>
      </c>
      <c r="K11" s="46">
        <v>7</v>
      </c>
      <c r="L11" s="46">
        <v>2</v>
      </c>
      <c r="M11" s="62">
        <f t="shared" si="1"/>
        <v>181.5</v>
      </c>
      <c r="N11" s="65">
        <f>F21+F22+M10+M11</f>
        <v>718</v>
      </c>
      <c r="O11" s="64" t="s">
        <v>44</v>
      </c>
      <c r="P11" s="46">
        <v>36</v>
      </c>
      <c r="Q11" s="46">
        <v>147</v>
      </c>
      <c r="R11" s="46">
        <v>9</v>
      </c>
      <c r="S11" s="46">
        <v>2</v>
      </c>
      <c r="T11" s="62">
        <f t="shared" si="2"/>
        <v>188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167</v>
      </c>
      <c r="D12" s="61">
        <v>5</v>
      </c>
      <c r="E12" s="61">
        <v>4</v>
      </c>
      <c r="F12" s="62">
        <f t="shared" si="0"/>
        <v>194.5</v>
      </c>
      <c r="G12" s="63"/>
      <c r="H12" s="64" t="s">
        <v>6</v>
      </c>
      <c r="I12" s="46">
        <v>39</v>
      </c>
      <c r="J12" s="46">
        <v>156</v>
      </c>
      <c r="K12" s="46">
        <v>8</v>
      </c>
      <c r="L12" s="46">
        <v>1</v>
      </c>
      <c r="M12" s="62">
        <f t="shared" si="1"/>
        <v>194</v>
      </c>
      <c r="N12" s="63">
        <f>F22+M10+M11+M12</f>
        <v>740</v>
      </c>
      <c r="O12" s="64" t="s">
        <v>32</v>
      </c>
      <c r="P12" s="46">
        <v>39</v>
      </c>
      <c r="Q12" s="46">
        <v>158</v>
      </c>
      <c r="R12" s="46">
        <v>8</v>
      </c>
      <c r="S12" s="46">
        <v>4</v>
      </c>
      <c r="T12" s="62">
        <f t="shared" si="2"/>
        <v>203.5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150</v>
      </c>
      <c r="D13" s="61">
        <v>13</v>
      </c>
      <c r="E13" s="61">
        <v>1</v>
      </c>
      <c r="F13" s="62">
        <f t="shared" si="0"/>
        <v>190.5</v>
      </c>
      <c r="G13" s="63">
        <f t="shared" ref="G13:G19" si="3">F10+F11+F12+F13</f>
        <v>733.5</v>
      </c>
      <c r="H13" s="64" t="s">
        <v>7</v>
      </c>
      <c r="I13" s="46">
        <v>30</v>
      </c>
      <c r="J13" s="46">
        <v>147</v>
      </c>
      <c r="K13" s="46">
        <v>9</v>
      </c>
      <c r="L13" s="46">
        <v>2</v>
      </c>
      <c r="M13" s="62">
        <f t="shared" si="1"/>
        <v>185</v>
      </c>
      <c r="N13" s="63">
        <f t="shared" ref="N13:N18" si="4">M10+M11+M12+M13</f>
        <v>768.5</v>
      </c>
      <c r="O13" s="64" t="s">
        <v>33</v>
      </c>
      <c r="P13" s="46">
        <v>49</v>
      </c>
      <c r="Q13" s="46">
        <v>169</v>
      </c>
      <c r="R13" s="46">
        <v>7</v>
      </c>
      <c r="S13" s="46">
        <v>4</v>
      </c>
      <c r="T13" s="62">
        <f t="shared" si="2"/>
        <v>217.5</v>
      </c>
      <c r="U13" s="63">
        <f t="shared" ref="U13:U21" si="5">T10+T11+T12+T13</f>
        <v>823.5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156</v>
      </c>
      <c r="D14" s="61">
        <v>14</v>
      </c>
      <c r="E14" s="61">
        <v>0</v>
      </c>
      <c r="F14" s="62">
        <f t="shared" si="0"/>
        <v>198.5</v>
      </c>
      <c r="G14" s="63">
        <f t="shared" si="3"/>
        <v>750.5</v>
      </c>
      <c r="H14" s="64" t="s">
        <v>9</v>
      </c>
      <c r="I14" s="46">
        <v>31</v>
      </c>
      <c r="J14" s="46">
        <v>134</v>
      </c>
      <c r="K14" s="46">
        <v>6</v>
      </c>
      <c r="L14" s="46">
        <v>3</v>
      </c>
      <c r="M14" s="62">
        <f t="shared" si="1"/>
        <v>169</v>
      </c>
      <c r="N14" s="63">
        <f t="shared" si="4"/>
        <v>729.5</v>
      </c>
      <c r="O14" s="64" t="s">
        <v>29</v>
      </c>
      <c r="P14" s="45">
        <v>40</v>
      </c>
      <c r="Q14" s="45">
        <v>154</v>
      </c>
      <c r="R14" s="45">
        <v>9</v>
      </c>
      <c r="S14" s="45">
        <v>6</v>
      </c>
      <c r="T14" s="62">
        <f t="shared" si="2"/>
        <v>207</v>
      </c>
      <c r="U14" s="63">
        <f t="shared" si="5"/>
        <v>816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183</v>
      </c>
      <c r="D15" s="61">
        <v>11</v>
      </c>
      <c r="E15" s="61">
        <v>1</v>
      </c>
      <c r="F15" s="62">
        <f t="shared" si="0"/>
        <v>221.5</v>
      </c>
      <c r="G15" s="63">
        <f t="shared" si="3"/>
        <v>805</v>
      </c>
      <c r="H15" s="64" t="s">
        <v>12</v>
      </c>
      <c r="I15" s="46">
        <v>25</v>
      </c>
      <c r="J15" s="46">
        <v>128</v>
      </c>
      <c r="K15" s="46">
        <v>7</v>
      </c>
      <c r="L15" s="46">
        <v>2</v>
      </c>
      <c r="M15" s="62">
        <f t="shared" si="1"/>
        <v>159.5</v>
      </c>
      <c r="N15" s="63">
        <f t="shared" si="4"/>
        <v>707.5</v>
      </c>
      <c r="O15" s="60" t="s">
        <v>30</v>
      </c>
      <c r="P15" s="46">
        <v>29</v>
      </c>
      <c r="Q15" s="46">
        <v>159</v>
      </c>
      <c r="R15" s="46">
        <v>8</v>
      </c>
      <c r="S15" s="46">
        <v>3</v>
      </c>
      <c r="T15" s="62">
        <f t="shared" si="2"/>
        <v>197</v>
      </c>
      <c r="U15" s="63">
        <f t="shared" si="5"/>
        <v>825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123</v>
      </c>
      <c r="D16" s="61">
        <v>10</v>
      </c>
      <c r="E16" s="61">
        <v>7</v>
      </c>
      <c r="F16" s="62">
        <f t="shared" si="0"/>
        <v>169.5</v>
      </c>
      <c r="G16" s="63">
        <f t="shared" si="3"/>
        <v>780</v>
      </c>
      <c r="H16" s="64" t="s">
        <v>15</v>
      </c>
      <c r="I16" s="46">
        <v>26</v>
      </c>
      <c r="J16" s="46">
        <v>130</v>
      </c>
      <c r="K16" s="46">
        <v>6</v>
      </c>
      <c r="L16" s="46">
        <v>3</v>
      </c>
      <c r="M16" s="62">
        <f t="shared" si="1"/>
        <v>162.5</v>
      </c>
      <c r="N16" s="63">
        <f t="shared" si="4"/>
        <v>676</v>
      </c>
      <c r="O16" s="64" t="s">
        <v>8</v>
      </c>
      <c r="P16" s="46">
        <v>34</v>
      </c>
      <c r="Q16" s="46">
        <v>153</v>
      </c>
      <c r="R16" s="46">
        <v>13</v>
      </c>
      <c r="S16" s="46">
        <v>1</v>
      </c>
      <c r="T16" s="62">
        <f t="shared" si="2"/>
        <v>198.5</v>
      </c>
      <c r="U16" s="63">
        <f t="shared" si="5"/>
        <v>820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168</v>
      </c>
      <c r="D17" s="61">
        <v>8</v>
      </c>
      <c r="E17" s="61">
        <v>3</v>
      </c>
      <c r="F17" s="62">
        <f t="shared" si="0"/>
        <v>205</v>
      </c>
      <c r="G17" s="63">
        <f t="shared" si="3"/>
        <v>794.5</v>
      </c>
      <c r="H17" s="64" t="s">
        <v>18</v>
      </c>
      <c r="I17" s="46">
        <v>24</v>
      </c>
      <c r="J17" s="46">
        <v>181</v>
      </c>
      <c r="K17" s="46">
        <v>7</v>
      </c>
      <c r="L17" s="46">
        <v>4</v>
      </c>
      <c r="M17" s="62">
        <f t="shared" si="1"/>
        <v>217</v>
      </c>
      <c r="N17" s="63">
        <f t="shared" si="4"/>
        <v>708</v>
      </c>
      <c r="O17" s="64" t="s">
        <v>10</v>
      </c>
      <c r="P17" s="46">
        <v>40</v>
      </c>
      <c r="Q17" s="46">
        <v>169</v>
      </c>
      <c r="R17" s="46">
        <v>4</v>
      </c>
      <c r="S17" s="46">
        <v>3</v>
      </c>
      <c r="T17" s="62">
        <f t="shared" si="2"/>
        <v>204.5</v>
      </c>
      <c r="U17" s="63">
        <f t="shared" si="5"/>
        <v>807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154</v>
      </c>
      <c r="D18" s="61">
        <v>6</v>
      </c>
      <c r="E18" s="61">
        <v>3</v>
      </c>
      <c r="F18" s="62">
        <f t="shared" si="0"/>
        <v>187.5</v>
      </c>
      <c r="G18" s="63">
        <f t="shared" si="3"/>
        <v>783.5</v>
      </c>
      <c r="H18" s="64" t="s">
        <v>20</v>
      </c>
      <c r="I18" s="46">
        <v>29</v>
      </c>
      <c r="J18" s="46">
        <v>172</v>
      </c>
      <c r="K18" s="46">
        <v>6</v>
      </c>
      <c r="L18" s="46">
        <v>1</v>
      </c>
      <c r="M18" s="62">
        <f t="shared" si="1"/>
        <v>201</v>
      </c>
      <c r="N18" s="63">
        <f t="shared" si="4"/>
        <v>740</v>
      </c>
      <c r="O18" s="64" t="s">
        <v>13</v>
      </c>
      <c r="P18" s="46">
        <v>52</v>
      </c>
      <c r="Q18" s="46">
        <v>152</v>
      </c>
      <c r="R18" s="46">
        <v>9</v>
      </c>
      <c r="S18" s="46">
        <v>4</v>
      </c>
      <c r="T18" s="62">
        <f t="shared" si="2"/>
        <v>206</v>
      </c>
      <c r="U18" s="63">
        <f t="shared" si="5"/>
        <v>806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127</v>
      </c>
      <c r="D19" s="69">
        <v>5</v>
      </c>
      <c r="E19" s="69">
        <v>0</v>
      </c>
      <c r="F19" s="70">
        <f t="shared" si="0"/>
        <v>152.5</v>
      </c>
      <c r="G19" s="71">
        <f t="shared" si="3"/>
        <v>714.5</v>
      </c>
      <c r="H19" s="72" t="s">
        <v>22</v>
      </c>
      <c r="I19" s="45">
        <v>27</v>
      </c>
      <c r="J19" s="45">
        <v>159</v>
      </c>
      <c r="K19" s="45">
        <v>9</v>
      </c>
      <c r="L19" s="45">
        <v>3</v>
      </c>
      <c r="M19" s="62">
        <f t="shared" si="1"/>
        <v>198</v>
      </c>
      <c r="N19" s="63">
        <f>M16+M17+M18+M19</f>
        <v>778.5</v>
      </c>
      <c r="O19" s="64" t="s">
        <v>16</v>
      </c>
      <c r="P19" s="46">
        <v>38</v>
      </c>
      <c r="Q19" s="46">
        <v>146</v>
      </c>
      <c r="R19" s="46">
        <v>10</v>
      </c>
      <c r="S19" s="46">
        <v>2</v>
      </c>
      <c r="T19" s="62">
        <f t="shared" si="2"/>
        <v>190</v>
      </c>
      <c r="U19" s="63">
        <f t="shared" si="5"/>
        <v>799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34</v>
      </c>
      <c r="C20" s="67">
        <v>129</v>
      </c>
      <c r="D20" s="67">
        <v>7</v>
      </c>
      <c r="E20" s="67">
        <v>4</v>
      </c>
      <c r="F20" s="73">
        <f t="shared" si="0"/>
        <v>170</v>
      </c>
      <c r="G20" s="74"/>
      <c r="H20" s="64" t="s">
        <v>24</v>
      </c>
      <c r="I20" s="46">
        <v>33</v>
      </c>
      <c r="J20" s="46">
        <v>167</v>
      </c>
      <c r="K20" s="46">
        <v>4</v>
      </c>
      <c r="L20" s="46">
        <v>1</v>
      </c>
      <c r="M20" s="73">
        <f t="shared" si="1"/>
        <v>194</v>
      </c>
      <c r="N20" s="63">
        <f>M17+M18+M19+M20</f>
        <v>810</v>
      </c>
      <c r="O20" s="64" t="s">
        <v>45</v>
      </c>
      <c r="P20" s="45">
        <v>34</v>
      </c>
      <c r="Q20" s="45">
        <v>140</v>
      </c>
      <c r="R20" s="45">
        <v>7</v>
      </c>
      <c r="S20" s="45">
        <v>1</v>
      </c>
      <c r="T20" s="73">
        <f t="shared" si="2"/>
        <v>173.5</v>
      </c>
      <c r="U20" s="63">
        <f t="shared" si="5"/>
        <v>774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142</v>
      </c>
      <c r="D21" s="61">
        <v>4</v>
      </c>
      <c r="E21" s="61">
        <v>1</v>
      </c>
      <c r="F21" s="62">
        <f t="shared" si="0"/>
        <v>172</v>
      </c>
      <c r="G21" s="75"/>
      <c r="H21" s="72" t="s">
        <v>25</v>
      </c>
      <c r="I21" s="46">
        <v>31</v>
      </c>
      <c r="J21" s="46">
        <v>178</v>
      </c>
      <c r="K21" s="46">
        <v>9</v>
      </c>
      <c r="L21" s="46">
        <v>2</v>
      </c>
      <c r="M21" s="62">
        <f t="shared" si="1"/>
        <v>216.5</v>
      </c>
      <c r="N21" s="63">
        <f>M18+M19+M20+M21</f>
        <v>809.5</v>
      </c>
      <c r="O21" s="68" t="s">
        <v>46</v>
      </c>
      <c r="P21" s="47">
        <v>31</v>
      </c>
      <c r="Q21" s="47">
        <v>121</v>
      </c>
      <c r="R21" s="47">
        <v>4</v>
      </c>
      <c r="S21" s="47">
        <v>2</v>
      </c>
      <c r="T21" s="70">
        <f t="shared" si="2"/>
        <v>149.5</v>
      </c>
      <c r="U21" s="71">
        <f t="shared" si="5"/>
        <v>719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124</v>
      </c>
      <c r="D22" s="61">
        <v>6</v>
      </c>
      <c r="E22" s="61">
        <v>2</v>
      </c>
      <c r="F22" s="62">
        <f t="shared" si="0"/>
        <v>156.5</v>
      </c>
      <c r="G22" s="63"/>
      <c r="H22" s="68" t="s">
        <v>26</v>
      </c>
      <c r="I22" s="47">
        <v>34</v>
      </c>
      <c r="J22" s="47">
        <v>163</v>
      </c>
      <c r="K22" s="47">
        <v>4</v>
      </c>
      <c r="L22" s="47">
        <v>7</v>
      </c>
      <c r="M22" s="62">
        <f t="shared" si="1"/>
        <v>205.5</v>
      </c>
      <c r="N22" s="71">
        <f>M19+M20+M21+M22</f>
        <v>814</v>
      </c>
      <c r="O22" s="64"/>
      <c r="P22" s="67"/>
      <c r="Q22" s="67"/>
      <c r="R22" s="67"/>
      <c r="S22" s="67"/>
      <c r="T22" s="73"/>
      <c r="U22" s="76"/>
      <c r="V22">
        <f>SUM(B10:B22)+SUM(I10:I22)+SUM(P10:P21)</f>
        <v>1235</v>
      </c>
      <c r="W22">
        <f t="shared" ref="W22:Y22" si="6">SUM(C10:C22)+SUM(J10:J22)+SUM(Q10:Q21)</f>
        <v>5754</v>
      </c>
      <c r="X22">
        <f t="shared" si="6"/>
        <v>293</v>
      </c>
      <c r="Y22">
        <f t="shared" si="6"/>
        <v>100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805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814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825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77</v>
      </c>
      <c r="G24" s="88"/>
      <c r="H24" s="193"/>
      <c r="I24" s="194"/>
      <c r="J24" s="83" t="s">
        <v>71</v>
      </c>
      <c r="K24" s="86"/>
      <c r="L24" s="86"/>
      <c r="M24" s="87" t="s">
        <v>91</v>
      </c>
      <c r="N24" s="88"/>
      <c r="O24" s="193"/>
      <c r="P24" s="194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84 X CARRERA 42H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f>'G-2'!S6:U6</f>
        <v>43299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21</v>
      </c>
      <c r="C10" s="46">
        <v>106</v>
      </c>
      <c r="D10" s="46">
        <v>10</v>
      </c>
      <c r="E10" s="46">
        <v>1</v>
      </c>
      <c r="F10" s="62">
        <f>B10*0.5+C10*1+D10*2+E10*2.5</f>
        <v>139</v>
      </c>
      <c r="G10" s="2"/>
      <c r="H10" s="19" t="s">
        <v>4</v>
      </c>
      <c r="I10" s="46">
        <v>9</v>
      </c>
      <c r="J10" s="46">
        <v>116</v>
      </c>
      <c r="K10" s="46">
        <v>6</v>
      </c>
      <c r="L10" s="46">
        <v>0</v>
      </c>
      <c r="M10" s="6">
        <f>I10*0.5+J10*1+K10*2+L10*2.5</f>
        <v>132.5</v>
      </c>
      <c r="N10" s="9">
        <f>F20+F21+F22+M10</f>
        <v>537.5</v>
      </c>
      <c r="O10" s="19" t="s">
        <v>43</v>
      </c>
      <c r="P10" s="46">
        <v>9</v>
      </c>
      <c r="Q10" s="46">
        <v>116</v>
      </c>
      <c r="R10" s="46">
        <v>9</v>
      </c>
      <c r="S10" s="46">
        <v>0</v>
      </c>
      <c r="T10" s="6">
        <f>P10*0.5+Q10*1+R10*2+S10*2.5</f>
        <v>138.5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117</v>
      </c>
      <c r="D11" s="46">
        <v>13</v>
      </c>
      <c r="E11" s="46">
        <v>2</v>
      </c>
      <c r="F11" s="6">
        <f t="shared" ref="F11:F22" si="0">B11*0.5+C11*1+D11*2+E11*2.5</f>
        <v>156</v>
      </c>
      <c r="G11" s="2"/>
      <c r="H11" s="19" t="s">
        <v>5</v>
      </c>
      <c r="I11" s="46">
        <v>16</v>
      </c>
      <c r="J11" s="46">
        <v>104</v>
      </c>
      <c r="K11" s="46">
        <v>5</v>
      </c>
      <c r="L11" s="46">
        <v>1</v>
      </c>
      <c r="M11" s="6">
        <f t="shared" ref="M11:M22" si="1">I11*0.5+J11*1+K11*2+L11*2.5</f>
        <v>124.5</v>
      </c>
      <c r="N11" s="9">
        <f>F21+F22+M10+M11</f>
        <v>536</v>
      </c>
      <c r="O11" s="19" t="s">
        <v>44</v>
      </c>
      <c r="P11" s="46">
        <v>10</v>
      </c>
      <c r="Q11" s="46">
        <v>129</v>
      </c>
      <c r="R11" s="46">
        <v>7</v>
      </c>
      <c r="S11" s="46">
        <v>1</v>
      </c>
      <c r="T11" s="6">
        <f t="shared" ref="T11:T21" si="2">P11*0.5+Q11*1+R11*2+S11*2.5</f>
        <v>150.5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</v>
      </c>
      <c r="C12" s="46">
        <v>99</v>
      </c>
      <c r="D12" s="46">
        <v>11</v>
      </c>
      <c r="E12" s="46">
        <v>2</v>
      </c>
      <c r="F12" s="6">
        <f t="shared" si="0"/>
        <v>132</v>
      </c>
      <c r="G12" s="2"/>
      <c r="H12" s="19" t="s">
        <v>6</v>
      </c>
      <c r="I12" s="46">
        <v>12</v>
      </c>
      <c r="J12" s="46">
        <v>151</v>
      </c>
      <c r="K12" s="46">
        <v>8</v>
      </c>
      <c r="L12" s="46">
        <v>0</v>
      </c>
      <c r="M12" s="6">
        <f t="shared" si="1"/>
        <v>173</v>
      </c>
      <c r="N12" s="2">
        <f>F22+M10+M11+M12</f>
        <v>581.5</v>
      </c>
      <c r="O12" s="19" t="s">
        <v>32</v>
      </c>
      <c r="P12" s="46">
        <v>14</v>
      </c>
      <c r="Q12" s="46">
        <v>112</v>
      </c>
      <c r="R12" s="46">
        <v>11</v>
      </c>
      <c r="S12" s="46">
        <v>3</v>
      </c>
      <c r="T12" s="6">
        <f t="shared" si="2"/>
        <v>148.5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80</v>
      </c>
      <c r="D13" s="46">
        <v>9</v>
      </c>
      <c r="E13" s="46">
        <v>1</v>
      </c>
      <c r="F13" s="6">
        <f t="shared" si="0"/>
        <v>110.5</v>
      </c>
      <c r="G13" s="2">
        <f>F10+F11+F12+F13</f>
        <v>537.5</v>
      </c>
      <c r="H13" s="19" t="s">
        <v>7</v>
      </c>
      <c r="I13" s="46">
        <v>15</v>
      </c>
      <c r="J13" s="46">
        <v>146</v>
      </c>
      <c r="K13" s="46">
        <v>10</v>
      </c>
      <c r="L13" s="46">
        <v>1</v>
      </c>
      <c r="M13" s="6">
        <f t="shared" si="1"/>
        <v>176</v>
      </c>
      <c r="N13" s="2">
        <f t="shared" ref="N13:N18" si="3">M10+M11+M12+M13</f>
        <v>606</v>
      </c>
      <c r="O13" s="19" t="s">
        <v>33</v>
      </c>
      <c r="P13" s="46">
        <v>14</v>
      </c>
      <c r="Q13" s="46">
        <v>103</v>
      </c>
      <c r="R13" s="46">
        <v>9</v>
      </c>
      <c r="S13" s="46">
        <v>0</v>
      </c>
      <c r="T13" s="6">
        <f t="shared" si="2"/>
        <v>128</v>
      </c>
      <c r="U13" s="2">
        <f t="shared" ref="U13:U21" si="4">T10+T11+T12+T13</f>
        <v>565.5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26</v>
      </c>
      <c r="C14" s="46">
        <v>106</v>
      </c>
      <c r="D14" s="46">
        <v>9</v>
      </c>
      <c r="E14" s="46">
        <v>2</v>
      </c>
      <c r="F14" s="6">
        <f t="shared" si="0"/>
        <v>142</v>
      </c>
      <c r="G14" s="2">
        <f t="shared" ref="G14:G19" si="5">F11+F12+F13+F14</f>
        <v>540.5</v>
      </c>
      <c r="H14" s="19" t="s">
        <v>9</v>
      </c>
      <c r="I14" s="46">
        <v>10</v>
      </c>
      <c r="J14" s="46">
        <v>135</v>
      </c>
      <c r="K14" s="46">
        <v>9</v>
      </c>
      <c r="L14" s="46">
        <v>0</v>
      </c>
      <c r="M14" s="6">
        <f t="shared" si="1"/>
        <v>158</v>
      </c>
      <c r="N14" s="2">
        <f t="shared" si="3"/>
        <v>631.5</v>
      </c>
      <c r="O14" s="19" t="s">
        <v>29</v>
      </c>
      <c r="P14" s="45">
        <v>11</v>
      </c>
      <c r="Q14" s="45">
        <v>113</v>
      </c>
      <c r="R14" s="45">
        <v>8</v>
      </c>
      <c r="S14" s="45">
        <v>1</v>
      </c>
      <c r="T14" s="6">
        <f t="shared" si="2"/>
        <v>137</v>
      </c>
      <c r="U14" s="2">
        <f t="shared" si="4"/>
        <v>564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96</v>
      </c>
      <c r="D15" s="46">
        <v>7</v>
      </c>
      <c r="E15" s="46">
        <v>0</v>
      </c>
      <c r="F15" s="6">
        <f t="shared" si="0"/>
        <v>119</v>
      </c>
      <c r="G15" s="2">
        <f t="shared" si="5"/>
        <v>503.5</v>
      </c>
      <c r="H15" s="19" t="s">
        <v>12</v>
      </c>
      <c r="I15" s="46">
        <v>12</v>
      </c>
      <c r="J15" s="46">
        <v>126</v>
      </c>
      <c r="K15" s="46">
        <v>5</v>
      </c>
      <c r="L15" s="46">
        <v>2</v>
      </c>
      <c r="M15" s="6">
        <f t="shared" si="1"/>
        <v>147</v>
      </c>
      <c r="N15" s="2">
        <f t="shared" si="3"/>
        <v>654</v>
      </c>
      <c r="O15" s="18" t="s">
        <v>30</v>
      </c>
      <c r="P15" s="46">
        <v>13</v>
      </c>
      <c r="Q15" s="46">
        <v>96</v>
      </c>
      <c r="R15" s="46">
        <v>12</v>
      </c>
      <c r="S15" s="46">
        <v>4</v>
      </c>
      <c r="T15" s="6">
        <f t="shared" si="2"/>
        <v>136.5</v>
      </c>
      <c r="U15" s="2">
        <f t="shared" si="4"/>
        <v>550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126</v>
      </c>
      <c r="D16" s="46">
        <v>6</v>
      </c>
      <c r="E16" s="46">
        <v>1</v>
      </c>
      <c r="F16" s="6">
        <f t="shared" si="0"/>
        <v>145</v>
      </c>
      <c r="G16" s="2">
        <f t="shared" si="5"/>
        <v>516.5</v>
      </c>
      <c r="H16" s="19" t="s">
        <v>15</v>
      </c>
      <c r="I16" s="46">
        <v>15</v>
      </c>
      <c r="J16" s="46">
        <v>125</v>
      </c>
      <c r="K16" s="46">
        <v>8</v>
      </c>
      <c r="L16" s="46">
        <v>1</v>
      </c>
      <c r="M16" s="6">
        <f t="shared" si="1"/>
        <v>151</v>
      </c>
      <c r="N16" s="2">
        <f t="shared" si="3"/>
        <v>632</v>
      </c>
      <c r="O16" s="19" t="s">
        <v>8</v>
      </c>
      <c r="P16" s="46">
        <v>15</v>
      </c>
      <c r="Q16" s="46">
        <v>116</v>
      </c>
      <c r="R16" s="46">
        <v>9</v>
      </c>
      <c r="S16" s="46">
        <v>3</v>
      </c>
      <c r="T16" s="6">
        <f t="shared" si="2"/>
        <v>149</v>
      </c>
      <c r="U16" s="2">
        <f t="shared" si="4"/>
        <v>550.5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105</v>
      </c>
      <c r="D17" s="46">
        <v>8</v>
      </c>
      <c r="E17" s="46">
        <v>2</v>
      </c>
      <c r="F17" s="6">
        <f t="shared" si="0"/>
        <v>132.5</v>
      </c>
      <c r="G17" s="2">
        <f t="shared" si="5"/>
        <v>538.5</v>
      </c>
      <c r="H17" s="19" t="s">
        <v>18</v>
      </c>
      <c r="I17" s="46">
        <v>15</v>
      </c>
      <c r="J17" s="46">
        <v>96</v>
      </c>
      <c r="K17" s="46">
        <v>9</v>
      </c>
      <c r="L17" s="46">
        <v>1</v>
      </c>
      <c r="M17" s="6">
        <f t="shared" si="1"/>
        <v>124</v>
      </c>
      <c r="N17" s="2">
        <f t="shared" si="3"/>
        <v>580</v>
      </c>
      <c r="O17" s="19" t="s">
        <v>10</v>
      </c>
      <c r="P17" s="46">
        <v>19</v>
      </c>
      <c r="Q17" s="46">
        <v>109</v>
      </c>
      <c r="R17" s="46">
        <v>9</v>
      </c>
      <c r="S17" s="46">
        <v>0</v>
      </c>
      <c r="T17" s="6">
        <f t="shared" si="2"/>
        <v>136.5</v>
      </c>
      <c r="U17" s="2">
        <f t="shared" si="4"/>
        <v>559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20</v>
      </c>
      <c r="C18" s="46">
        <v>100</v>
      </c>
      <c r="D18" s="46">
        <v>9</v>
      </c>
      <c r="E18" s="46">
        <v>0</v>
      </c>
      <c r="F18" s="6">
        <f t="shared" si="0"/>
        <v>128</v>
      </c>
      <c r="G18" s="2">
        <f t="shared" si="5"/>
        <v>524.5</v>
      </c>
      <c r="H18" s="19" t="s">
        <v>20</v>
      </c>
      <c r="I18" s="46">
        <v>11</v>
      </c>
      <c r="J18" s="46">
        <v>104</v>
      </c>
      <c r="K18" s="46">
        <v>7</v>
      </c>
      <c r="L18" s="46">
        <v>0</v>
      </c>
      <c r="M18" s="6">
        <f t="shared" si="1"/>
        <v>123.5</v>
      </c>
      <c r="N18" s="2">
        <f t="shared" si="3"/>
        <v>545.5</v>
      </c>
      <c r="O18" s="19" t="s">
        <v>13</v>
      </c>
      <c r="P18" s="46">
        <v>26</v>
      </c>
      <c r="Q18" s="46">
        <v>118</v>
      </c>
      <c r="R18" s="46">
        <v>8</v>
      </c>
      <c r="S18" s="46">
        <v>2</v>
      </c>
      <c r="T18" s="6">
        <f t="shared" si="2"/>
        <v>152</v>
      </c>
      <c r="U18" s="2">
        <f t="shared" si="4"/>
        <v>574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89</v>
      </c>
      <c r="D19" s="47">
        <v>5</v>
      </c>
      <c r="E19" s="47">
        <v>1</v>
      </c>
      <c r="F19" s="7">
        <f t="shared" si="0"/>
        <v>108</v>
      </c>
      <c r="G19" s="3">
        <f t="shared" si="5"/>
        <v>513.5</v>
      </c>
      <c r="H19" s="20" t="s">
        <v>22</v>
      </c>
      <c r="I19" s="45">
        <v>12</v>
      </c>
      <c r="J19" s="45">
        <v>98</v>
      </c>
      <c r="K19" s="45">
        <v>6</v>
      </c>
      <c r="L19" s="45">
        <v>0</v>
      </c>
      <c r="M19" s="6">
        <f t="shared" si="1"/>
        <v>116</v>
      </c>
      <c r="N19" s="2">
        <f>M16+M17+M18+M19</f>
        <v>514.5</v>
      </c>
      <c r="O19" s="19" t="s">
        <v>16</v>
      </c>
      <c r="P19" s="46">
        <v>18</v>
      </c>
      <c r="Q19" s="46">
        <v>114</v>
      </c>
      <c r="R19" s="46">
        <v>10</v>
      </c>
      <c r="S19" s="46">
        <v>0</v>
      </c>
      <c r="T19" s="6">
        <f t="shared" si="2"/>
        <v>143</v>
      </c>
      <c r="U19" s="2">
        <f t="shared" si="4"/>
        <v>580.5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105</v>
      </c>
      <c r="D20" s="45">
        <v>5</v>
      </c>
      <c r="E20" s="45">
        <v>2</v>
      </c>
      <c r="F20" s="8">
        <f t="shared" si="0"/>
        <v>126</v>
      </c>
      <c r="G20" s="35"/>
      <c r="H20" s="19" t="s">
        <v>24</v>
      </c>
      <c r="I20" s="46">
        <v>16</v>
      </c>
      <c r="J20" s="46">
        <v>129</v>
      </c>
      <c r="K20" s="46">
        <v>7</v>
      </c>
      <c r="L20" s="46">
        <v>0</v>
      </c>
      <c r="M20" s="8">
        <f t="shared" si="1"/>
        <v>151</v>
      </c>
      <c r="N20" s="2">
        <f>M17+M18+M19+M20</f>
        <v>514.5</v>
      </c>
      <c r="O20" s="19" t="s">
        <v>45</v>
      </c>
      <c r="P20" s="45">
        <v>19</v>
      </c>
      <c r="Q20" s="45">
        <v>131</v>
      </c>
      <c r="R20" s="45">
        <v>8</v>
      </c>
      <c r="S20" s="45">
        <v>2</v>
      </c>
      <c r="T20" s="8">
        <f t="shared" si="2"/>
        <v>161.5</v>
      </c>
      <c r="U20" s="2">
        <f t="shared" si="4"/>
        <v>593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104</v>
      </c>
      <c r="D21" s="46">
        <v>7</v>
      </c>
      <c r="E21" s="46">
        <v>1</v>
      </c>
      <c r="F21" s="6">
        <f t="shared" si="0"/>
        <v>127.5</v>
      </c>
      <c r="G21" s="36"/>
      <c r="H21" s="20" t="s">
        <v>25</v>
      </c>
      <c r="I21" s="46">
        <v>24</v>
      </c>
      <c r="J21" s="46">
        <v>96</v>
      </c>
      <c r="K21" s="46">
        <v>5</v>
      </c>
      <c r="L21" s="46">
        <v>0</v>
      </c>
      <c r="M21" s="6">
        <f t="shared" si="1"/>
        <v>118</v>
      </c>
      <c r="N21" s="2">
        <f>M18+M19+M20+M21</f>
        <v>508.5</v>
      </c>
      <c r="O21" s="21" t="s">
        <v>46</v>
      </c>
      <c r="P21" s="47">
        <v>22</v>
      </c>
      <c r="Q21" s="47">
        <v>151</v>
      </c>
      <c r="R21" s="47">
        <v>6</v>
      </c>
      <c r="S21" s="47">
        <v>0</v>
      </c>
      <c r="T21" s="7">
        <f t="shared" si="2"/>
        <v>174</v>
      </c>
      <c r="U21" s="3">
        <f t="shared" si="4"/>
        <v>630.5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123</v>
      </c>
      <c r="D22" s="46">
        <v>7</v>
      </c>
      <c r="E22" s="46">
        <v>2</v>
      </c>
      <c r="F22" s="6">
        <f t="shared" si="0"/>
        <v>151.5</v>
      </c>
      <c r="G22" s="2"/>
      <c r="H22" s="21" t="s">
        <v>26</v>
      </c>
      <c r="I22" s="47">
        <v>31</v>
      </c>
      <c r="J22" s="47">
        <v>85</v>
      </c>
      <c r="K22" s="47">
        <v>8</v>
      </c>
      <c r="L22" s="47">
        <v>2</v>
      </c>
      <c r="M22" s="6">
        <f t="shared" si="1"/>
        <v>121.5</v>
      </c>
      <c r="N22" s="3">
        <f>M19+M20+M21+M22</f>
        <v>506.5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601</v>
      </c>
      <c r="W22">
        <f t="shared" ref="W22:Y22" si="6">SUM(C10:C22)+SUM(J10:J22)+SUM(Q10:Q21)</f>
        <v>4275</v>
      </c>
      <c r="X22">
        <f t="shared" si="6"/>
        <v>305</v>
      </c>
      <c r="Y22">
        <f t="shared" si="6"/>
        <v>41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540.5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654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630.5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78</v>
      </c>
      <c r="N24" s="88"/>
      <c r="O24" s="177"/>
      <c r="P24" s="178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O26" sqref="O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84 X CARRERA 42H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0</v>
      </c>
      <c r="M6" s="166"/>
      <c r="N6" s="166"/>
      <c r="O6" s="12"/>
      <c r="P6" s="160" t="s">
        <v>58</v>
      </c>
      <c r="Q6" s="160"/>
      <c r="R6" s="160"/>
      <c r="S6" s="213">
        <f>'G-2'!S6:U6</f>
        <v>43299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139</v>
      </c>
      <c r="C10" s="46">
        <f>'G-2'!C10+'G-3'!C10+'G-4'!C10</f>
        <v>461</v>
      </c>
      <c r="D10" s="46">
        <f>'G-2'!D10+'G-3'!D10+'G-4'!D10</f>
        <v>21</v>
      </c>
      <c r="E10" s="46">
        <f>'G-2'!E10+'G-3'!E10+'G-4'!E10</f>
        <v>8</v>
      </c>
      <c r="F10" s="6">
        <f t="shared" ref="F10:F22" si="0">B10*0.5+C10*1+D10*2+E10*2.5</f>
        <v>592.5</v>
      </c>
      <c r="G10" s="2"/>
      <c r="H10" s="19" t="s">
        <v>4</v>
      </c>
      <c r="I10" s="46">
        <f>'G-2'!I10+'G-3'!I10+'G-4'!I10</f>
        <v>83</v>
      </c>
      <c r="J10" s="46">
        <f>'G-2'!J10+'G-3'!J10+'G-4'!J10</f>
        <v>399</v>
      </c>
      <c r="K10" s="46">
        <f>'G-2'!K10+'G-3'!K10+'G-4'!K10</f>
        <v>15</v>
      </c>
      <c r="L10" s="46">
        <f>'G-2'!L10+'G-3'!L10+'G-4'!L10</f>
        <v>5</v>
      </c>
      <c r="M10" s="6">
        <f t="shared" ref="M10:M22" si="1">I10*0.5+J10*1+K10*2+L10*2.5</f>
        <v>483</v>
      </c>
      <c r="N10" s="9">
        <f>F20+F21+F22+M10</f>
        <v>1872</v>
      </c>
      <c r="O10" s="19" t="s">
        <v>43</v>
      </c>
      <c r="P10" s="46">
        <f>'G-2'!P10+'G-3'!P10+'G-4'!P10</f>
        <v>96</v>
      </c>
      <c r="Q10" s="46">
        <f>'G-2'!Q10+'G-3'!Q10+'G-4'!Q10</f>
        <v>497</v>
      </c>
      <c r="R10" s="46">
        <f>'G-2'!R10+'G-3'!R10+'G-4'!R10</f>
        <v>19</v>
      </c>
      <c r="S10" s="46">
        <f>'G-2'!S10+'G-3'!S10+'G-4'!S10</f>
        <v>7</v>
      </c>
      <c r="T10" s="6">
        <f t="shared" ref="T10:T21" si="2">P10*0.5+Q10*1+R10*2+S10*2.5</f>
        <v>600.5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124</v>
      </c>
      <c r="C11" s="46">
        <f>'G-2'!C11+'G-3'!C11+'G-4'!C11</f>
        <v>464</v>
      </c>
      <c r="D11" s="46">
        <f>'G-2'!D11+'G-3'!D11+'G-4'!D11</f>
        <v>23</v>
      </c>
      <c r="E11" s="46">
        <f>'G-2'!E11+'G-3'!E11+'G-4'!E11</f>
        <v>7</v>
      </c>
      <c r="F11" s="6">
        <f t="shared" si="0"/>
        <v>589.5</v>
      </c>
      <c r="G11" s="2"/>
      <c r="H11" s="19" t="s">
        <v>5</v>
      </c>
      <c r="I11" s="46">
        <f>'G-2'!I11+'G-3'!I11+'G-4'!I11</f>
        <v>117</v>
      </c>
      <c r="J11" s="46">
        <f>'G-2'!J11+'G-3'!J11+'G-4'!J11</f>
        <v>387</v>
      </c>
      <c r="K11" s="46">
        <f>'G-2'!K11+'G-3'!K11+'G-4'!K11</f>
        <v>13</v>
      </c>
      <c r="L11" s="46">
        <f>'G-2'!L11+'G-3'!L11+'G-4'!L11</f>
        <v>4</v>
      </c>
      <c r="M11" s="6">
        <f t="shared" si="1"/>
        <v>481.5</v>
      </c>
      <c r="N11" s="9">
        <f>F21+F22+M10+M11</f>
        <v>1885</v>
      </c>
      <c r="O11" s="19" t="s">
        <v>44</v>
      </c>
      <c r="P11" s="46">
        <f>'G-2'!P11+'G-3'!P11+'G-4'!P11</f>
        <v>95</v>
      </c>
      <c r="Q11" s="46">
        <f>'G-2'!Q11+'G-3'!Q11+'G-4'!Q11</f>
        <v>468</v>
      </c>
      <c r="R11" s="46">
        <f>'G-2'!R11+'G-3'!R11+'G-4'!R11</f>
        <v>16</v>
      </c>
      <c r="S11" s="46">
        <f>'G-2'!S11+'G-3'!S11+'G-4'!S11</f>
        <v>8</v>
      </c>
      <c r="T11" s="6">
        <f t="shared" si="2"/>
        <v>567.5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106</v>
      </c>
      <c r="C12" s="46">
        <f>'G-2'!C12+'G-3'!C12+'G-4'!C12</f>
        <v>447</v>
      </c>
      <c r="D12" s="46">
        <f>'G-2'!D12+'G-3'!D12+'G-4'!D12</f>
        <v>16</v>
      </c>
      <c r="E12" s="46">
        <f>'G-2'!E12+'G-3'!E12+'G-4'!E12</f>
        <v>9</v>
      </c>
      <c r="F12" s="6">
        <f t="shared" si="0"/>
        <v>554.5</v>
      </c>
      <c r="G12" s="2"/>
      <c r="H12" s="19" t="s">
        <v>6</v>
      </c>
      <c r="I12" s="46">
        <f>'G-2'!I12+'G-3'!I12+'G-4'!I12</f>
        <v>86</v>
      </c>
      <c r="J12" s="46">
        <f>'G-2'!J12+'G-3'!J12+'G-4'!J12</f>
        <v>468</v>
      </c>
      <c r="K12" s="46">
        <f>'G-2'!K12+'G-3'!K12+'G-4'!K12</f>
        <v>16</v>
      </c>
      <c r="L12" s="46">
        <f>'G-2'!L12+'G-3'!L12+'G-4'!L12</f>
        <v>4</v>
      </c>
      <c r="M12" s="6">
        <f t="shared" si="1"/>
        <v>553</v>
      </c>
      <c r="N12" s="2">
        <f>F22+M10+M11+M12</f>
        <v>1966.5</v>
      </c>
      <c r="O12" s="19" t="s">
        <v>32</v>
      </c>
      <c r="P12" s="46">
        <f>'G-2'!P12+'G-3'!P12+'G-4'!P12</f>
        <v>112</v>
      </c>
      <c r="Q12" s="46">
        <f>'G-2'!Q12+'G-3'!Q12+'G-4'!Q12</f>
        <v>472</v>
      </c>
      <c r="R12" s="46">
        <f>'G-2'!R12+'G-3'!R12+'G-4'!R12</f>
        <v>19</v>
      </c>
      <c r="S12" s="46">
        <f>'G-2'!S12+'G-3'!S12+'G-4'!S12</f>
        <v>9</v>
      </c>
      <c r="T12" s="6">
        <f t="shared" si="2"/>
        <v>588.5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100</v>
      </c>
      <c r="C13" s="46">
        <f>'G-2'!C13+'G-3'!C13+'G-4'!C13</f>
        <v>380</v>
      </c>
      <c r="D13" s="46">
        <f>'G-2'!D13+'G-3'!D13+'G-4'!D13</f>
        <v>24</v>
      </c>
      <c r="E13" s="46">
        <f>'G-2'!E13+'G-3'!E13+'G-4'!E13</f>
        <v>6</v>
      </c>
      <c r="F13" s="6">
        <f t="shared" si="0"/>
        <v>493</v>
      </c>
      <c r="G13" s="2">
        <f t="shared" ref="G13:G19" si="3">F10+F11+F12+F13</f>
        <v>2229.5</v>
      </c>
      <c r="H13" s="19" t="s">
        <v>7</v>
      </c>
      <c r="I13" s="46">
        <f>'G-2'!I13+'G-3'!I13+'G-4'!I13</f>
        <v>90</v>
      </c>
      <c r="J13" s="46">
        <f>'G-2'!J13+'G-3'!J13+'G-4'!J13</f>
        <v>503</v>
      </c>
      <c r="K13" s="46">
        <f>'G-2'!K13+'G-3'!K13+'G-4'!K13</f>
        <v>22</v>
      </c>
      <c r="L13" s="46">
        <f>'G-2'!L13+'G-3'!L13+'G-4'!L13</f>
        <v>4</v>
      </c>
      <c r="M13" s="6">
        <f t="shared" si="1"/>
        <v>602</v>
      </c>
      <c r="N13" s="2">
        <f t="shared" ref="N13:N18" si="4">M10+M11+M12+M13</f>
        <v>2119.5</v>
      </c>
      <c r="O13" s="19" t="s">
        <v>33</v>
      </c>
      <c r="P13" s="46">
        <f>'G-2'!P13+'G-3'!P13+'G-4'!P13</f>
        <v>113</v>
      </c>
      <c r="Q13" s="46">
        <f>'G-2'!Q13+'G-3'!Q13+'G-4'!Q13</f>
        <v>448</v>
      </c>
      <c r="R13" s="46">
        <f>'G-2'!R13+'G-3'!R13+'G-4'!R13</f>
        <v>16</v>
      </c>
      <c r="S13" s="46">
        <f>'G-2'!S13+'G-3'!S13+'G-4'!S13</f>
        <v>6</v>
      </c>
      <c r="T13" s="6">
        <f t="shared" si="2"/>
        <v>551.5</v>
      </c>
      <c r="U13" s="2">
        <f t="shared" ref="U13:U21" si="5">T10+T11+T12+T13</f>
        <v>2308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104</v>
      </c>
      <c r="C14" s="46">
        <f>'G-2'!C14+'G-3'!C14+'G-4'!C14</f>
        <v>405</v>
      </c>
      <c r="D14" s="46">
        <f>'G-2'!D14+'G-3'!D14+'G-4'!D14</f>
        <v>23</v>
      </c>
      <c r="E14" s="46">
        <f>'G-2'!E14+'G-3'!E14+'G-4'!E14</f>
        <v>6</v>
      </c>
      <c r="F14" s="6">
        <f t="shared" si="0"/>
        <v>518</v>
      </c>
      <c r="G14" s="2">
        <f t="shared" si="3"/>
        <v>2155</v>
      </c>
      <c r="H14" s="19" t="s">
        <v>9</v>
      </c>
      <c r="I14" s="46">
        <f>'G-2'!I14+'G-3'!I14+'G-4'!I14</f>
        <v>90</v>
      </c>
      <c r="J14" s="46">
        <f>'G-2'!J14+'G-3'!J14+'G-4'!J14</f>
        <v>478</v>
      </c>
      <c r="K14" s="46">
        <f>'G-2'!K14+'G-3'!K14+'G-4'!K14</f>
        <v>17</v>
      </c>
      <c r="L14" s="46">
        <f>'G-2'!L14+'G-3'!L14+'G-4'!L14</f>
        <v>5</v>
      </c>
      <c r="M14" s="6">
        <f t="shared" si="1"/>
        <v>569.5</v>
      </c>
      <c r="N14" s="2">
        <f t="shared" si="4"/>
        <v>2206</v>
      </c>
      <c r="O14" s="19" t="s">
        <v>29</v>
      </c>
      <c r="P14" s="46">
        <f>'G-2'!P14+'G-3'!P14+'G-4'!P14</f>
        <v>98</v>
      </c>
      <c r="Q14" s="46">
        <f>'G-2'!Q14+'G-3'!Q14+'G-4'!Q14</f>
        <v>467</v>
      </c>
      <c r="R14" s="46">
        <f>'G-2'!R14+'G-3'!R14+'G-4'!R14</f>
        <v>17</v>
      </c>
      <c r="S14" s="46">
        <f>'G-2'!S14+'G-3'!S14+'G-4'!S14</f>
        <v>8</v>
      </c>
      <c r="T14" s="6">
        <f t="shared" si="2"/>
        <v>570</v>
      </c>
      <c r="U14" s="2">
        <f t="shared" si="5"/>
        <v>2277.5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102</v>
      </c>
      <c r="C15" s="46">
        <f>'G-2'!C15+'G-3'!C15+'G-4'!C15</f>
        <v>439</v>
      </c>
      <c r="D15" s="46">
        <f>'G-2'!D15+'G-3'!D15+'G-4'!D15</f>
        <v>18</v>
      </c>
      <c r="E15" s="46">
        <f>'G-2'!E15+'G-3'!E15+'G-4'!E15</f>
        <v>3</v>
      </c>
      <c r="F15" s="6">
        <f t="shared" si="0"/>
        <v>533.5</v>
      </c>
      <c r="G15" s="2">
        <f t="shared" si="3"/>
        <v>2099</v>
      </c>
      <c r="H15" s="19" t="s">
        <v>12</v>
      </c>
      <c r="I15" s="46">
        <f>'G-2'!I15+'G-3'!I15+'G-4'!I15</f>
        <v>81</v>
      </c>
      <c r="J15" s="46">
        <f>'G-2'!J15+'G-3'!J15+'G-4'!J15</f>
        <v>455</v>
      </c>
      <c r="K15" s="46">
        <f>'G-2'!K15+'G-3'!K15+'G-4'!K15</f>
        <v>14</v>
      </c>
      <c r="L15" s="46">
        <f>'G-2'!L15+'G-3'!L15+'G-4'!L15</f>
        <v>6</v>
      </c>
      <c r="M15" s="6">
        <f t="shared" si="1"/>
        <v>538.5</v>
      </c>
      <c r="N15" s="2">
        <f t="shared" si="4"/>
        <v>2263</v>
      </c>
      <c r="O15" s="18" t="s">
        <v>30</v>
      </c>
      <c r="P15" s="46">
        <f>'G-2'!P15+'G-3'!P15+'G-4'!P15</f>
        <v>100</v>
      </c>
      <c r="Q15" s="46">
        <f>'G-2'!Q15+'G-3'!Q15+'G-4'!Q15</f>
        <v>502</v>
      </c>
      <c r="R15" s="46">
        <f>'G-2'!R15+'G-3'!R15+'G-4'!R15</f>
        <v>20</v>
      </c>
      <c r="S15" s="46">
        <f>'G-2'!S15+'G-3'!S15+'G-4'!S15</f>
        <v>9</v>
      </c>
      <c r="T15" s="6">
        <f t="shared" si="2"/>
        <v>614.5</v>
      </c>
      <c r="U15" s="2">
        <f t="shared" si="5"/>
        <v>2324.5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80</v>
      </c>
      <c r="C16" s="46">
        <f>'G-2'!C16+'G-3'!C16+'G-4'!C16</f>
        <v>400</v>
      </c>
      <c r="D16" s="46">
        <f>'G-2'!D16+'G-3'!D16+'G-4'!D16</f>
        <v>17</v>
      </c>
      <c r="E16" s="46">
        <f>'G-2'!E16+'G-3'!E16+'G-4'!E16</f>
        <v>14</v>
      </c>
      <c r="F16" s="6">
        <f t="shared" si="0"/>
        <v>509</v>
      </c>
      <c r="G16" s="2">
        <f t="shared" si="3"/>
        <v>2053.5</v>
      </c>
      <c r="H16" s="19" t="s">
        <v>15</v>
      </c>
      <c r="I16" s="46">
        <f>'G-2'!I16+'G-3'!I16+'G-4'!I16</f>
        <v>87</v>
      </c>
      <c r="J16" s="46">
        <f>'G-2'!J16+'G-3'!J16+'G-4'!J16</f>
        <v>454</v>
      </c>
      <c r="K16" s="46">
        <f>'G-2'!K16+'G-3'!K16+'G-4'!K16</f>
        <v>15</v>
      </c>
      <c r="L16" s="46">
        <f>'G-2'!L16+'G-3'!L16+'G-4'!L16</f>
        <v>4</v>
      </c>
      <c r="M16" s="6">
        <f t="shared" si="1"/>
        <v>537.5</v>
      </c>
      <c r="N16" s="2">
        <f t="shared" si="4"/>
        <v>2247.5</v>
      </c>
      <c r="O16" s="19" t="s">
        <v>8</v>
      </c>
      <c r="P16" s="46">
        <f>'G-2'!P16+'G-3'!P16+'G-4'!P16</f>
        <v>109</v>
      </c>
      <c r="Q16" s="46">
        <f>'G-2'!Q16+'G-3'!Q16+'G-4'!Q16</f>
        <v>490</v>
      </c>
      <c r="R16" s="46">
        <f>'G-2'!R16+'G-3'!R16+'G-4'!R16</f>
        <v>23</v>
      </c>
      <c r="S16" s="46">
        <f>'G-2'!S16+'G-3'!S16+'G-4'!S16</f>
        <v>7</v>
      </c>
      <c r="T16" s="6">
        <f t="shared" si="2"/>
        <v>608</v>
      </c>
      <c r="U16" s="2">
        <f t="shared" si="5"/>
        <v>2344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83</v>
      </c>
      <c r="C17" s="46">
        <f>'G-2'!C17+'G-3'!C17+'G-4'!C17</f>
        <v>418</v>
      </c>
      <c r="D17" s="46">
        <f>'G-2'!D17+'G-3'!D17+'G-4'!D17</f>
        <v>17</v>
      </c>
      <c r="E17" s="46">
        <f>'G-2'!E17+'G-3'!E17+'G-4'!E17</f>
        <v>9</v>
      </c>
      <c r="F17" s="6">
        <f t="shared" si="0"/>
        <v>516</v>
      </c>
      <c r="G17" s="2">
        <f t="shared" si="3"/>
        <v>2076.5</v>
      </c>
      <c r="H17" s="19" t="s">
        <v>18</v>
      </c>
      <c r="I17" s="46">
        <f>'G-2'!I17+'G-3'!I17+'G-4'!I17</f>
        <v>100</v>
      </c>
      <c r="J17" s="46">
        <f>'G-2'!J17+'G-3'!J17+'G-4'!J17</f>
        <v>510</v>
      </c>
      <c r="K17" s="46">
        <f>'G-2'!K17+'G-3'!K17+'G-4'!K17</f>
        <v>18</v>
      </c>
      <c r="L17" s="46">
        <f>'G-2'!L17+'G-3'!L17+'G-4'!L17</f>
        <v>6</v>
      </c>
      <c r="M17" s="6">
        <f t="shared" si="1"/>
        <v>611</v>
      </c>
      <c r="N17" s="2">
        <f t="shared" si="4"/>
        <v>2256.5</v>
      </c>
      <c r="O17" s="19" t="s">
        <v>10</v>
      </c>
      <c r="P17" s="46">
        <f>'G-2'!P17+'G-3'!P17+'G-4'!P17</f>
        <v>114</v>
      </c>
      <c r="Q17" s="46">
        <f>'G-2'!Q17+'G-3'!Q17+'G-4'!Q17</f>
        <v>477</v>
      </c>
      <c r="R17" s="46">
        <f>'G-2'!R17+'G-3'!R17+'G-4'!R17</f>
        <v>15</v>
      </c>
      <c r="S17" s="46">
        <f>'G-2'!S17+'G-3'!S17+'G-4'!S17</f>
        <v>4</v>
      </c>
      <c r="T17" s="6">
        <f t="shared" si="2"/>
        <v>574</v>
      </c>
      <c r="U17" s="2">
        <f t="shared" si="5"/>
        <v>2366.5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110</v>
      </c>
      <c r="C18" s="46">
        <f>'G-2'!C18+'G-3'!C18+'G-4'!C18</f>
        <v>422</v>
      </c>
      <c r="D18" s="46">
        <f>'G-2'!D18+'G-3'!D18+'G-4'!D18</f>
        <v>18</v>
      </c>
      <c r="E18" s="46">
        <f>'G-2'!E18+'G-3'!E18+'G-4'!E18</f>
        <v>7</v>
      </c>
      <c r="F18" s="6">
        <f t="shared" si="0"/>
        <v>530.5</v>
      </c>
      <c r="G18" s="2">
        <f t="shared" si="3"/>
        <v>2089</v>
      </c>
      <c r="H18" s="19" t="s">
        <v>20</v>
      </c>
      <c r="I18" s="46">
        <f>'G-2'!I18+'G-3'!I18+'G-4'!I18</f>
        <v>97</v>
      </c>
      <c r="J18" s="46">
        <f>'G-2'!J18+'G-3'!J18+'G-4'!J18</f>
        <v>528</v>
      </c>
      <c r="K18" s="46">
        <f>'G-2'!K18+'G-3'!K18+'G-4'!K18</f>
        <v>14</v>
      </c>
      <c r="L18" s="46">
        <f>'G-2'!L18+'G-3'!L18+'G-4'!L18</f>
        <v>4</v>
      </c>
      <c r="M18" s="6">
        <f t="shared" si="1"/>
        <v>614.5</v>
      </c>
      <c r="N18" s="2">
        <f t="shared" si="4"/>
        <v>2301.5</v>
      </c>
      <c r="O18" s="19" t="s">
        <v>13</v>
      </c>
      <c r="P18" s="46">
        <f>'G-2'!P18+'G-3'!P18+'G-4'!P18</f>
        <v>125</v>
      </c>
      <c r="Q18" s="46">
        <f>'G-2'!Q18+'G-3'!Q18+'G-4'!Q18</f>
        <v>497</v>
      </c>
      <c r="R18" s="46">
        <f>'G-2'!R18+'G-3'!R18+'G-4'!R18</f>
        <v>19</v>
      </c>
      <c r="S18" s="46">
        <f>'G-2'!S18+'G-3'!S18+'G-4'!S18</f>
        <v>6</v>
      </c>
      <c r="T18" s="6">
        <f t="shared" si="2"/>
        <v>612.5</v>
      </c>
      <c r="U18" s="2">
        <f t="shared" si="5"/>
        <v>2409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88</v>
      </c>
      <c r="C19" s="47">
        <f>'G-2'!C19+'G-3'!C19+'G-4'!C19</f>
        <v>355</v>
      </c>
      <c r="D19" s="47">
        <f>'G-2'!D19+'G-3'!D19+'G-4'!D19</f>
        <v>11</v>
      </c>
      <c r="E19" s="47">
        <f>'G-2'!E19+'G-3'!E19+'G-4'!E19</f>
        <v>3</v>
      </c>
      <c r="F19" s="7">
        <f t="shared" si="0"/>
        <v>428.5</v>
      </c>
      <c r="G19" s="3">
        <f t="shared" si="3"/>
        <v>1984</v>
      </c>
      <c r="H19" s="20" t="s">
        <v>22</v>
      </c>
      <c r="I19" s="46">
        <f>'G-2'!I19+'G-3'!I19+'G-4'!I19</f>
        <v>108</v>
      </c>
      <c r="J19" s="46">
        <f>'G-2'!J19+'G-3'!J19+'G-4'!J19</f>
        <v>454</v>
      </c>
      <c r="K19" s="46">
        <f>'G-2'!K19+'G-3'!K19+'G-4'!K19</f>
        <v>15</v>
      </c>
      <c r="L19" s="46">
        <f>'G-2'!L19+'G-3'!L19+'G-4'!L19</f>
        <v>7</v>
      </c>
      <c r="M19" s="6">
        <f t="shared" si="1"/>
        <v>555.5</v>
      </c>
      <c r="N19" s="2">
        <f>M16+M17+M18+M19</f>
        <v>2318.5</v>
      </c>
      <c r="O19" s="19" t="s">
        <v>16</v>
      </c>
      <c r="P19" s="46">
        <f>'G-2'!P19+'G-3'!P19+'G-4'!P19</f>
        <v>91</v>
      </c>
      <c r="Q19" s="46">
        <f>'G-2'!Q19+'G-3'!Q19+'G-4'!Q19</f>
        <v>451</v>
      </c>
      <c r="R19" s="46">
        <f>'G-2'!R19+'G-3'!R19+'G-4'!R19</f>
        <v>20</v>
      </c>
      <c r="S19" s="46">
        <f>'G-2'!S19+'G-3'!S19+'G-4'!S19</f>
        <v>2</v>
      </c>
      <c r="T19" s="6">
        <f t="shared" si="2"/>
        <v>541.5</v>
      </c>
      <c r="U19" s="2">
        <f t="shared" si="5"/>
        <v>2336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86</v>
      </c>
      <c r="C20" s="45">
        <f>'G-2'!C20+'G-3'!C20+'G-4'!C20</f>
        <v>375</v>
      </c>
      <c r="D20" s="45">
        <f>'G-2'!D20+'G-3'!D20+'G-4'!D20</f>
        <v>14</v>
      </c>
      <c r="E20" s="45">
        <f>'G-2'!E20+'G-3'!E20+'G-4'!E20</f>
        <v>9</v>
      </c>
      <c r="F20" s="8">
        <f t="shared" si="0"/>
        <v>468.5</v>
      </c>
      <c r="G20" s="35"/>
      <c r="H20" s="19" t="s">
        <v>24</v>
      </c>
      <c r="I20" s="46">
        <f>'G-2'!I20+'G-3'!I20+'G-4'!I20</f>
        <v>104</v>
      </c>
      <c r="J20" s="46">
        <f>'G-2'!J20+'G-3'!J20+'G-4'!J20</f>
        <v>525</v>
      </c>
      <c r="K20" s="46">
        <f>'G-2'!K20+'G-3'!K20+'G-4'!K20</f>
        <v>11</v>
      </c>
      <c r="L20" s="46">
        <f>'G-2'!L20+'G-3'!L20+'G-4'!L20</f>
        <v>3</v>
      </c>
      <c r="M20" s="8">
        <f t="shared" si="1"/>
        <v>606.5</v>
      </c>
      <c r="N20" s="2">
        <f>M17+M18+M19+M20</f>
        <v>2387.5</v>
      </c>
      <c r="O20" s="19" t="s">
        <v>45</v>
      </c>
      <c r="P20" s="46">
        <f>'G-2'!P20+'G-3'!P20+'G-4'!P20</f>
        <v>100</v>
      </c>
      <c r="Q20" s="46">
        <f>'G-2'!Q20+'G-3'!Q20+'G-4'!Q20</f>
        <v>448</v>
      </c>
      <c r="R20" s="46">
        <f>'G-2'!R20+'G-3'!R20+'G-4'!R20</f>
        <v>18</v>
      </c>
      <c r="S20" s="46">
        <f>'G-2'!S20+'G-3'!S20+'G-4'!S20</f>
        <v>4</v>
      </c>
      <c r="T20" s="8">
        <f t="shared" si="2"/>
        <v>544</v>
      </c>
      <c r="U20" s="2">
        <f t="shared" si="5"/>
        <v>2272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88</v>
      </c>
      <c r="C21" s="45">
        <f>'G-2'!C21+'G-3'!C21+'G-4'!C21</f>
        <v>398</v>
      </c>
      <c r="D21" s="45">
        <f>'G-2'!D21+'G-3'!D21+'G-4'!D21</f>
        <v>11</v>
      </c>
      <c r="E21" s="45">
        <f>'G-2'!E21+'G-3'!E21+'G-4'!E21</f>
        <v>3</v>
      </c>
      <c r="F21" s="6">
        <f t="shared" si="0"/>
        <v>471.5</v>
      </c>
      <c r="G21" s="36"/>
      <c r="H21" s="20" t="s">
        <v>25</v>
      </c>
      <c r="I21" s="46">
        <f>'G-2'!I21+'G-3'!I21+'G-4'!I21</f>
        <v>100</v>
      </c>
      <c r="J21" s="46">
        <f>'G-2'!J21+'G-3'!J21+'G-4'!J21</f>
        <v>514</v>
      </c>
      <c r="K21" s="46">
        <f>'G-2'!K21+'G-3'!K21+'G-4'!K21</f>
        <v>16</v>
      </c>
      <c r="L21" s="46">
        <f>'G-2'!L21+'G-3'!L21+'G-4'!L21</f>
        <v>4</v>
      </c>
      <c r="M21" s="6">
        <f t="shared" si="1"/>
        <v>606</v>
      </c>
      <c r="N21" s="2">
        <f>M18+M19+M20+M21</f>
        <v>2382.5</v>
      </c>
      <c r="O21" s="21" t="s">
        <v>46</v>
      </c>
      <c r="P21" s="47">
        <f>'G-2'!P21+'G-3'!P21+'G-4'!P21</f>
        <v>92</v>
      </c>
      <c r="Q21" s="47">
        <f>'G-2'!Q21+'G-3'!Q21+'G-4'!Q21</f>
        <v>441</v>
      </c>
      <c r="R21" s="47">
        <f>'G-2'!R21+'G-3'!R21+'G-4'!R21</f>
        <v>11</v>
      </c>
      <c r="S21" s="47">
        <f>'G-2'!S21+'G-3'!S21+'G-4'!S21</f>
        <v>3</v>
      </c>
      <c r="T21" s="7">
        <f t="shared" si="2"/>
        <v>516.5</v>
      </c>
      <c r="U21" s="3">
        <f t="shared" si="5"/>
        <v>2214.5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82</v>
      </c>
      <c r="C22" s="45">
        <f>'G-2'!C22+'G-3'!C22+'G-4'!C22</f>
        <v>372</v>
      </c>
      <c r="D22" s="45">
        <f>'G-2'!D22+'G-3'!D22+'G-4'!D22</f>
        <v>13</v>
      </c>
      <c r="E22" s="45">
        <f>'G-2'!E22+'G-3'!E22+'G-4'!E22</f>
        <v>4</v>
      </c>
      <c r="F22" s="6">
        <f t="shared" si="0"/>
        <v>449</v>
      </c>
      <c r="G22" s="2"/>
      <c r="H22" s="21" t="s">
        <v>26</v>
      </c>
      <c r="I22" s="46">
        <f>'G-2'!I22+'G-3'!I22+'G-4'!I22</f>
        <v>124</v>
      </c>
      <c r="J22" s="46">
        <f>'G-2'!J22+'G-3'!J22+'G-4'!J22</f>
        <v>484</v>
      </c>
      <c r="K22" s="46">
        <f>'G-2'!K22+'G-3'!K22+'G-4'!K22</f>
        <v>12</v>
      </c>
      <c r="L22" s="46">
        <f>'G-2'!L22+'G-3'!L22+'G-4'!L22</f>
        <v>9</v>
      </c>
      <c r="M22" s="6">
        <f t="shared" si="1"/>
        <v>592.5</v>
      </c>
      <c r="N22" s="3">
        <f>M19+M20+M21+M22</f>
        <v>2360.5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2229.5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2387.5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2409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90</v>
      </c>
      <c r="N24" s="88"/>
      <c r="O24" s="177"/>
      <c r="P24" s="17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41" sqref="N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84 X CARRERA 42H</v>
      </c>
      <c r="D5" s="217"/>
      <c r="E5" s="217"/>
      <c r="F5" s="111"/>
      <c r="G5" s="112"/>
      <c r="H5" s="103" t="s">
        <v>53</v>
      </c>
      <c r="I5" s="218">
        <f>'G-2'!L5</f>
        <v>0</v>
      </c>
      <c r="J5" s="218"/>
    </row>
    <row r="6" spans="1:10" x14ac:dyDescent="0.2">
      <c r="A6" s="160" t="s">
        <v>112</v>
      </c>
      <c r="B6" s="160"/>
      <c r="C6" s="219" t="s">
        <v>151</v>
      </c>
      <c r="D6" s="219"/>
      <c r="E6" s="219"/>
      <c r="F6" s="111"/>
      <c r="G6" s="112"/>
      <c r="H6" s="103" t="s">
        <v>58</v>
      </c>
      <c r="I6" s="220">
        <f>'G-2'!S6</f>
        <v>43299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1</v>
      </c>
      <c r="C19" s="134"/>
      <c r="D19" s="123" t="s">
        <v>124</v>
      </c>
      <c r="E19" s="75">
        <v>3</v>
      </c>
      <c r="F19" s="75">
        <v>17</v>
      </c>
      <c r="G19" s="75">
        <v>0</v>
      </c>
      <c r="H19" s="75">
        <v>0</v>
      </c>
      <c r="I19" s="75">
        <f t="shared" si="0"/>
        <v>18.5</v>
      </c>
      <c r="J19" s="124">
        <f>IF(I19=0,"0,00",I19/SUM(I19:I21)*100)</f>
        <v>4.9136786188579018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95</v>
      </c>
      <c r="F20" s="126">
        <v>283</v>
      </c>
      <c r="G20" s="126">
        <v>1</v>
      </c>
      <c r="H20" s="126">
        <v>1</v>
      </c>
      <c r="I20" s="126">
        <f t="shared" si="0"/>
        <v>335</v>
      </c>
      <c r="J20" s="127">
        <f>IF(I20=0,"0,00",I20/SUM(I19:I21)*100)</f>
        <v>88.97742363877822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3</v>
      </c>
      <c r="F21" s="74">
        <v>19</v>
      </c>
      <c r="G21" s="74">
        <v>0</v>
      </c>
      <c r="H21" s="74">
        <v>1</v>
      </c>
      <c r="I21" s="130">
        <f t="shared" si="0"/>
        <v>23</v>
      </c>
      <c r="J21" s="131">
        <f>IF(I21=0,"0,00",I21/SUM(I19:I21)*100)</f>
        <v>6.1088977423638777</v>
      </c>
    </row>
    <row r="22" spans="1:10" x14ac:dyDescent="0.2">
      <c r="A22" s="231"/>
      <c r="B22" s="234"/>
      <c r="C22" s="132"/>
      <c r="D22" s="123" t="s">
        <v>124</v>
      </c>
      <c r="E22" s="75">
        <v>1</v>
      </c>
      <c r="F22" s="75">
        <v>8</v>
      </c>
      <c r="G22" s="75">
        <v>1</v>
      </c>
      <c r="H22" s="75">
        <v>0</v>
      </c>
      <c r="I22" s="75">
        <f t="shared" si="0"/>
        <v>10.5</v>
      </c>
      <c r="J22" s="124">
        <f>IF(I22=0,"0,00",I22/SUM(I22:I24)*100)</f>
        <v>1.9553072625698324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97</v>
      </c>
      <c r="F23" s="126">
        <v>438</v>
      </c>
      <c r="G23" s="126">
        <v>1</v>
      </c>
      <c r="H23" s="126">
        <v>1</v>
      </c>
      <c r="I23" s="126">
        <f t="shared" si="0"/>
        <v>491</v>
      </c>
      <c r="J23" s="127">
        <f>IF(I23=0,"0,00",I23/SUM(I22:I24)*100)</f>
        <v>91.43389199255121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6</v>
      </c>
      <c r="F24" s="74">
        <v>30</v>
      </c>
      <c r="G24" s="74">
        <v>0</v>
      </c>
      <c r="H24" s="74">
        <v>1</v>
      </c>
      <c r="I24" s="130">
        <f t="shared" si="0"/>
        <v>35.5</v>
      </c>
      <c r="J24" s="131">
        <f>IF(I24=0,"0,00",I24/SUM(I22:I24)*100)</f>
        <v>6.610800744878957</v>
      </c>
    </row>
    <row r="25" spans="1:10" x14ac:dyDescent="0.2">
      <c r="A25" s="231"/>
      <c r="B25" s="234"/>
      <c r="C25" s="132"/>
      <c r="D25" s="123" t="s">
        <v>124</v>
      </c>
      <c r="E25" s="75">
        <v>2</v>
      </c>
      <c r="F25" s="75">
        <v>10</v>
      </c>
      <c r="G25" s="75">
        <v>1</v>
      </c>
      <c r="H25" s="75">
        <v>0</v>
      </c>
      <c r="I25" s="75">
        <f t="shared" si="0"/>
        <v>13</v>
      </c>
      <c r="J25" s="124">
        <f>IF(I25=0,"0,00",I25/SUM(I25:I27)*100)</f>
        <v>3.233830845771144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76</v>
      </c>
      <c r="F26" s="126">
        <v>318</v>
      </c>
      <c r="G26" s="126">
        <v>3</v>
      </c>
      <c r="H26" s="126">
        <v>2</v>
      </c>
      <c r="I26" s="126">
        <f t="shared" si="0"/>
        <v>367</v>
      </c>
      <c r="J26" s="127">
        <f>IF(I26=0,"0,00",I26/SUM(I25:I27)*100)</f>
        <v>91.293532338308452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8</v>
      </c>
      <c r="F27" s="74">
        <v>18</v>
      </c>
      <c r="G27" s="74">
        <v>0</v>
      </c>
      <c r="H27" s="74">
        <v>0</v>
      </c>
      <c r="I27" s="130">
        <f t="shared" si="0"/>
        <v>22</v>
      </c>
      <c r="J27" s="131">
        <f>IF(I27=0,"0,00",I27/SUM(I25:I27)*100)</f>
        <v>5.4726368159203984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>
        <v>24</v>
      </c>
      <c r="F28" s="75">
        <v>70</v>
      </c>
      <c r="G28" s="75">
        <v>0</v>
      </c>
      <c r="H28" s="75">
        <v>0</v>
      </c>
      <c r="I28" s="75">
        <f t="shared" si="0"/>
        <v>82</v>
      </c>
      <c r="J28" s="124">
        <f>IF(I28=0,"0,00",I28/SUM(I28:I30)*100)</f>
        <v>22.905027932960895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46</v>
      </c>
      <c r="F29" s="126">
        <v>194</v>
      </c>
      <c r="G29" s="126">
        <v>18</v>
      </c>
      <c r="H29" s="126">
        <v>4</v>
      </c>
      <c r="I29" s="126">
        <f t="shared" si="0"/>
        <v>263</v>
      </c>
      <c r="J29" s="127">
        <f>IF(I29=0,"0,00",I29/SUM(I28:I30)*100)</f>
        <v>73.463687150837984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10</v>
      </c>
      <c r="F30" s="74">
        <v>8</v>
      </c>
      <c r="G30" s="74">
        <v>0</v>
      </c>
      <c r="H30" s="74">
        <v>0</v>
      </c>
      <c r="I30" s="130">
        <f t="shared" si="0"/>
        <v>13</v>
      </c>
      <c r="J30" s="131">
        <f>IF(I30=0,"0,00",I30/SUM(I28:I30)*100)</f>
        <v>3.6312849162011176</v>
      </c>
    </row>
    <row r="31" spans="1:10" x14ac:dyDescent="0.2">
      <c r="A31" s="231"/>
      <c r="B31" s="234"/>
      <c r="C31" s="132"/>
      <c r="D31" s="123" t="s">
        <v>124</v>
      </c>
      <c r="E31" s="75">
        <v>13</v>
      </c>
      <c r="F31" s="75">
        <v>92</v>
      </c>
      <c r="G31" s="75">
        <v>0</v>
      </c>
      <c r="H31" s="75">
        <v>0</v>
      </c>
      <c r="I31" s="75">
        <f t="shared" si="0"/>
        <v>98.5</v>
      </c>
      <c r="J31" s="124">
        <f>IF(I31=0,"0,00",I31/SUM(I31:I33)*100)</f>
        <v>23.341232227488153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45</v>
      </c>
      <c r="F32" s="126">
        <v>236</v>
      </c>
      <c r="G32" s="126">
        <v>13</v>
      </c>
      <c r="H32" s="126">
        <v>8</v>
      </c>
      <c r="I32" s="126">
        <f t="shared" si="0"/>
        <v>304.5</v>
      </c>
      <c r="J32" s="127">
        <f>IF(I32=0,"0,00",I32/SUM(I31:I33)*100)</f>
        <v>72.156398104265406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7</v>
      </c>
      <c r="F33" s="74">
        <v>13</v>
      </c>
      <c r="G33" s="74">
        <v>0</v>
      </c>
      <c r="H33" s="74">
        <v>1</v>
      </c>
      <c r="I33" s="130">
        <f t="shared" si="0"/>
        <v>19</v>
      </c>
      <c r="J33" s="131">
        <f>IF(I33=0,"0,00",I33/SUM(I31:I33)*100)</f>
        <v>4.5023696682464456</v>
      </c>
    </row>
    <row r="34" spans="1:10" x14ac:dyDescent="0.2">
      <c r="A34" s="231"/>
      <c r="B34" s="234"/>
      <c r="C34" s="132"/>
      <c r="D34" s="123" t="s">
        <v>124</v>
      </c>
      <c r="E34" s="75">
        <v>11</v>
      </c>
      <c r="F34" s="75">
        <v>76</v>
      </c>
      <c r="G34" s="75">
        <v>0</v>
      </c>
      <c r="H34" s="75">
        <v>0</v>
      </c>
      <c r="I34" s="75">
        <f t="shared" si="0"/>
        <v>81.5</v>
      </c>
      <c r="J34" s="124">
        <f>IF(I34=0,"0,00",I34/SUM(I34:I36)*100)</f>
        <v>25.232198142414862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47</v>
      </c>
      <c r="F35" s="126">
        <v>174</v>
      </c>
      <c r="G35" s="126">
        <v>11</v>
      </c>
      <c r="H35" s="126">
        <v>3</v>
      </c>
      <c r="I35" s="126">
        <f t="shared" si="0"/>
        <v>227</v>
      </c>
      <c r="J35" s="127">
        <f>IF(I35=0,"0,00",I35/SUM(I34:I36)*100)</f>
        <v>70.278637770897831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7</v>
      </c>
      <c r="F36" s="74">
        <v>11</v>
      </c>
      <c r="G36" s="74">
        <v>0</v>
      </c>
      <c r="H36" s="74">
        <v>0</v>
      </c>
      <c r="I36" s="130">
        <f t="shared" si="0"/>
        <v>14.5</v>
      </c>
      <c r="J36" s="131">
        <f>IF(I36=0,"0,00",I36/SUM(I34:I36)*100)</f>
        <v>4.4891640866873059</v>
      </c>
    </row>
    <row r="37" spans="1:10" x14ac:dyDescent="0.2">
      <c r="A37" s="230" t="s">
        <v>132</v>
      </c>
      <c r="B37" s="233">
        <v>1</v>
      </c>
      <c r="C37" s="134"/>
      <c r="D37" s="123" t="s">
        <v>124</v>
      </c>
      <c r="E37" s="75">
        <v>0</v>
      </c>
      <c r="F37" s="75">
        <v>6</v>
      </c>
      <c r="G37" s="75">
        <v>0</v>
      </c>
      <c r="H37" s="75">
        <v>0</v>
      </c>
      <c r="I37" s="75">
        <f t="shared" si="0"/>
        <v>6</v>
      </c>
      <c r="J37" s="124">
        <f>IF(I37=0,"0,00",I37/SUM(I37:I39)*100)</f>
        <v>2.6607538802660753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26</v>
      </c>
      <c r="F38" s="126">
        <v>116</v>
      </c>
      <c r="G38" s="126">
        <v>8</v>
      </c>
      <c r="H38" s="126">
        <v>2</v>
      </c>
      <c r="I38" s="126">
        <f t="shared" si="0"/>
        <v>150</v>
      </c>
      <c r="J38" s="127">
        <f>IF(I38=0,"0,00",I38/SUM(I37:I39)*100)</f>
        <v>66.518847006651882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10</v>
      </c>
      <c r="F39" s="74">
        <v>48</v>
      </c>
      <c r="G39" s="74">
        <v>7</v>
      </c>
      <c r="H39" s="74">
        <v>1</v>
      </c>
      <c r="I39" s="130">
        <f t="shared" si="0"/>
        <v>69.5</v>
      </c>
      <c r="J39" s="131">
        <f>IF(I39=0,"0,00",I39/SUM(I37:I39)*100)</f>
        <v>30.820399113082043</v>
      </c>
    </row>
    <row r="40" spans="1:10" x14ac:dyDescent="0.2">
      <c r="A40" s="231"/>
      <c r="B40" s="234"/>
      <c r="C40" s="132"/>
      <c r="D40" s="123" t="s">
        <v>124</v>
      </c>
      <c r="E40" s="75">
        <v>1</v>
      </c>
      <c r="F40" s="75">
        <v>4</v>
      </c>
      <c r="G40" s="75">
        <v>0</v>
      </c>
      <c r="H40" s="75">
        <v>0</v>
      </c>
      <c r="I40" s="75">
        <f t="shared" si="0"/>
        <v>4.5</v>
      </c>
      <c r="J40" s="124">
        <f>IF(I40=0,"0,00",I40/SUM(I40:I42)*100)</f>
        <v>1.8789144050104383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38</v>
      </c>
      <c r="F41" s="126">
        <v>141</v>
      </c>
      <c r="G41" s="126">
        <v>9</v>
      </c>
      <c r="H41" s="126">
        <v>2</v>
      </c>
      <c r="I41" s="126">
        <f t="shared" si="0"/>
        <v>183</v>
      </c>
      <c r="J41" s="127">
        <f>IF(I41=0,"0,00",I41/SUM(I40:I42)*100)</f>
        <v>76.409185803757822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16</v>
      </c>
      <c r="F42" s="74">
        <v>36</v>
      </c>
      <c r="G42" s="74">
        <v>4</v>
      </c>
      <c r="H42" s="74">
        <v>0</v>
      </c>
      <c r="I42" s="130">
        <f t="shared" si="0"/>
        <v>52</v>
      </c>
      <c r="J42" s="131">
        <f>IF(I42=0,"0,00",I42/SUM(I40:I42)*100)</f>
        <v>21.711899791231733</v>
      </c>
    </row>
    <row r="43" spans="1:10" x14ac:dyDescent="0.2">
      <c r="A43" s="231"/>
      <c r="B43" s="234"/>
      <c r="C43" s="132"/>
      <c r="D43" s="123" t="s">
        <v>124</v>
      </c>
      <c r="E43" s="75">
        <v>3</v>
      </c>
      <c r="F43" s="75">
        <v>0</v>
      </c>
      <c r="G43" s="75">
        <v>0</v>
      </c>
      <c r="H43" s="75">
        <v>0</v>
      </c>
      <c r="I43" s="75">
        <f t="shared" si="0"/>
        <v>1.5</v>
      </c>
      <c r="J43" s="124">
        <f>IF(I43=0,"0,00",I43/SUM(I43:I45)*100)</f>
        <v>0.44709388971684055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28</v>
      </c>
      <c r="F44" s="126">
        <v>252</v>
      </c>
      <c r="G44" s="126">
        <v>9</v>
      </c>
      <c r="H44" s="126">
        <v>2</v>
      </c>
      <c r="I44" s="126">
        <f t="shared" si="0"/>
        <v>289</v>
      </c>
      <c r="J44" s="127">
        <f>IF(I44=0,"0,00",I44/SUM(I43:I45)*100)</f>
        <v>86.140089418777947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10</v>
      </c>
      <c r="F45" s="74">
        <v>30</v>
      </c>
      <c r="G45" s="74">
        <v>5</v>
      </c>
      <c r="H45" s="74">
        <v>0</v>
      </c>
      <c r="I45" s="135">
        <f t="shared" si="0"/>
        <v>45</v>
      </c>
      <c r="J45" s="131">
        <f>IF(I45=0,"0,00",I45/SUM(I43:I45)*100)</f>
        <v>13.412816691505217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B8" sqref="AB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CALLE 84 X CARRERA 42H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43299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272</v>
      </c>
      <c r="C17" s="149">
        <f>'G-2'!F11</f>
        <v>266.5</v>
      </c>
      <c r="D17" s="149">
        <f>'G-2'!F12</f>
        <v>228</v>
      </c>
      <c r="E17" s="149">
        <f>'G-2'!F13</f>
        <v>192</v>
      </c>
      <c r="F17" s="149">
        <f>'G-2'!F14</f>
        <v>177.5</v>
      </c>
      <c r="G17" s="149">
        <f>'G-2'!F15</f>
        <v>193</v>
      </c>
      <c r="H17" s="149">
        <f>'G-2'!F16</f>
        <v>194.5</v>
      </c>
      <c r="I17" s="149">
        <f>'G-2'!F17</f>
        <v>178.5</v>
      </c>
      <c r="J17" s="149">
        <f>'G-2'!F18</f>
        <v>215</v>
      </c>
      <c r="K17" s="149">
        <f>'G-2'!F19</f>
        <v>168</v>
      </c>
      <c r="L17" s="150"/>
      <c r="M17" s="149">
        <f>'G-2'!F20</f>
        <v>172.5</v>
      </c>
      <c r="N17" s="149">
        <f>'G-2'!F21</f>
        <v>172</v>
      </c>
      <c r="O17" s="149">
        <f>'G-2'!F22</f>
        <v>141</v>
      </c>
      <c r="P17" s="149">
        <f>'G-2'!M10</f>
        <v>142.5</v>
      </c>
      <c r="Q17" s="149">
        <f>'G-2'!M11</f>
        <v>175.5</v>
      </c>
      <c r="R17" s="149">
        <f>'G-2'!M12</f>
        <v>186</v>
      </c>
      <c r="S17" s="149">
        <f>'G-2'!M13</f>
        <v>241</v>
      </c>
      <c r="T17" s="149">
        <f>'G-2'!M14</f>
        <v>242.5</v>
      </c>
      <c r="U17" s="149">
        <f>'G-2'!M15</f>
        <v>232</v>
      </c>
      <c r="V17" s="149">
        <f>'G-2'!M16</f>
        <v>224</v>
      </c>
      <c r="W17" s="149">
        <f>'G-2'!M17</f>
        <v>270</v>
      </c>
      <c r="X17" s="149">
        <f>'G-2'!M18</f>
        <v>290</v>
      </c>
      <c r="Y17" s="149">
        <f>'G-2'!M19</f>
        <v>241.5</v>
      </c>
      <c r="Z17" s="149">
        <f>'G-2'!M20</f>
        <v>261.5</v>
      </c>
      <c r="AA17" s="149">
        <f>'G-2'!M21</f>
        <v>271.5</v>
      </c>
      <c r="AB17" s="149">
        <f>'G-2'!M22</f>
        <v>265.5</v>
      </c>
      <c r="AC17" s="150"/>
      <c r="AD17" s="149">
        <f>'G-2'!T10</f>
        <v>247.5</v>
      </c>
      <c r="AE17" s="149">
        <f>'G-2'!T11</f>
        <v>229</v>
      </c>
      <c r="AF17" s="149">
        <f>'G-2'!T12</f>
        <v>236.5</v>
      </c>
      <c r="AG17" s="149">
        <f>'G-2'!T13</f>
        <v>206</v>
      </c>
      <c r="AH17" s="149">
        <f>'G-2'!T14</f>
        <v>226</v>
      </c>
      <c r="AI17" s="149">
        <f>'G-2'!T15</f>
        <v>281</v>
      </c>
      <c r="AJ17" s="149">
        <f>'G-2'!T16</f>
        <v>260.5</v>
      </c>
      <c r="AK17" s="149">
        <f>'G-2'!T17</f>
        <v>233</v>
      </c>
      <c r="AL17" s="149">
        <f>'G-2'!T18</f>
        <v>254.5</v>
      </c>
      <c r="AM17" s="149">
        <f>'G-2'!T19</f>
        <v>208.5</v>
      </c>
      <c r="AN17" s="149">
        <f>'G-2'!T20</f>
        <v>209</v>
      </c>
      <c r="AO17" s="149">
        <f>'G-2'!T21</f>
        <v>193</v>
      </c>
      <c r="AP17" s="101"/>
      <c r="AQ17" s="101"/>
      <c r="AR17" s="101"/>
      <c r="AS17" s="101"/>
      <c r="AT17" s="101"/>
      <c r="AU17" s="101">
        <f t="shared" ref="AU17:BA17" si="6">E18</f>
        <v>958.5</v>
      </c>
      <c r="AV17" s="101">
        <f t="shared" si="6"/>
        <v>864</v>
      </c>
      <c r="AW17" s="101">
        <f t="shared" si="6"/>
        <v>790.5</v>
      </c>
      <c r="AX17" s="101">
        <f t="shared" si="6"/>
        <v>757</v>
      </c>
      <c r="AY17" s="101">
        <f t="shared" si="6"/>
        <v>743.5</v>
      </c>
      <c r="AZ17" s="101">
        <f t="shared" si="6"/>
        <v>781</v>
      </c>
      <c r="BA17" s="101">
        <f t="shared" si="6"/>
        <v>756</v>
      </c>
      <c r="BB17" s="101"/>
      <c r="BC17" s="101"/>
      <c r="BD17" s="101"/>
      <c r="BE17" s="101">
        <f t="shared" ref="BE17:BQ17" si="7">P18</f>
        <v>628</v>
      </c>
      <c r="BF17" s="101">
        <f t="shared" si="7"/>
        <v>631</v>
      </c>
      <c r="BG17" s="101">
        <f t="shared" si="7"/>
        <v>645</v>
      </c>
      <c r="BH17" s="101">
        <f t="shared" si="7"/>
        <v>745</v>
      </c>
      <c r="BI17" s="101">
        <f t="shared" si="7"/>
        <v>845</v>
      </c>
      <c r="BJ17" s="101">
        <f t="shared" si="7"/>
        <v>901.5</v>
      </c>
      <c r="BK17" s="101">
        <f t="shared" si="7"/>
        <v>939.5</v>
      </c>
      <c r="BL17" s="101">
        <f t="shared" si="7"/>
        <v>968.5</v>
      </c>
      <c r="BM17" s="101">
        <f t="shared" si="7"/>
        <v>1016</v>
      </c>
      <c r="BN17" s="101">
        <f t="shared" si="7"/>
        <v>1025.5</v>
      </c>
      <c r="BO17" s="101">
        <f t="shared" si="7"/>
        <v>1063</v>
      </c>
      <c r="BP17" s="101">
        <f t="shared" si="7"/>
        <v>1064.5</v>
      </c>
      <c r="BQ17" s="101">
        <f t="shared" si="7"/>
        <v>1040</v>
      </c>
      <c r="BR17" s="101"/>
      <c r="BS17" s="101"/>
      <c r="BT17" s="101"/>
      <c r="BU17" s="101">
        <f t="shared" ref="BU17:CC17" si="8">AG18</f>
        <v>919</v>
      </c>
      <c r="BV17" s="101">
        <f t="shared" si="8"/>
        <v>897.5</v>
      </c>
      <c r="BW17" s="101">
        <f t="shared" si="8"/>
        <v>949.5</v>
      </c>
      <c r="BX17" s="101">
        <f t="shared" si="8"/>
        <v>973.5</v>
      </c>
      <c r="BY17" s="101">
        <f t="shared" si="8"/>
        <v>1000.5</v>
      </c>
      <c r="BZ17" s="101">
        <f t="shared" si="8"/>
        <v>1029</v>
      </c>
      <c r="CA17" s="101">
        <f t="shared" si="8"/>
        <v>956.5</v>
      </c>
      <c r="CB17" s="101">
        <f t="shared" si="8"/>
        <v>905</v>
      </c>
      <c r="CC17" s="101">
        <f t="shared" si="8"/>
        <v>865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958.5</v>
      </c>
      <c r="F18" s="149">
        <f t="shared" ref="F18:K18" si="9">C17+D17+E17+F17</f>
        <v>864</v>
      </c>
      <c r="G18" s="149">
        <f t="shared" si="9"/>
        <v>790.5</v>
      </c>
      <c r="H18" s="149">
        <f t="shared" si="9"/>
        <v>757</v>
      </c>
      <c r="I18" s="149">
        <f t="shared" si="9"/>
        <v>743.5</v>
      </c>
      <c r="J18" s="149">
        <f t="shared" si="9"/>
        <v>781</v>
      </c>
      <c r="K18" s="149">
        <f t="shared" si="9"/>
        <v>756</v>
      </c>
      <c r="L18" s="150"/>
      <c r="M18" s="149"/>
      <c r="N18" s="149"/>
      <c r="O18" s="149"/>
      <c r="P18" s="149">
        <f>M17+N17+O17+P17</f>
        <v>628</v>
      </c>
      <c r="Q18" s="149">
        <f t="shared" ref="Q18:AB18" si="10">N17+O17+P17+Q17</f>
        <v>631</v>
      </c>
      <c r="R18" s="149">
        <f t="shared" si="10"/>
        <v>645</v>
      </c>
      <c r="S18" s="149">
        <f t="shared" si="10"/>
        <v>745</v>
      </c>
      <c r="T18" s="149">
        <f t="shared" si="10"/>
        <v>845</v>
      </c>
      <c r="U18" s="149">
        <f t="shared" si="10"/>
        <v>901.5</v>
      </c>
      <c r="V18" s="149">
        <f t="shared" si="10"/>
        <v>939.5</v>
      </c>
      <c r="W18" s="149">
        <f t="shared" si="10"/>
        <v>968.5</v>
      </c>
      <c r="X18" s="149">
        <f t="shared" si="10"/>
        <v>1016</v>
      </c>
      <c r="Y18" s="149">
        <f t="shared" si="10"/>
        <v>1025.5</v>
      </c>
      <c r="Z18" s="149">
        <f t="shared" si="10"/>
        <v>1063</v>
      </c>
      <c r="AA18" s="149">
        <f t="shared" si="10"/>
        <v>1064.5</v>
      </c>
      <c r="AB18" s="149">
        <f t="shared" si="10"/>
        <v>1040</v>
      </c>
      <c r="AC18" s="150"/>
      <c r="AD18" s="149"/>
      <c r="AE18" s="149"/>
      <c r="AF18" s="149"/>
      <c r="AG18" s="149">
        <f>AD17+AE17+AF17+AG17</f>
        <v>919</v>
      </c>
      <c r="AH18" s="149">
        <f t="shared" ref="AH18:AO18" si="11">AE17+AF17+AG17+AH17</f>
        <v>897.5</v>
      </c>
      <c r="AI18" s="149">
        <f t="shared" si="11"/>
        <v>949.5</v>
      </c>
      <c r="AJ18" s="149">
        <f t="shared" si="11"/>
        <v>973.5</v>
      </c>
      <c r="AK18" s="149">
        <f t="shared" si="11"/>
        <v>1000.5</v>
      </c>
      <c r="AL18" s="149">
        <f t="shared" si="11"/>
        <v>1029</v>
      </c>
      <c r="AM18" s="149">
        <f t="shared" si="11"/>
        <v>956.5</v>
      </c>
      <c r="AN18" s="149">
        <f t="shared" si="11"/>
        <v>905</v>
      </c>
      <c r="AO18" s="149">
        <f t="shared" si="11"/>
        <v>865</v>
      </c>
      <c r="AP18" s="101"/>
      <c r="AQ18" s="101"/>
      <c r="AR18" s="101"/>
      <c r="AS18" s="101"/>
      <c r="AT18" s="101"/>
      <c r="AU18" s="101">
        <f t="shared" ref="AU18:BA18" si="12">E26</f>
        <v>537.5</v>
      </c>
      <c r="AV18" s="101">
        <f t="shared" si="12"/>
        <v>540.5</v>
      </c>
      <c r="AW18" s="101">
        <f t="shared" si="12"/>
        <v>503.5</v>
      </c>
      <c r="AX18" s="101">
        <f t="shared" si="12"/>
        <v>516.5</v>
      </c>
      <c r="AY18" s="101">
        <f t="shared" si="12"/>
        <v>538.5</v>
      </c>
      <c r="AZ18" s="101">
        <f t="shared" si="12"/>
        <v>524.5</v>
      </c>
      <c r="BA18" s="101">
        <f t="shared" si="12"/>
        <v>513.5</v>
      </c>
      <c r="BB18" s="101"/>
      <c r="BC18" s="101"/>
      <c r="BD18" s="101"/>
      <c r="BE18" s="101">
        <f t="shared" ref="BE18:BQ18" si="13">P26</f>
        <v>537.5</v>
      </c>
      <c r="BF18" s="101">
        <f t="shared" si="13"/>
        <v>536</v>
      </c>
      <c r="BG18" s="101">
        <f t="shared" si="13"/>
        <v>581.5</v>
      </c>
      <c r="BH18" s="101">
        <f t="shared" si="13"/>
        <v>606</v>
      </c>
      <c r="BI18" s="101">
        <f t="shared" si="13"/>
        <v>631.5</v>
      </c>
      <c r="BJ18" s="101">
        <f t="shared" si="13"/>
        <v>654</v>
      </c>
      <c r="BK18" s="101">
        <f t="shared" si="13"/>
        <v>632</v>
      </c>
      <c r="BL18" s="101">
        <f t="shared" si="13"/>
        <v>580</v>
      </c>
      <c r="BM18" s="101">
        <f t="shared" si="13"/>
        <v>545.5</v>
      </c>
      <c r="BN18" s="101">
        <f t="shared" si="13"/>
        <v>514.5</v>
      </c>
      <c r="BO18" s="101">
        <f t="shared" si="13"/>
        <v>514.5</v>
      </c>
      <c r="BP18" s="101">
        <f t="shared" si="13"/>
        <v>508.5</v>
      </c>
      <c r="BQ18" s="101">
        <f t="shared" si="13"/>
        <v>506.5</v>
      </c>
      <c r="BR18" s="101"/>
      <c r="BS18" s="101"/>
      <c r="BT18" s="101"/>
      <c r="BU18" s="101">
        <f t="shared" ref="BU18:CC18" si="14">AG26</f>
        <v>565.5</v>
      </c>
      <c r="BV18" s="101">
        <f t="shared" si="14"/>
        <v>564</v>
      </c>
      <c r="BW18" s="101">
        <f t="shared" si="14"/>
        <v>550</v>
      </c>
      <c r="BX18" s="101">
        <f t="shared" si="14"/>
        <v>550.5</v>
      </c>
      <c r="BY18" s="101">
        <f t="shared" si="14"/>
        <v>559</v>
      </c>
      <c r="BZ18" s="101">
        <f t="shared" si="14"/>
        <v>574</v>
      </c>
      <c r="CA18" s="101">
        <f t="shared" si="14"/>
        <v>580.5</v>
      </c>
      <c r="CB18" s="101">
        <f t="shared" si="14"/>
        <v>593</v>
      </c>
      <c r="CC18" s="101">
        <f t="shared" si="14"/>
        <v>630.5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4.9136786188579015E-2</v>
      </c>
      <c r="E19" s="152"/>
      <c r="F19" s="152" t="s">
        <v>107</v>
      </c>
      <c r="G19" s="153">
        <f>DIRECCIONALIDAD!J20/100</f>
        <v>0.88977423638778219</v>
      </c>
      <c r="H19" s="152"/>
      <c r="I19" s="152" t="s">
        <v>108</v>
      </c>
      <c r="J19" s="153">
        <f>DIRECCIONALIDAD!J21/100</f>
        <v>6.1088977423638779E-2</v>
      </c>
      <c r="K19" s="154"/>
      <c r="L19" s="148"/>
      <c r="M19" s="151"/>
      <c r="N19" s="152"/>
      <c r="O19" s="152" t="s">
        <v>106</v>
      </c>
      <c r="P19" s="153">
        <f>DIRECCIONALIDAD!J22/100</f>
        <v>1.9553072625698324E-2</v>
      </c>
      <c r="Q19" s="152"/>
      <c r="R19" s="152"/>
      <c r="S19" s="152"/>
      <c r="T19" s="152" t="s">
        <v>107</v>
      </c>
      <c r="U19" s="153">
        <f>DIRECCIONALIDAD!J23/100</f>
        <v>0.91433891992551208</v>
      </c>
      <c r="V19" s="152"/>
      <c r="W19" s="152"/>
      <c r="X19" s="152"/>
      <c r="Y19" s="152" t="s">
        <v>108</v>
      </c>
      <c r="Z19" s="153">
        <f>DIRECCIONALIDAD!J24/100</f>
        <v>6.6108007448789571E-2</v>
      </c>
      <c r="AA19" s="152"/>
      <c r="AB19" s="154"/>
      <c r="AC19" s="148"/>
      <c r="AD19" s="151"/>
      <c r="AE19" s="152" t="s">
        <v>106</v>
      </c>
      <c r="AF19" s="153">
        <f>DIRECCIONALIDAD!J25/100</f>
        <v>3.2338308457711441E-2</v>
      </c>
      <c r="AG19" s="152"/>
      <c r="AH19" s="152"/>
      <c r="AI19" s="152"/>
      <c r="AJ19" s="152" t="s">
        <v>107</v>
      </c>
      <c r="AK19" s="153">
        <f>DIRECCIONALIDAD!J26/100</f>
        <v>0.91293532338308447</v>
      </c>
      <c r="AL19" s="152"/>
      <c r="AM19" s="152"/>
      <c r="AN19" s="152" t="s">
        <v>108</v>
      </c>
      <c r="AO19" s="155">
        <f>DIRECCIONALIDAD!J27/100</f>
        <v>5.4726368159203981E-2</v>
      </c>
      <c r="AP19" s="92"/>
      <c r="AQ19" s="92"/>
      <c r="AR19" s="92"/>
      <c r="AS19" s="92"/>
      <c r="AT19" s="92"/>
      <c r="AU19" s="92">
        <f t="shared" ref="AU19:BA19" si="15">E22</f>
        <v>733.5</v>
      </c>
      <c r="AV19" s="92">
        <f t="shared" si="15"/>
        <v>750.5</v>
      </c>
      <c r="AW19" s="92">
        <f t="shared" si="15"/>
        <v>805</v>
      </c>
      <c r="AX19" s="92">
        <f t="shared" si="15"/>
        <v>780</v>
      </c>
      <c r="AY19" s="92">
        <f t="shared" si="15"/>
        <v>794.5</v>
      </c>
      <c r="AZ19" s="92">
        <f t="shared" si="15"/>
        <v>783.5</v>
      </c>
      <c r="BA19" s="92">
        <f t="shared" si="15"/>
        <v>714.5</v>
      </c>
      <c r="BB19" s="92"/>
      <c r="BC19" s="92"/>
      <c r="BD19" s="92"/>
      <c r="BE19" s="92">
        <f t="shared" ref="BE19:BQ19" si="16">P22</f>
        <v>706.5</v>
      </c>
      <c r="BF19" s="92">
        <f t="shared" si="16"/>
        <v>718</v>
      </c>
      <c r="BG19" s="92">
        <f t="shared" si="16"/>
        <v>740</v>
      </c>
      <c r="BH19" s="92">
        <f t="shared" si="16"/>
        <v>768.5</v>
      </c>
      <c r="BI19" s="92">
        <f t="shared" si="16"/>
        <v>729.5</v>
      </c>
      <c r="BJ19" s="92">
        <f t="shared" si="16"/>
        <v>707.5</v>
      </c>
      <c r="BK19" s="92">
        <f t="shared" si="16"/>
        <v>676</v>
      </c>
      <c r="BL19" s="92">
        <f t="shared" si="16"/>
        <v>708</v>
      </c>
      <c r="BM19" s="92">
        <f t="shared" si="16"/>
        <v>740</v>
      </c>
      <c r="BN19" s="92">
        <f t="shared" si="16"/>
        <v>778.5</v>
      </c>
      <c r="BO19" s="92">
        <f t="shared" si="16"/>
        <v>810</v>
      </c>
      <c r="BP19" s="92">
        <f t="shared" si="16"/>
        <v>809.5</v>
      </c>
      <c r="BQ19" s="92">
        <f t="shared" si="16"/>
        <v>814</v>
      </c>
      <c r="BR19" s="92"/>
      <c r="BS19" s="92"/>
      <c r="BT19" s="92"/>
      <c r="BU19" s="92">
        <f t="shared" ref="BU19:CC19" si="17">AG22</f>
        <v>823.5</v>
      </c>
      <c r="BV19" s="92">
        <f t="shared" si="17"/>
        <v>816</v>
      </c>
      <c r="BW19" s="92">
        <f t="shared" si="17"/>
        <v>825</v>
      </c>
      <c r="BX19" s="92">
        <f t="shared" si="17"/>
        <v>820</v>
      </c>
      <c r="BY19" s="92">
        <f t="shared" si="17"/>
        <v>807</v>
      </c>
      <c r="BZ19" s="92">
        <f t="shared" si="17"/>
        <v>806</v>
      </c>
      <c r="CA19" s="92">
        <f t="shared" si="17"/>
        <v>799</v>
      </c>
      <c r="CB19" s="92">
        <f t="shared" si="17"/>
        <v>774</v>
      </c>
      <c r="CC19" s="92">
        <f t="shared" si="17"/>
        <v>719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2229.5</v>
      </c>
      <c r="AV20" s="92">
        <f t="shared" si="18"/>
        <v>2155</v>
      </c>
      <c r="AW20" s="92">
        <f t="shared" si="18"/>
        <v>2099</v>
      </c>
      <c r="AX20" s="92">
        <f t="shared" si="18"/>
        <v>2053.5</v>
      </c>
      <c r="AY20" s="92">
        <f t="shared" si="18"/>
        <v>2076.5</v>
      </c>
      <c r="AZ20" s="92">
        <f t="shared" si="18"/>
        <v>2089</v>
      </c>
      <c r="BA20" s="92">
        <f t="shared" si="18"/>
        <v>1984</v>
      </c>
      <c r="BB20" s="92"/>
      <c r="BC20" s="92"/>
      <c r="BD20" s="92"/>
      <c r="BE20" s="92">
        <f t="shared" ref="BE20:BQ20" si="19">P30</f>
        <v>1872</v>
      </c>
      <c r="BF20" s="92">
        <f t="shared" si="19"/>
        <v>1885</v>
      </c>
      <c r="BG20" s="92">
        <f t="shared" si="19"/>
        <v>1966.5</v>
      </c>
      <c r="BH20" s="92">
        <f t="shared" si="19"/>
        <v>2119.5</v>
      </c>
      <c r="BI20" s="92">
        <f t="shared" si="19"/>
        <v>2206</v>
      </c>
      <c r="BJ20" s="92">
        <f t="shared" si="19"/>
        <v>2263</v>
      </c>
      <c r="BK20" s="92">
        <f t="shared" si="19"/>
        <v>2247.5</v>
      </c>
      <c r="BL20" s="92">
        <f t="shared" si="19"/>
        <v>2256.5</v>
      </c>
      <c r="BM20" s="92">
        <f t="shared" si="19"/>
        <v>2301.5</v>
      </c>
      <c r="BN20" s="92">
        <f t="shared" si="19"/>
        <v>2318.5</v>
      </c>
      <c r="BO20" s="92">
        <f t="shared" si="19"/>
        <v>2387.5</v>
      </c>
      <c r="BP20" s="92">
        <f t="shared" si="19"/>
        <v>2382.5</v>
      </c>
      <c r="BQ20" s="92">
        <f t="shared" si="19"/>
        <v>2360.5</v>
      </c>
      <c r="BR20" s="92"/>
      <c r="BS20" s="92"/>
      <c r="BT20" s="92"/>
      <c r="BU20" s="92">
        <f t="shared" ref="BU20:CC20" si="20">AG30</f>
        <v>2308</v>
      </c>
      <c r="BV20" s="92">
        <f t="shared" si="20"/>
        <v>2277.5</v>
      </c>
      <c r="BW20" s="92">
        <f t="shared" si="20"/>
        <v>2324.5</v>
      </c>
      <c r="BX20" s="92">
        <f t="shared" si="20"/>
        <v>2344</v>
      </c>
      <c r="BY20" s="92">
        <f t="shared" si="20"/>
        <v>2366.5</v>
      </c>
      <c r="BZ20" s="92">
        <f t="shared" si="20"/>
        <v>2409</v>
      </c>
      <c r="CA20" s="92">
        <f t="shared" si="20"/>
        <v>2336</v>
      </c>
      <c r="CB20" s="92">
        <f t="shared" si="20"/>
        <v>2272</v>
      </c>
      <c r="CC20" s="92">
        <f t="shared" si="20"/>
        <v>2214.5</v>
      </c>
    </row>
    <row r="21" spans="1:81" ht="16.5" customHeight="1" x14ac:dyDescent="0.2">
      <c r="A21" s="100" t="s">
        <v>103</v>
      </c>
      <c r="B21" s="149">
        <f>'G-3'!F10</f>
        <v>181.5</v>
      </c>
      <c r="C21" s="149">
        <f>'G-3'!F11</f>
        <v>167</v>
      </c>
      <c r="D21" s="149">
        <f>'G-3'!F12</f>
        <v>194.5</v>
      </c>
      <c r="E21" s="149">
        <f>'G-3'!F13</f>
        <v>190.5</v>
      </c>
      <c r="F21" s="149">
        <f>'G-3'!F14</f>
        <v>198.5</v>
      </c>
      <c r="G21" s="149">
        <f>'G-3'!F15</f>
        <v>221.5</v>
      </c>
      <c r="H21" s="149">
        <f>'G-3'!F16</f>
        <v>169.5</v>
      </c>
      <c r="I21" s="149">
        <f>'G-3'!F17</f>
        <v>205</v>
      </c>
      <c r="J21" s="149">
        <f>'G-3'!F18</f>
        <v>187.5</v>
      </c>
      <c r="K21" s="149">
        <f>'G-3'!F19</f>
        <v>152.5</v>
      </c>
      <c r="L21" s="150"/>
      <c r="M21" s="149">
        <f>'G-3'!F20</f>
        <v>170</v>
      </c>
      <c r="N21" s="149">
        <f>'G-3'!F21</f>
        <v>172</v>
      </c>
      <c r="O21" s="149">
        <f>'G-3'!F22</f>
        <v>156.5</v>
      </c>
      <c r="P21" s="149">
        <f>'G-3'!M10</f>
        <v>208</v>
      </c>
      <c r="Q21" s="149">
        <f>'G-3'!M11</f>
        <v>181.5</v>
      </c>
      <c r="R21" s="149">
        <f>'G-3'!M12</f>
        <v>194</v>
      </c>
      <c r="S21" s="149">
        <f>'G-3'!M13</f>
        <v>185</v>
      </c>
      <c r="T21" s="149">
        <f>'G-3'!M14</f>
        <v>169</v>
      </c>
      <c r="U21" s="149">
        <f>'G-3'!M15</f>
        <v>159.5</v>
      </c>
      <c r="V21" s="149">
        <f>'G-3'!M16</f>
        <v>162.5</v>
      </c>
      <c r="W21" s="149">
        <f>'G-3'!M17</f>
        <v>217</v>
      </c>
      <c r="X21" s="149">
        <f>'G-3'!M18</f>
        <v>201</v>
      </c>
      <c r="Y21" s="149">
        <f>'G-3'!M19</f>
        <v>198</v>
      </c>
      <c r="Z21" s="149">
        <f>'G-3'!M20</f>
        <v>194</v>
      </c>
      <c r="AA21" s="149">
        <f>'G-3'!M21</f>
        <v>216.5</v>
      </c>
      <c r="AB21" s="149">
        <f>'G-3'!M22</f>
        <v>205.5</v>
      </c>
      <c r="AC21" s="150"/>
      <c r="AD21" s="149">
        <f>'G-3'!T10</f>
        <v>214.5</v>
      </c>
      <c r="AE21" s="149">
        <f>'G-3'!T11</f>
        <v>188</v>
      </c>
      <c r="AF21" s="149">
        <f>'G-3'!T12</f>
        <v>203.5</v>
      </c>
      <c r="AG21" s="149">
        <f>'G-3'!T13</f>
        <v>217.5</v>
      </c>
      <c r="AH21" s="149">
        <f>'G-3'!T14</f>
        <v>207</v>
      </c>
      <c r="AI21" s="149">
        <f>'G-3'!T15</f>
        <v>197</v>
      </c>
      <c r="AJ21" s="149">
        <f>'G-3'!T16</f>
        <v>198.5</v>
      </c>
      <c r="AK21" s="149">
        <f>'G-3'!T17</f>
        <v>204.5</v>
      </c>
      <c r="AL21" s="149">
        <f>'G-3'!T18</f>
        <v>206</v>
      </c>
      <c r="AM21" s="149">
        <f>'G-3'!T19</f>
        <v>190</v>
      </c>
      <c r="AN21" s="149">
        <f>'G-3'!T20</f>
        <v>173.5</v>
      </c>
      <c r="AO21" s="149">
        <f>'G-3'!T21</f>
        <v>149.5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733.5</v>
      </c>
      <c r="F22" s="149">
        <f t="shared" ref="F22:K22" si="21">C21+D21+E21+F21</f>
        <v>750.5</v>
      </c>
      <c r="G22" s="149">
        <f t="shared" si="21"/>
        <v>805</v>
      </c>
      <c r="H22" s="149">
        <f t="shared" si="21"/>
        <v>780</v>
      </c>
      <c r="I22" s="149">
        <f t="shared" si="21"/>
        <v>794.5</v>
      </c>
      <c r="J22" s="149">
        <f t="shared" si="21"/>
        <v>783.5</v>
      </c>
      <c r="K22" s="149">
        <f t="shared" si="21"/>
        <v>714.5</v>
      </c>
      <c r="L22" s="150"/>
      <c r="M22" s="149"/>
      <c r="N22" s="149"/>
      <c r="O22" s="149"/>
      <c r="P22" s="149">
        <f>M21+N21+O21+P21</f>
        <v>706.5</v>
      </c>
      <c r="Q22" s="149">
        <f t="shared" ref="Q22:AB22" si="22">N21+O21+P21+Q21</f>
        <v>718</v>
      </c>
      <c r="R22" s="149">
        <f t="shared" si="22"/>
        <v>740</v>
      </c>
      <c r="S22" s="149">
        <f t="shared" si="22"/>
        <v>768.5</v>
      </c>
      <c r="T22" s="149">
        <f t="shared" si="22"/>
        <v>729.5</v>
      </c>
      <c r="U22" s="149">
        <f t="shared" si="22"/>
        <v>707.5</v>
      </c>
      <c r="V22" s="149">
        <f t="shared" si="22"/>
        <v>676</v>
      </c>
      <c r="W22" s="149">
        <f t="shared" si="22"/>
        <v>708</v>
      </c>
      <c r="X22" s="149">
        <f t="shared" si="22"/>
        <v>740</v>
      </c>
      <c r="Y22" s="149">
        <f t="shared" si="22"/>
        <v>778.5</v>
      </c>
      <c r="Z22" s="149">
        <f t="shared" si="22"/>
        <v>810</v>
      </c>
      <c r="AA22" s="149">
        <f t="shared" si="22"/>
        <v>809.5</v>
      </c>
      <c r="AB22" s="149">
        <f t="shared" si="22"/>
        <v>814</v>
      </c>
      <c r="AC22" s="150"/>
      <c r="AD22" s="149"/>
      <c r="AE22" s="149"/>
      <c r="AF22" s="149"/>
      <c r="AG22" s="149">
        <f>AD21+AE21+AF21+AG21</f>
        <v>823.5</v>
      </c>
      <c r="AH22" s="149">
        <f t="shared" ref="AH22:AO22" si="23">AE21+AF21+AG21+AH21</f>
        <v>816</v>
      </c>
      <c r="AI22" s="149">
        <f t="shared" si="23"/>
        <v>825</v>
      </c>
      <c r="AJ22" s="149">
        <f t="shared" si="23"/>
        <v>820</v>
      </c>
      <c r="AK22" s="149">
        <f t="shared" si="23"/>
        <v>807</v>
      </c>
      <c r="AL22" s="149">
        <f t="shared" si="23"/>
        <v>806</v>
      </c>
      <c r="AM22" s="149">
        <f t="shared" si="23"/>
        <v>799</v>
      </c>
      <c r="AN22" s="149">
        <f t="shared" si="23"/>
        <v>774</v>
      </c>
      <c r="AO22" s="149">
        <f t="shared" si="23"/>
        <v>719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0.22905027932960895</v>
      </c>
      <c r="E23" s="152"/>
      <c r="F23" s="152" t="s">
        <v>107</v>
      </c>
      <c r="G23" s="153">
        <f>DIRECCIONALIDAD!J29/100</f>
        <v>0.73463687150837986</v>
      </c>
      <c r="H23" s="152"/>
      <c r="I23" s="152" t="s">
        <v>108</v>
      </c>
      <c r="J23" s="153">
        <f>DIRECCIONALIDAD!J30/100</f>
        <v>3.6312849162011177E-2</v>
      </c>
      <c r="K23" s="154"/>
      <c r="L23" s="148"/>
      <c r="M23" s="151"/>
      <c r="N23" s="152"/>
      <c r="O23" s="152" t="s">
        <v>106</v>
      </c>
      <c r="P23" s="153">
        <f>DIRECCIONALIDAD!J31/100</f>
        <v>0.23341232227488151</v>
      </c>
      <c r="Q23" s="152"/>
      <c r="R23" s="152"/>
      <c r="S23" s="152"/>
      <c r="T23" s="152" t="s">
        <v>107</v>
      </c>
      <c r="U23" s="153">
        <f>DIRECCIONALIDAD!J32/100</f>
        <v>0.72156398104265407</v>
      </c>
      <c r="V23" s="152"/>
      <c r="W23" s="152"/>
      <c r="X23" s="152"/>
      <c r="Y23" s="152" t="s">
        <v>108</v>
      </c>
      <c r="Z23" s="153">
        <f>DIRECCIONALIDAD!J33/100</f>
        <v>4.5023696682464455E-2</v>
      </c>
      <c r="AA23" s="152"/>
      <c r="AB23" s="152"/>
      <c r="AC23" s="148"/>
      <c r="AD23" s="151"/>
      <c r="AE23" s="152" t="s">
        <v>106</v>
      </c>
      <c r="AF23" s="153">
        <f>DIRECCIONALIDAD!J34/100</f>
        <v>0.25232198142414863</v>
      </c>
      <c r="AG23" s="152"/>
      <c r="AH23" s="152"/>
      <c r="AI23" s="152"/>
      <c r="AJ23" s="152" t="s">
        <v>107</v>
      </c>
      <c r="AK23" s="153">
        <f>DIRECCIONALIDAD!J35/100</f>
        <v>0.70278637770897834</v>
      </c>
      <c r="AL23" s="152"/>
      <c r="AM23" s="152"/>
      <c r="AN23" s="152" t="s">
        <v>108</v>
      </c>
      <c r="AO23" s="153">
        <f>DIRECCIONALIDAD!J36/100</f>
        <v>4.4891640866873056E-2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139</v>
      </c>
      <c r="C25" s="149">
        <f>'G-4'!F11</f>
        <v>156</v>
      </c>
      <c r="D25" s="149">
        <f>'G-4'!F12</f>
        <v>132</v>
      </c>
      <c r="E25" s="149">
        <f>'G-4'!F13</f>
        <v>110.5</v>
      </c>
      <c r="F25" s="149">
        <f>'G-4'!F14</f>
        <v>142</v>
      </c>
      <c r="G25" s="149">
        <f>'G-4'!F15</f>
        <v>119</v>
      </c>
      <c r="H25" s="149">
        <f>'G-4'!F16</f>
        <v>145</v>
      </c>
      <c r="I25" s="149">
        <f>'G-4'!F17</f>
        <v>132.5</v>
      </c>
      <c r="J25" s="149">
        <f>'G-4'!F18</f>
        <v>128</v>
      </c>
      <c r="K25" s="149">
        <f>'G-4'!F19</f>
        <v>108</v>
      </c>
      <c r="L25" s="150"/>
      <c r="M25" s="149">
        <f>'G-4'!F20</f>
        <v>126</v>
      </c>
      <c r="N25" s="149">
        <f>'G-4'!F21</f>
        <v>127.5</v>
      </c>
      <c r="O25" s="149">
        <f>'G-4'!F22</f>
        <v>151.5</v>
      </c>
      <c r="P25" s="149">
        <f>'G-4'!M10</f>
        <v>132.5</v>
      </c>
      <c r="Q25" s="149">
        <f>'G-4'!M11</f>
        <v>124.5</v>
      </c>
      <c r="R25" s="149">
        <f>'G-4'!M12</f>
        <v>173</v>
      </c>
      <c r="S25" s="149">
        <f>'G-4'!M13</f>
        <v>176</v>
      </c>
      <c r="T25" s="149">
        <f>'G-4'!M14</f>
        <v>158</v>
      </c>
      <c r="U25" s="149">
        <f>'G-4'!M15</f>
        <v>147</v>
      </c>
      <c r="V25" s="149">
        <f>'G-4'!M16</f>
        <v>151</v>
      </c>
      <c r="W25" s="149">
        <f>'G-4'!M17</f>
        <v>124</v>
      </c>
      <c r="X25" s="149">
        <f>'G-4'!M18</f>
        <v>123.5</v>
      </c>
      <c r="Y25" s="149">
        <f>'G-4'!M19</f>
        <v>116</v>
      </c>
      <c r="Z25" s="149">
        <f>'G-4'!M20</f>
        <v>151</v>
      </c>
      <c r="AA25" s="149">
        <f>'G-4'!M21</f>
        <v>118</v>
      </c>
      <c r="AB25" s="149">
        <f>'G-4'!M22</f>
        <v>121.5</v>
      </c>
      <c r="AC25" s="150"/>
      <c r="AD25" s="149">
        <f>'G-4'!T10</f>
        <v>138.5</v>
      </c>
      <c r="AE25" s="149">
        <f>'G-4'!T11</f>
        <v>150.5</v>
      </c>
      <c r="AF25" s="149">
        <f>'G-4'!T12</f>
        <v>148.5</v>
      </c>
      <c r="AG25" s="149">
        <f>'G-4'!T13</f>
        <v>128</v>
      </c>
      <c r="AH25" s="149">
        <f>'G-4'!T14</f>
        <v>137</v>
      </c>
      <c r="AI25" s="149">
        <f>'G-4'!T15</f>
        <v>136.5</v>
      </c>
      <c r="AJ25" s="149">
        <f>'G-4'!T16</f>
        <v>149</v>
      </c>
      <c r="AK25" s="149">
        <f>'G-4'!T17</f>
        <v>136.5</v>
      </c>
      <c r="AL25" s="149">
        <f>'G-4'!T18</f>
        <v>152</v>
      </c>
      <c r="AM25" s="149">
        <f>'G-4'!T19</f>
        <v>143</v>
      </c>
      <c r="AN25" s="149">
        <f>'G-4'!T20</f>
        <v>161.5</v>
      </c>
      <c r="AO25" s="149">
        <f>'G-4'!T21</f>
        <v>174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537.5</v>
      </c>
      <c r="F26" s="149">
        <f t="shared" ref="F26:K26" si="24">C25+D25+E25+F25</f>
        <v>540.5</v>
      </c>
      <c r="G26" s="149">
        <f t="shared" si="24"/>
        <v>503.5</v>
      </c>
      <c r="H26" s="149">
        <f t="shared" si="24"/>
        <v>516.5</v>
      </c>
      <c r="I26" s="149">
        <f t="shared" si="24"/>
        <v>538.5</v>
      </c>
      <c r="J26" s="149">
        <f t="shared" si="24"/>
        <v>524.5</v>
      </c>
      <c r="K26" s="149">
        <f t="shared" si="24"/>
        <v>513.5</v>
      </c>
      <c r="L26" s="150"/>
      <c r="M26" s="149"/>
      <c r="N26" s="149"/>
      <c r="O26" s="149"/>
      <c r="P26" s="149">
        <f>M25+N25+O25+P25</f>
        <v>537.5</v>
      </c>
      <c r="Q26" s="149">
        <f t="shared" ref="Q26:AB26" si="25">N25+O25+P25+Q25</f>
        <v>536</v>
      </c>
      <c r="R26" s="149">
        <f t="shared" si="25"/>
        <v>581.5</v>
      </c>
      <c r="S26" s="149">
        <f t="shared" si="25"/>
        <v>606</v>
      </c>
      <c r="T26" s="149">
        <f t="shared" si="25"/>
        <v>631.5</v>
      </c>
      <c r="U26" s="149">
        <f t="shared" si="25"/>
        <v>654</v>
      </c>
      <c r="V26" s="149">
        <f t="shared" si="25"/>
        <v>632</v>
      </c>
      <c r="W26" s="149">
        <f t="shared" si="25"/>
        <v>580</v>
      </c>
      <c r="X26" s="149">
        <f t="shared" si="25"/>
        <v>545.5</v>
      </c>
      <c r="Y26" s="149">
        <f t="shared" si="25"/>
        <v>514.5</v>
      </c>
      <c r="Z26" s="149">
        <f t="shared" si="25"/>
        <v>514.5</v>
      </c>
      <c r="AA26" s="149">
        <f t="shared" si="25"/>
        <v>508.5</v>
      </c>
      <c r="AB26" s="149">
        <f t="shared" si="25"/>
        <v>506.5</v>
      </c>
      <c r="AC26" s="150"/>
      <c r="AD26" s="149"/>
      <c r="AE26" s="149"/>
      <c r="AF26" s="149"/>
      <c r="AG26" s="149">
        <f>AD25+AE25+AF25+AG25</f>
        <v>565.5</v>
      </c>
      <c r="AH26" s="149">
        <f t="shared" ref="AH26:AO26" si="26">AE25+AF25+AG25+AH25</f>
        <v>564</v>
      </c>
      <c r="AI26" s="149">
        <f t="shared" si="26"/>
        <v>550</v>
      </c>
      <c r="AJ26" s="149">
        <f t="shared" si="26"/>
        <v>550.5</v>
      </c>
      <c r="AK26" s="149">
        <f t="shared" si="26"/>
        <v>559</v>
      </c>
      <c r="AL26" s="149">
        <f t="shared" si="26"/>
        <v>574</v>
      </c>
      <c r="AM26" s="149">
        <f t="shared" si="26"/>
        <v>580.5</v>
      </c>
      <c r="AN26" s="149">
        <f t="shared" si="26"/>
        <v>593</v>
      </c>
      <c r="AO26" s="149">
        <f t="shared" si="26"/>
        <v>630.5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2.6607538802660754E-2</v>
      </c>
      <c r="E27" s="152"/>
      <c r="F27" s="152" t="s">
        <v>107</v>
      </c>
      <c r="G27" s="153">
        <f>DIRECCIONALIDAD!J38/100</f>
        <v>0.66518847006651882</v>
      </c>
      <c r="H27" s="152"/>
      <c r="I27" s="152" t="s">
        <v>108</v>
      </c>
      <c r="J27" s="153">
        <f>DIRECCIONALIDAD!J39/100</f>
        <v>0.30820399113082042</v>
      </c>
      <c r="K27" s="154"/>
      <c r="L27" s="148"/>
      <c r="M27" s="151"/>
      <c r="N27" s="152"/>
      <c r="O27" s="152" t="s">
        <v>106</v>
      </c>
      <c r="P27" s="153">
        <f>DIRECCIONALIDAD!J40/100</f>
        <v>1.8789144050104383E-2</v>
      </c>
      <c r="Q27" s="152"/>
      <c r="R27" s="152"/>
      <c r="S27" s="152"/>
      <c r="T27" s="152" t="s">
        <v>107</v>
      </c>
      <c r="U27" s="153">
        <f>DIRECCIONALIDAD!J41/100</f>
        <v>0.76409185803757818</v>
      </c>
      <c r="V27" s="152"/>
      <c r="W27" s="152"/>
      <c r="X27" s="152"/>
      <c r="Y27" s="152" t="s">
        <v>108</v>
      </c>
      <c r="Z27" s="153">
        <f>DIRECCIONALIDAD!J42/100</f>
        <v>0.21711899791231734</v>
      </c>
      <c r="AA27" s="152"/>
      <c r="AB27" s="154"/>
      <c r="AC27" s="148"/>
      <c r="AD27" s="151"/>
      <c r="AE27" s="152" t="s">
        <v>106</v>
      </c>
      <c r="AF27" s="153">
        <f>DIRECCIONALIDAD!J43/100</f>
        <v>4.4709388971684054E-3</v>
      </c>
      <c r="AG27" s="152"/>
      <c r="AH27" s="152"/>
      <c r="AI27" s="152"/>
      <c r="AJ27" s="152" t="s">
        <v>107</v>
      </c>
      <c r="AK27" s="153">
        <f>DIRECCIONALIDAD!J44/100</f>
        <v>0.86140089418777943</v>
      </c>
      <c r="AL27" s="152"/>
      <c r="AM27" s="152"/>
      <c r="AN27" s="152" t="s">
        <v>108</v>
      </c>
      <c r="AO27" s="155">
        <f>DIRECCIONALIDAD!J45/100</f>
        <v>0.13412816691505217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592.5</v>
      </c>
      <c r="C29" s="149">
        <f t="shared" ref="C29:K29" si="27">C13+C17+C21+C25</f>
        <v>589.5</v>
      </c>
      <c r="D29" s="149">
        <f t="shared" si="27"/>
        <v>554.5</v>
      </c>
      <c r="E29" s="149">
        <f t="shared" si="27"/>
        <v>493</v>
      </c>
      <c r="F29" s="149">
        <f t="shared" si="27"/>
        <v>518</v>
      </c>
      <c r="G29" s="149">
        <f t="shared" si="27"/>
        <v>533.5</v>
      </c>
      <c r="H29" s="149">
        <f t="shared" si="27"/>
        <v>509</v>
      </c>
      <c r="I29" s="149">
        <f t="shared" si="27"/>
        <v>516</v>
      </c>
      <c r="J29" s="149">
        <f t="shared" si="27"/>
        <v>530.5</v>
      </c>
      <c r="K29" s="149">
        <f t="shared" si="27"/>
        <v>428.5</v>
      </c>
      <c r="L29" s="150"/>
      <c r="M29" s="149">
        <f>M13+M17+M21+M25</f>
        <v>468.5</v>
      </c>
      <c r="N29" s="149">
        <f t="shared" ref="N29:AB29" si="28">N13+N17+N21+N25</f>
        <v>471.5</v>
      </c>
      <c r="O29" s="149">
        <f t="shared" si="28"/>
        <v>449</v>
      </c>
      <c r="P29" s="149">
        <f t="shared" si="28"/>
        <v>483</v>
      </c>
      <c r="Q29" s="149">
        <f t="shared" si="28"/>
        <v>481.5</v>
      </c>
      <c r="R29" s="149">
        <f t="shared" si="28"/>
        <v>553</v>
      </c>
      <c r="S29" s="149">
        <f t="shared" si="28"/>
        <v>602</v>
      </c>
      <c r="T29" s="149">
        <f t="shared" si="28"/>
        <v>569.5</v>
      </c>
      <c r="U29" s="149">
        <f t="shared" si="28"/>
        <v>538.5</v>
      </c>
      <c r="V29" s="149">
        <f t="shared" si="28"/>
        <v>537.5</v>
      </c>
      <c r="W29" s="149">
        <f t="shared" si="28"/>
        <v>611</v>
      </c>
      <c r="X29" s="149">
        <f t="shared" si="28"/>
        <v>614.5</v>
      </c>
      <c r="Y29" s="149">
        <f t="shared" si="28"/>
        <v>555.5</v>
      </c>
      <c r="Z29" s="149">
        <f t="shared" si="28"/>
        <v>606.5</v>
      </c>
      <c r="AA29" s="149">
        <f t="shared" si="28"/>
        <v>606</v>
      </c>
      <c r="AB29" s="149">
        <f t="shared" si="28"/>
        <v>592.5</v>
      </c>
      <c r="AC29" s="150"/>
      <c r="AD29" s="149">
        <f>AD13+AD17+AD21+AD25</f>
        <v>600.5</v>
      </c>
      <c r="AE29" s="149">
        <f t="shared" ref="AE29:AO29" si="29">AE13+AE17+AE21+AE25</f>
        <v>567.5</v>
      </c>
      <c r="AF29" s="149">
        <f t="shared" si="29"/>
        <v>588.5</v>
      </c>
      <c r="AG29" s="149">
        <f t="shared" si="29"/>
        <v>551.5</v>
      </c>
      <c r="AH29" s="149">
        <f t="shared" si="29"/>
        <v>570</v>
      </c>
      <c r="AI29" s="149">
        <f t="shared" si="29"/>
        <v>614.5</v>
      </c>
      <c r="AJ29" s="149">
        <f t="shared" si="29"/>
        <v>608</v>
      </c>
      <c r="AK29" s="149">
        <f t="shared" si="29"/>
        <v>574</v>
      </c>
      <c r="AL29" s="149">
        <f t="shared" si="29"/>
        <v>612.5</v>
      </c>
      <c r="AM29" s="149">
        <f t="shared" si="29"/>
        <v>541.5</v>
      </c>
      <c r="AN29" s="149">
        <f t="shared" si="29"/>
        <v>544</v>
      </c>
      <c r="AO29" s="149">
        <f t="shared" si="29"/>
        <v>516.5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2229.5</v>
      </c>
      <c r="F30" s="149">
        <f t="shared" ref="F30:K30" si="30">C29+D29+E29+F29</f>
        <v>2155</v>
      </c>
      <c r="G30" s="149">
        <f t="shared" si="30"/>
        <v>2099</v>
      </c>
      <c r="H30" s="149">
        <f t="shared" si="30"/>
        <v>2053.5</v>
      </c>
      <c r="I30" s="149">
        <f t="shared" si="30"/>
        <v>2076.5</v>
      </c>
      <c r="J30" s="149">
        <f t="shared" si="30"/>
        <v>2089</v>
      </c>
      <c r="K30" s="149">
        <f t="shared" si="30"/>
        <v>1984</v>
      </c>
      <c r="L30" s="150"/>
      <c r="M30" s="149"/>
      <c r="N30" s="149"/>
      <c r="O30" s="149"/>
      <c r="P30" s="149">
        <f>M29+N29+O29+P29</f>
        <v>1872</v>
      </c>
      <c r="Q30" s="149">
        <f t="shared" ref="Q30:AB30" si="31">N29+O29+P29+Q29</f>
        <v>1885</v>
      </c>
      <c r="R30" s="149">
        <f t="shared" si="31"/>
        <v>1966.5</v>
      </c>
      <c r="S30" s="149">
        <f t="shared" si="31"/>
        <v>2119.5</v>
      </c>
      <c r="T30" s="149">
        <f t="shared" si="31"/>
        <v>2206</v>
      </c>
      <c r="U30" s="149">
        <f t="shared" si="31"/>
        <v>2263</v>
      </c>
      <c r="V30" s="149">
        <f t="shared" si="31"/>
        <v>2247.5</v>
      </c>
      <c r="W30" s="149">
        <f t="shared" si="31"/>
        <v>2256.5</v>
      </c>
      <c r="X30" s="149">
        <f t="shared" si="31"/>
        <v>2301.5</v>
      </c>
      <c r="Y30" s="149">
        <f t="shared" si="31"/>
        <v>2318.5</v>
      </c>
      <c r="Z30" s="149">
        <f t="shared" si="31"/>
        <v>2387.5</v>
      </c>
      <c r="AA30" s="149">
        <f t="shared" si="31"/>
        <v>2382.5</v>
      </c>
      <c r="AB30" s="149">
        <f t="shared" si="31"/>
        <v>2360.5</v>
      </c>
      <c r="AC30" s="150"/>
      <c r="AD30" s="149"/>
      <c r="AE30" s="149"/>
      <c r="AF30" s="149"/>
      <c r="AG30" s="149">
        <f>AD29+AE29+AF29+AG29</f>
        <v>2308</v>
      </c>
      <c r="AH30" s="149">
        <f t="shared" ref="AH30:AO30" si="32">AE29+AF29+AG29+AH29</f>
        <v>2277.5</v>
      </c>
      <c r="AI30" s="149">
        <f t="shared" si="32"/>
        <v>2324.5</v>
      </c>
      <c r="AJ30" s="149">
        <f t="shared" si="32"/>
        <v>2344</v>
      </c>
      <c r="AK30" s="149">
        <f t="shared" si="32"/>
        <v>2366.5</v>
      </c>
      <c r="AL30" s="149">
        <f t="shared" si="32"/>
        <v>2409</v>
      </c>
      <c r="AM30" s="149">
        <f t="shared" si="32"/>
        <v>2336</v>
      </c>
      <c r="AN30" s="149">
        <f t="shared" si="32"/>
        <v>2272</v>
      </c>
      <c r="AO30" s="149">
        <f t="shared" si="32"/>
        <v>2214.5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18"/>
  <sheetViews>
    <sheetView workbookViewId="0">
      <selection activeCell="E32" sqref="E32"/>
    </sheetView>
  </sheetViews>
  <sheetFormatPr baseColWidth="10" defaultRowHeight="12.75" x14ac:dyDescent="0.2"/>
  <sheetData>
    <row r="5" spans="4:10" ht="13.5" thickBot="1" x14ac:dyDescent="0.25"/>
    <row r="6" spans="4:10" ht="13.5" thickBot="1" x14ac:dyDescent="0.25">
      <c r="D6" s="244" t="s">
        <v>153</v>
      </c>
      <c r="E6" s="245" t="s">
        <v>154</v>
      </c>
      <c r="F6" s="246"/>
      <c r="G6" s="246"/>
      <c r="H6" s="247"/>
      <c r="I6" s="244" t="s">
        <v>155</v>
      </c>
      <c r="J6" s="248" t="s">
        <v>156</v>
      </c>
    </row>
    <row r="7" spans="4:10" ht="13.5" thickBot="1" x14ac:dyDescent="0.25">
      <c r="D7" s="249"/>
      <c r="E7" s="250" t="s">
        <v>157</v>
      </c>
      <c r="F7" s="250" t="s">
        <v>158</v>
      </c>
      <c r="G7" s="250" t="s">
        <v>159</v>
      </c>
      <c r="H7" s="250" t="s">
        <v>160</v>
      </c>
      <c r="I7" s="249"/>
      <c r="J7" s="251"/>
    </row>
    <row r="8" spans="4:10" ht="13.5" hidden="1" thickBot="1" x14ac:dyDescent="0.25">
      <c r="D8" s="244" t="s">
        <v>161</v>
      </c>
      <c r="E8" s="252"/>
      <c r="F8" s="252"/>
      <c r="G8" s="252"/>
      <c r="H8" s="252"/>
      <c r="I8" s="253">
        <f>E8+F8+G8+H8</f>
        <v>0</v>
      </c>
      <c r="J8" s="254">
        <f>I8/I17</f>
        <v>0</v>
      </c>
    </row>
    <row r="9" spans="4:10" ht="13.5" hidden="1" thickBot="1" x14ac:dyDescent="0.25">
      <c r="D9" s="249"/>
      <c r="E9" s="255" t="e">
        <f>E8/I8</f>
        <v>#DIV/0!</v>
      </c>
      <c r="F9" s="255" t="e">
        <f>F8/I8</f>
        <v>#DIV/0!</v>
      </c>
      <c r="G9" s="255" t="e">
        <f>G8/I8</f>
        <v>#DIV/0!</v>
      </c>
      <c r="H9" s="255" t="e">
        <f>H8/I8</f>
        <v>#DIV/0!</v>
      </c>
      <c r="I9" s="256"/>
      <c r="J9" s="257"/>
    </row>
    <row r="10" spans="4:10" ht="13.5" thickBot="1" x14ac:dyDescent="0.25">
      <c r="D10" s="244" t="s">
        <v>162</v>
      </c>
      <c r="E10" s="252">
        <v>1968</v>
      </c>
      <c r="F10" s="252">
        <v>7124</v>
      </c>
      <c r="G10" s="252">
        <v>39</v>
      </c>
      <c r="H10" s="252">
        <v>85</v>
      </c>
      <c r="I10" s="253">
        <f t="shared" ref="I10" si="0">E10+F10+G10+H10</f>
        <v>9216</v>
      </c>
      <c r="J10" s="254">
        <f>I10/I17</f>
        <v>0.42236480293308892</v>
      </c>
    </row>
    <row r="11" spans="4:10" ht="13.5" thickBot="1" x14ac:dyDescent="0.25">
      <c r="D11" s="249"/>
      <c r="E11" s="255">
        <f>E10/I10</f>
        <v>0.21354166666666666</v>
      </c>
      <c r="F11" s="255">
        <f>F10/I10</f>
        <v>0.77300347222222221</v>
      </c>
      <c r="G11" s="255">
        <f>G10/I10</f>
        <v>4.231770833333333E-3</v>
      </c>
      <c r="H11" s="255">
        <f>H10/I10</f>
        <v>9.223090277777778E-3</v>
      </c>
      <c r="I11" s="256"/>
      <c r="J11" s="257"/>
    </row>
    <row r="12" spans="4:10" ht="13.5" thickBot="1" x14ac:dyDescent="0.25">
      <c r="D12" s="244" t="s">
        <v>163</v>
      </c>
      <c r="E12" s="252">
        <v>1235</v>
      </c>
      <c r="F12" s="252">
        <v>5754</v>
      </c>
      <c r="G12" s="252">
        <v>293</v>
      </c>
      <c r="H12" s="252">
        <v>100</v>
      </c>
      <c r="I12" s="253">
        <f t="shared" ref="I12" si="1">E12+F12+G12+H12</f>
        <v>7382</v>
      </c>
      <c r="J12" s="254">
        <f>I12/I17</f>
        <v>0.33831347387717692</v>
      </c>
    </row>
    <row r="13" spans="4:10" ht="13.5" thickBot="1" x14ac:dyDescent="0.25">
      <c r="D13" s="249"/>
      <c r="E13" s="255">
        <f>E12/I12</f>
        <v>0.16729883500406395</v>
      </c>
      <c r="F13" s="255">
        <f>F12/I12</f>
        <v>0.77946356001083716</v>
      </c>
      <c r="G13" s="255">
        <f>G12/I12</f>
        <v>3.9691140612300189E-2</v>
      </c>
      <c r="H13" s="255">
        <f>H12/I12</f>
        <v>1.3546464372798699E-2</v>
      </c>
      <c r="I13" s="256"/>
      <c r="J13" s="257"/>
    </row>
    <row r="14" spans="4:10" ht="13.5" thickBot="1" x14ac:dyDescent="0.25">
      <c r="D14" s="244" t="s">
        <v>164</v>
      </c>
      <c r="E14" s="252">
        <v>601</v>
      </c>
      <c r="F14" s="252">
        <v>4275</v>
      </c>
      <c r="G14" s="252">
        <v>305</v>
      </c>
      <c r="H14" s="252">
        <v>41</v>
      </c>
      <c r="I14" s="253">
        <f t="shared" ref="I14" si="2">E14+F14+G14+H14</f>
        <v>5222</v>
      </c>
      <c r="J14" s="254">
        <f>I14/I17</f>
        <v>0.23932172318973419</v>
      </c>
    </row>
    <row r="15" spans="4:10" ht="13.5" thickBot="1" x14ac:dyDescent="0.25">
      <c r="D15" s="249"/>
      <c r="E15" s="255">
        <f>E14/I14</f>
        <v>0.11509000382995022</v>
      </c>
      <c r="F15" s="255">
        <f>F14/I14</f>
        <v>0.81865185752585212</v>
      </c>
      <c r="G15" s="255">
        <f>G14/I14</f>
        <v>5.8406740712370737E-2</v>
      </c>
      <c r="H15" s="255">
        <f>H14/I14</f>
        <v>7.851397931826886E-3</v>
      </c>
      <c r="I15" s="256"/>
      <c r="J15" s="257"/>
    </row>
    <row r="16" spans="4:10" ht="15.75" thickBot="1" x14ac:dyDescent="0.3">
      <c r="D16" s="258"/>
      <c r="E16" s="258"/>
      <c r="F16" s="258"/>
      <c r="G16" s="258"/>
      <c r="H16" s="258"/>
      <c r="I16" s="258"/>
      <c r="J16" s="258"/>
    </row>
    <row r="17" spans="4:10" ht="16.5" thickBot="1" x14ac:dyDescent="0.25">
      <c r="D17" s="259" t="s">
        <v>155</v>
      </c>
      <c r="E17" s="260">
        <f>E8+E10+E12+E14</f>
        <v>3804</v>
      </c>
      <c r="F17" s="260">
        <f>F8+F10+F12+F14</f>
        <v>17153</v>
      </c>
      <c r="G17" s="260">
        <f>G8+G10+G12+G14</f>
        <v>637</v>
      </c>
      <c r="H17" s="260">
        <f>H8+H10+H12+H14</f>
        <v>226</v>
      </c>
      <c r="I17" s="261">
        <f>E17+F17+G17+H17</f>
        <v>21820</v>
      </c>
      <c r="J17" s="262"/>
    </row>
    <row r="18" spans="4:10" ht="16.5" thickBot="1" x14ac:dyDescent="0.25">
      <c r="D18" s="263" t="s">
        <v>156</v>
      </c>
      <c r="E18" s="264">
        <f>E17/I17</f>
        <v>0.17433547204399633</v>
      </c>
      <c r="F18" s="264">
        <f>F17/I17</f>
        <v>0.78611365719523374</v>
      </c>
      <c r="G18" s="264">
        <f>G17/I17</f>
        <v>2.919340054995417E-2</v>
      </c>
      <c r="H18" s="264">
        <f>H17/I17</f>
        <v>1.0357470210815765E-2</v>
      </c>
      <c r="I18" s="265"/>
      <c r="J18" s="266"/>
    </row>
  </sheetData>
  <mergeCells count="17">
    <mergeCell ref="D14:D15"/>
    <mergeCell ref="I14:I15"/>
    <mergeCell ref="J14:J15"/>
    <mergeCell ref="I17:J18"/>
    <mergeCell ref="D10:D11"/>
    <mergeCell ref="I10:I11"/>
    <mergeCell ref="J10:J11"/>
    <mergeCell ref="D12:D13"/>
    <mergeCell ref="I12:I13"/>
    <mergeCell ref="J12:J13"/>
    <mergeCell ref="D6:D7"/>
    <mergeCell ref="E6:H6"/>
    <mergeCell ref="I6:I7"/>
    <mergeCell ref="J6:J7"/>
    <mergeCell ref="D8:D9"/>
    <mergeCell ref="I8:I9"/>
    <mergeCell ref="J8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G-2</vt:lpstr>
      <vt:lpstr>G-3</vt:lpstr>
      <vt:lpstr>G-4</vt:lpstr>
      <vt:lpstr>G-Totales</vt:lpstr>
      <vt:lpstr>DIRECCIONALIDAD</vt:lpstr>
      <vt:lpstr>DIAGRAMA DE VOL</vt:lpstr>
      <vt:lpstr>Tabla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2009-04-23T22:07:27Z</cp:lastPrinted>
  <dcterms:created xsi:type="dcterms:W3CDTF">1998-04-02T13:38:56Z</dcterms:created>
  <dcterms:modified xsi:type="dcterms:W3CDTF">2018-08-06T21:28:47Z</dcterms:modified>
</cp:coreProperties>
</file>