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206\2018\"/>
    </mc:Choice>
  </mc:AlternateContent>
  <bookViews>
    <workbookView xWindow="240" yWindow="90" windowWidth="9135" windowHeight="4965" tabRatio="736" activeTab="5"/>
  </bookViews>
  <sheets>
    <sheet name="G-1" sheetId="4678" r:id="rId1"/>
    <sheet name="G-3" sheetId="4686" r:id="rId2"/>
    <sheet name="G-4" sheetId="4677" r:id="rId3"/>
    <sheet name="G-Totales" sheetId="4681" r:id="rId4"/>
    <sheet name="SALIDA BVISTA" sheetId="4690" state="hidden" r:id="rId5"/>
    <sheet name="DIRECCIONALIDAD" sheetId="4691" r:id="rId6"/>
    <sheet name="DIAGRAMA DE VOL" sheetId="4688" r:id="rId7"/>
  </sheets>
  <externalReferences>
    <externalReference r:id="rId8"/>
  </externalReference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  <definedName name="_xlnm.Print_Area" localSheetId="4">'SALIDA BVISTA'!$A$1:$U$58</definedName>
  </definedNames>
  <calcPr calcId="152511"/>
</workbook>
</file>

<file path=xl/calcChain.xml><?xml version="1.0" encoding="utf-8"?>
<calcChain xmlns="http://schemas.openxmlformats.org/spreadsheetml/2006/main">
  <c r="F17" i="4691" l="1"/>
  <c r="G17" i="4691"/>
  <c r="H17" i="4691"/>
  <c r="E17" i="4691"/>
  <c r="F14" i="4691"/>
  <c r="G14" i="4691"/>
  <c r="H14" i="4691"/>
  <c r="E14" i="4691"/>
  <c r="F11" i="4691"/>
  <c r="G11" i="4691"/>
  <c r="H11" i="4691"/>
  <c r="E11" i="4691"/>
  <c r="I10" i="4691" l="1"/>
  <c r="I11" i="4691"/>
  <c r="I12" i="4691"/>
  <c r="I13" i="4691"/>
  <c r="I14" i="4691"/>
  <c r="I15" i="4691"/>
  <c r="I16" i="4691"/>
  <c r="I17" i="4691"/>
  <c r="I18" i="4691"/>
  <c r="D22" i="4688" l="1"/>
  <c r="Z15" i="4688"/>
  <c r="P15" i="4688"/>
  <c r="I45" i="4691"/>
  <c r="I44" i="4691"/>
  <c r="I43" i="4691"/>
  <c r="I42" i="4691"/>
  <c r="I41" i="4691"/>
  <c r="I40" i="4691"/>
  <c r="I39" i="4691"/>
  <c r="I38" i="4691"/>
  <c r="I37" i="4691"/>
  <c r="I36" i="4691"/>
  <c r="I35" i="4691"/>
  <c r="J35" i="4691" s="1"/>
  <c r="AK22" i="4688" s="1"/>
  <c r="I34" i="4691"/>
  <c r="J34" i="4691" s="1"/>
  <c r="AF22" i="4688" s="1"/>
  <c r="I33" i="4691"/>
  <c r="I32" i="4691"/>
  <c r="I31" i="4691"/>
  <c r="I30" i="4691"/>
  <c r="I29" i="4691"/>
  <c r="J29" i="4691" s="1"/>
  <c r="G22" i="4688" s="1"/>
  <c r="I28" i="4691"/>
  <c r="J28" i="4691" s="1"/>
  <c r="I27" i="4691"/>
  <c r="J27" i="4691" s="1"/>
  <c r="I26" i="4691"/>
  <c r="J26" i="4691" s="1"/>
  <c r="I25" i="4691"/>
  <c r="J25" i="4691" s="1"/>
  <c r="I24" i="4691"/>
  <c r="J24" i="4691" s="1"/>
  <c r="I23" i="4691"/>
  <c r="J23" i="4691" s="1"/>
  <c r="I22" i="4691"/>
  <c r="J22" i="4691" s="1"/>
  <c r="I21" i="4691"/>
  <c r="J21" i="4691" s="1"/>
  <c r="I20" i="4691"/>
  <c r="J20" i="4691" s="1"/>
  <c r="I19" i="4691"/>
  <c r="J19" i="4691" s="1"/>
  <c r="J16" i="4691"/>
  <c r="AF15" i="4688" s="1"/>
  <c r="J13" i="4691"/>
  <c r="J10" i="4691"/>
  <c r="D15" i="4688" s="1"/>
  <c r="I5" i="4691"/>
  <c r="C5" i="4691"/>
  <c r="J40" i="4691" l="1"/>
  <c r="P26" i="4688" s="1"/>
  <c r="J14" i="4691"/>
  <c r="U15" i="4688" s="1"/>
  <c r="J30" i="4691"/>
  <c r="J22" i="4688" s="1"/>
  <c r="J36" i="4691"/>
  <c r="AO22" i="4688" s="1"/>
  <c r="J42" i="4691"/>
  <c r="Z26" i="4688" s="1"/>
  <c r="J31" i="4691"/>
  <c r="P22" i="4688" s="1"/>
  <c r="J33" i="4691"/>
  <c r="Z22" i="4688" s="1"/>
  <c r="J39" i="4691"/>
  <c r="J26" i="4688" s="1"/>
  <c r="J41" i="4691"/>
  <c r="U26" i="4688" s="1"/>
  <c r="J43" i="4691"/>
  <c r="AF26" i="4688" s="1"/>
  <c r="J45" i="4691"/>
  <c r="AO26" i="4688" s="1"/>
  <c r="J44" i="4691"/>
  <c r="AK26" i="4688" s="1"/>
  <c r="J38" i="4691"/>
  <c r="G26" i="4688" s="1"/>
  <c r="J37" i="4691"/>
  <c r="D26" i="4688" s="1"/>
  <c r="J12" i="4691"/>
  <c r="J15" i="4688" s="1"/>
  <c r="J18" i="4691"/>
  <c r="AO15" i="4688" s="1"/>
  <c r="J11" i="4691"/>
  <c r="G15" i="4688" s="1"/>
  <c r="J15" i="4691"/>
  <c r="J17" i="4691"/>
  <c r="AK15" i="4688" s="1"/>
  <c r="J32" i="4691"/>
  <c r="U22" i="4688" s="1"/>
  <c r="M22" i="4690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S6" i="4690"/>
  <c r="L5" i="4690"/>
  <c r="D5" i="4690"/>
  <c r="E4" i="4690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0" i="4688" s="1"/>
  <c r="M20" i="4686"/>
  <c r="Z20" i="4688" s="1"/>
  <c r="M21" i="4686"/>
  <c r="AA20" i="4688" s="1"/>
  <c r="M22" i="4686"/>
  <c r="AB20" i="4688" s="1"/>
  <c r="M18" i="4686"/>
  <c r="X20" i="4688" s="1"/>
  <c r="M17" i="4686"/>
  <c r="W20" i="4688" s="1"/>
  <c r="M16" i="4686"/>
  <c r="V20" i="4688" s="1"/>
  <c r="E4" i="4686"/>
  <c r="D5" i="4686"/>
  <c r="L5" i="4686"/>
  <c r="T21" i="4686"/>
  <c r="AO20" i="4688" s="1"/>
  <c r="T20" i="4686"/>
  <c r="AN20" i="4688" s="1"/>
  <c r="T19" i="4686"/>
  <c r="AM20" i="4688" s="1"/>
  <c r="T18" i="4686"/>
  <c r="AL20" i="4688" s="1"/>
  <c r="T17" i="4686"/>
  <c r="AK20" i="4688" s="1"/>
  <c r="T16" i="4686"/>
  <c r="AJ20" i="4688" s="1"/>
  <c r="T15" i="4686"/>
  <c r="AI20" i="4688" s="1"/>
  <c r="T14" i="4686"/>
  <c r="AH20" i="4688" s="1"/>
  <c r="T13" i="4686"/>
  <c r="AG20" i="4688" s="1"/>
  <c r="T12" i="4686"/>
  <c r="AF20" i="4688" s="1"/>
  <c r="T11" i="4686"/>
  <c r="AE20" i="4688" s="1"/>
  <c r="T10" i="4686"/>
  <c r="AD20" i="4688" s="1"/>
  <c r="M15" i="4686"/>
  <c r="U20" i="4688" s="1"/>
  <c r="M14" i="4686"/>
  <c r="T20" i="4688" s="1"/>
  <c r="M13" i="4686"/>
  <c r="S20" i="4688" s="1"/>
  <c r="M12" i="4686"/>
  <c r="R20" i="4688" s="1"/>
  <c r="M11" i="4686"/>
  <c r="Q20" i="4688" s="1"/>
  <c r="M10" i="4686"/>
  <c r="P20" i="4688" s="1"/>
  <c r="F11" i="4686"/>
  <c r="C20" i="4688" s="1"/>
  <c r="F12" i="4686"/>
  <c r="D20" i="4688" s="1"/>
  <c r="F13" i="4686"/>
  <c r="E20" i="4688" s="1"/>
  <c r="F14" i="4686"/>
  <c r="F20" i="4688" s="1"/>
  <c r="F15" i="4686"/>
  <c r="G20" i="4688" s="1"/>
  <c r="F16" i="4686"/>
  <c r="H20" i="4688" s="1"/>
  <c r="F17" i="4686"/>
  <c r="I20" i="4688" s="1"/>
  <c r="F18" i="4686"/>
  <c r="J20" i="4688" s="1"/>
  <c r="F19" i="4686"/>
  <c r="K20" i="4688" s="1"/>
  <c r="F20" i="4686"/>
  <c r="M20" i="4688" s="1"/>
  <c r="F21" i="4686"/>
  <c r="N20" i="4688" s="1"/>
  <c r="F22" i="4686"/>
  <c r="O20" i="4688" s="1"/>
  <c r="F10" i="4686"/>
  <c r="B20" i="4688" s="1"/>
  <c r="M19" i="4677"/>
  <c r="Y24" i="4688" s="1"/>
  <c r="M20" i="4677"/>
  <c r="Z24" i="4688" s="1"/>
  <c r="M21" i="4677"/>
  <c r="AA24" i="4688" s="1"/>
  <c r="M22" i="4677"/>
  <c r="AB24" i="4688" s="1"/>
  <c r="M18" i="4677"/>
  <c r="X24" i="4688" s="1"/>
  <c r="M17" i="4677"/>
  <c r="W24" i="4688" s="1"/>
  <c r="M16" i="4677"/>
  <c r="V24" i="4688" s="1"/>
  <c r="L5" i="4677"/>
  <c r="D5" i="4677"/>
  <c r="E4" i="4677"/>
  <c r="T21" i="4677"/>
  <c r="AO24" i="4688" s="1"/>
  <c r="T20" i="4677"/>
  <c r="AN24" i="4688" s="1"/>
  <c r="T19" i="4677"/>
  <c r="AM24" i="4688" s="1"/>
  <c r="T18" i="4677"/>
  <c r="AL24" i="4688" s="1"/>
  <c r="T17" i="4677"/>
  <c r="AK24" i="4688" s="1"/>
  <c r="T16" i="4677"/>
  <c r="AJ24" i="4688" s="1"/>
  <c r="T15" i="4677"/>
  <c r="AI24" i="4688" s="1"/>
  <c r="T14" i="4677"/>
  <c r="AH24" i="4688" s="1"/>
  <c r="T13" i="4677"/>
  <c r="AG24" i="4688" s="1"/>
  <c r="T12" i="4677"/>
  <c r="AF24" i="4688" s="1"/>
  <c r="T11" i="4677"/>
  <c r="AE24" i="4688" s="1"/>
  <c r="T10" i="4677"/>
  <c r="AD24" i="4688" s="1"/>
  <c r="M15" i="4677"/>
  <c r="U24" i="4688" s="1"/>
  <c r="M14" i="4677"/>
  <c r="T24" i="4688" s="1"/>
  <c r="M13" i="4677"/>
  <c r="S24" i="4688" s="1"/>
  <c r="M12" i="4677"/>
  <c r="R24" i="4688" s="1"/>
  <c r="M11" i="4677"/>
  <c r="Q24" i="4688" s="1"/>
  <c r="M10" i="4677"/>
  <c r="P24" i="4688" s="1"/>
  <c r="F11" i="4677"/>
  <c r="C24" i="4688" s="1"/>
  <c r="F12" i="4677"/>
  <c r="D24" i="4688" s="1"/>
  <c r="F13" i="4677"/>
  <c r="E24" i="4688" s="1"/>
  <c r="F14" i="4677"/>
  <c r="F24" i="4688" s="1"/>
  <c r="F15" i="4677"/>
  <c r="G24" i="4688" s="1"/>
  <c r="F16" i="4677"/>
  <c r="H24" i="4688" s="1"/>
  <c r="F17" i="4677"/>
  <c r="I24" i="4688" s="1"/>
  <c r="F18" i="4677"/>
  <c r="J24" i="4688" s="1"/>
  <c r="F19" i="4677"/>
  <c r="K24" i="4688" s="1"/>
  <c r="F20" i="4677"/>
  <c r="M24" i="4688" s="1"/>
  <c r="F21" i="4677"/>
  <c r="N24" i="4688" s="1"/>
  <c r="F22" i="4677"/>
  <c r="O24" i="4688" s="1"/>
  <c r="F10" i="4677"/>
  <c r="B24" i="4688" s="1"/>
  <c r="L6" i="4681"/>
  <c r="D6" i="4681"/>
  <c r="E5" i="4681"/>
  <c r="U18" i="4690" l="1"/>
  <c r="U14" i="4690"/>
  <c r="U13" i="4690"/>
  <c r="U16" i="4690"/>
  <c r="U15" i="4690"/>
  <c r="U17" i="4690"/>
  <c r="U19" i="4690"/>
  <c r="U20" i="4690"/>
  <c r="U21" i="4690"/>
  <c r="N15" i="4690"/>
  <c r="N17" i="4690"/>
  <c r="N19" i="4690"/>
  <c r="N21" i="4690"/>
  <c r="N12" i="4690"/>
  <c r="G18" i="4690"/>
  <c r="G16" i="4690"/>
  <c r="G14" i="4690"/>
  <c r="G13" i="4690"/>
  <c r="N14" i="4690"/>
  <c r="N16" i="4690"/>
  <c r="N18" i="4690"/>
  <c r="N20" i="4690"/>
  <c r="N22" i="4690"/>
  <c r="G15" i="4690"/>
  <c r="G17" i="4690"/>
  <c r="G19" i="4690"/>
  <c r="N13" i="4690"/>
  <c r="N10" i="4690"/>
  <c r="N11" i="4690"/>
  <c r="AH21" i="4688"/>
  <c r="AJ21" i="4688"/>
  <c r="AL21" i="4688"/>
  <c r="AM21" i="4688"/>
  <c r="AN21" i="4688"/>
  <c r="AO21" i="4688"/>
  <c r="T17" i="4681"/>
  <c r="AL25" i="4688"/>
  <c r="BZ18" i="4688" s="1"/>
  <c r="AN25" i="4688"/>
  <c r="CB18" i="4688" s="1"/>
  <c r="AG25" i="4688"/>
  <c r="BU18" i="4688" s="1"/>
  <c r="AO25" i="4688"/>
  <c r="CC18" i="4688" s="1"/>
  <c r="T25" i="4688"/>
  <c r="BI18" i="4688" s="1"/>
  <c r="V25" i="4688"/>
  <c r="BK18" i="4688" s="1"/>
  <c r="X25" i="4688"/>
  <c r="BM18" i="4688" s="1"/>
  <c r="Y25" i="4688"/>
  <c r="BN18" i="4688" s="1"/>
  <c r="E25" i="4688"/>
  <c r="AU18" i="4688" s="1"/>
  <c r="T21" i="4688"/>
  <c r="V21" i="4688"/>
  <c r="X21" i="4688"/>
  <c r="Y21" i="4688"/>
  <c r="AA21" i="4688"/>
  <c r="E18" i="4688"/>
  <c r="AU17" i="4688" s="1"/>
  <c r="AI25" i="4688"/>
  <c r="BW18" i="4688" s="1"/>
  <c r="S25" i="4688"/>
  <c r="BH18" i="4688" s="1"/>
  <c r="R25" i="4688"/>
  <c r="BG18" i="4688" s="1"/>
  <c r="U25" i="4688"/>
  <c r="BJ18" i="4688" s="1"/>
  <c r="W25" i="4688"/>
  <c r="BL18" i="4688" s="1"/>
  <c r="Z25" i="4688"/>
  <c r="BO18" i="4688" s="1"/>
  <c r="AA25" i="4688"/>
  <c r="BP18" i="4688" s="1"/>
  <c r="AB25" i="4688"/>
  <c r="BQ18" i="4688" s="1"/>
  <c r="Q25" i="4688"/>
  <c r="BF18" i="4688" s="1"/>
  <c r="P25" i="4688"/>
  <c r="BE18" i="4688" s="1"/>
  <c r="J25" i="4688"/>
  <c r="AZ18" i="4688" s="1"/>
  <c r="H25" i="4688"/>
  <c r="AX18" i="4688" s="1"/>
  <c r="F25" i="4688"/>
  <c r="AV18" i="4688" s="1"/>
  <c r="G25" i="4688"/>
  <c r="AW18" i="4688" s="1"/>
  <c r="K25" i="4688"/>
  <c r="BA18" i="4688" s="1"/>
  <c r="I25" i="4688"/>
  <c r="AY18" i="4688" s="1"/>
  <c r="AG21" i="4688"/>
  <c r="S21" i="4688"/>
  <c r="U21" i="4688"/>
  <c r="W21" i="4688"/>
  <c r="Z21" i="4688"/>
  <c r="AB21" i="4688"/>
  <c r="R21" i="4688"/>
  <c r="F21" i="4688"/>
  <c r="P21" i="4688"/>
  <c r="K21" i="4688"/>
  <c r="I21" i="4688"/>
  <c r="G21" i="4688"/>
  <c r="H21" i="4688"/>
  <c r="Q21" i="4688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8" i="4688"/>
  <c r="AF28" i="4688"/>
  <c r="AJ28" i="4688"/>
  <c r="AN28" i="4688"/>
  <c r="AI28" i="4688"/>
  <c r="AO28" i="4688"/>
  <c r="S18" i="4688"/>
  <c r="BH17" i="4688" s="1"/>
  <c r="U18" i="4688"/>
  <c r="BJ17" i="4688" s="1"/>
  <c r="W18" i="4688"/>
  <c r="BL17" i="4688" s="1"/>
  <c r="R18" i="4688"/>
  <c r="BG17" i="4688" s="1"/>
  <c r="Z28" i="4688"/>
  <c r="M11" i="4681"/>
  <c r="Q18" i="4688"/>
  <c r="BF17" i="4688" s="1"/>
  <c r="P28" i="4688"/>
  <c r="X28" i="4688"/>
  <c r="AB28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8" i="4688"/>
  <c r="D28" i="4688"/>
  <c r="N28" i="4688"/>
  <c r="K28" i="4688"/>
  <c r="I28" i="4688"/>
  <c r="AH28" i="4688"/>
  <c r="AK14" i="4688"/>
  <c r="BY12" i="4688" s="1"/>
  <c r="AL28" i="4688"/>
  <c r="AO14" i="4688"/>
  <c r="CC12" i="4688" s="1"/>
  <c r="AE28" i="4688"/>
  <c r="AH14" i="4688"/>
  <c r="BV12" i="4688" s="1"/>
  <c r="AJ14" i="4688"/>
  <c r="BX12" i="4688" s="1"/>
  <c r="AG28" i="4688"/>
  <c r="AM14" i="4688"/>
  <c r="CA12" i="4688" s="1"/>
  <c r="AM28" i="4688"/>
  <c r="AK28" i="4688"/>
  <c r="R28" i="4688"/>
  <c r="U14" i="4688"/>
  <c r="BJ12" i="4688" s="1"/>
  <c r="T28" i="4688"/>
  <c r="W14" i="4688"/>
  <c r="BL12" i="4688" s="1"/>
  <c r="V28" i="4688"/>
  <c r="Y14" i="4688"/>
  <c r="BN12" i="4688" s="1"/>
  <c r="AA14" i="4688"/>
  <c r="BP12" i="4688" s="1"/>
  <c r="AA28" i="4688"/>
  <c r="AB14" i="4688"/>
  <c r="BQ12" i="4688" s="1"/>
  <c r="Q28" i="4688"/>
  <c r="T14" i="4688"/>
  <c r="BI12" i="4688" s="1"/>
  <c r="S28" i="4688"/>
  <c r="V14" i="4688"/>
  <c r="BK12" i="4688" s="1"/>
  <c r="U28" i="4688"/>
  <c r="X14" i="4688"/>
  <c r="BM12" i="4688" s="1"/>
  <c r="W28" i="4688"/>
  <c r="Z14" i="4688"/>
  <c r="BO12" i="4688" s="1"/>
  <c r="O28" i="4688"/>
  <c r="R14" i="4688"/>
  <c r="BG12" i="4688" s="1"/>
  <c r="M28" i="4688"/>
  <c r="P14" i="4688"/>
  <c r="BE12" i="4688" s="1"/>
  <c r="K14" i="4688"/>
  <c r="BA12" i="4688" s="1"/>
  <c r="H28" i="4688"/>
  <c r="G28" i="4688"/>
  <c r="J14" i="4688"/>
  <c r="AZ12" i="4688" s="1"/>
  <c r="E28" i="4688"/>
  <c r="H14" i="4688"/>
  <c r="AX12" i="4688" s="1"/>
  <c r="C28" i="4688"/>
  <c r="E14" i="4688"/>
  <c r="AU12" i="4688" s="1"/>
  <c r="F14" i="4688"/>
  <c r="AV12" i="4688" s="1"/>
  <c r="B28" i="4688"/>
  <c r="J28" i="4688"/>
  <c r="AK25" i="4688"/>
  <c r="BY18" i="4688" s="1"/>
  <c r="AM25" i="4688"/>
  <c r="CA18" i="4688" s="1"/>
  <c r="AJ25" i="4688"/>
  <c r="BX18" i="4688" s="1"/>
  <c r="AH25" i="4688"/>
  <c r="BV18" i="4688" s="1"/>
  <c r="AK21" i="4688"/>
  <c r="AI21" i="4688"/>
  <c r="J21" i="4688"/>
  <c r="E21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8" i="4688"/>
  <c r="Z29" i="4688" s="1"/>
  <c r="BO19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29" i="4688"/>
  <c r="BY19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G19" i="4681" l="1"/>
  <c r="AL29" i="4688"/>
  <c r="BZ19" i="4688" s="1"/>
  <c r="AM29" i="4688"/>
  <c r="CA19" i="4688" s="1"/>
  <c r="R29" i="4688"/>
  <c r="BG19" i="4688" s="1"/>
  <c r="H29" i="4688"/>
  <c r="AX19" i="4688" s="1"/>
  <c r="U23" i="4690"/>
  <c r="G23" i="4690"/>
  <c r="N23" i="4690"/>
  <c r="AI29" i="4688"/>
  <c r="BW19" i="4688" s="1"/>
  <c r="AH29" i="4688"/>
  <c r="BV19" i="4688" s="1"/>
  <c r="AJ29" i="4688"/>
  <c r="BX19" i="4688" s="1"/>
  <c r="W29" i="4688"/>
  <c r="BL19" i="4688" s="1"/>
  <c r="I29" i="4688"/>
  <c r="AY19" i="4688" s="1"/>
  <c r="AO29" i="4688"/>
  <c r="CC19" i="4688" s="1"/>
  <c r="U23" i="4678"/>
  <c r="V29" i="4688"/>
  <c r="BK19" i="4688" s="1"/>
  <c r="S29" i="4688"/>
  <c r="BH19" i="4688" s="1"/>
  <c r="AA29" i="4688"/>
  <c r="BP19" i="4688" s="1"/>
  <c r="E29" i="4688"/>
  <c r="AU19" i="4688" s="1"/>
  <c r="Y29" i="4688"/>
  <c r="BN19" i="4688" s="1"/>
  <c r="U29" i="4688"/>
  <c r="BJ19" i="4688" s="1"/>
  <c r="AB29" i="4688"/>
  <c r="BQ19" i="4688" s="1"/>
  <c r="X29" i="4688"/>
  <c r="BM19" i="4688" s="1"/>
  <c r="T29" i="4688"/>
  <c r="BI19" i="4688" s="1"/>
  <c r="Q29" i="4688"/>
  <c r="BF19" i="4688" s="1"/>
  <c r="K29" i="4688"/>
  <c r="BA19" i="4688" s="1"/>
  <c r="F29" i="4688"/>
  <c r="AV19" i="4688" s="1"/>
  <c r="P29" i="4688"/>
  <c r="BE19" i="4688" s="1"/>
  <c r="AG29" i="4688"/>
  <c r="BU19" i="4688" s="1"/>
  <c r="J29" i="4688"/>
  <c r="AZ19" i="4688" s="1"/>
  <c r="G29" i="4688"/>
  <c r="AW19" i="4688" s="1"/>
  <c r="AN29" i="4688"/>
  <c r="CB19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<sst xmlns="http://schemas.openxmlformats.org/spreadsheetml/2006/main" count="772" uniqueCount="155">
  <si>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</si>
  <si>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</si>
  <si>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</si>
  <si>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</si>
  <si>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</si>
  <si>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</si>
  <si>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</si>
  <si>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</si>
  <si>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</si>
  <si>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</si>
  <si>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</si>
  <si>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</si>
  <si>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</si>
  <si>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</si>
  <si>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</si>
  <si>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</si>
  <si>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</si>
  <si>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</si>
  <si>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</si>
  <si>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</si>
  <si>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</si>
  <si>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</si>
  <si>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</si>
  <si>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</si>
  <si>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</si>
  <si>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</si>
  <si>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</si>
  <si>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</si>
  <si>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</si>
  <si>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</si>
  <si>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</si>
  <si>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</si>
  <si>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</si>
  <si>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</si>
  <si>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</si>
  <si>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</si>
  <si>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</si>
  <si>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</si>
  <si>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</si>
  <si>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</si>
  <si>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</si>
  <si>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</si>
  <si>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</si>
  <si>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</si>
  <si>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</si>
  <si>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</si>
  <si>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</si>
  <si>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</si>
  <si>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</si>
  <si>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</si>
  <si>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</si>
  <si>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</si>
  <si>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</si>
  <si>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</si>
  <si>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</si>
  <si>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</si>
  <si>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</si>
  <si>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</si>
  <si>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</si>
  <si>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</si>
  <si>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</si>
  <si>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</si>
  <si>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</si>
  <si>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</si>
  <si>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</si>
  <si>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</si>
  <si>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</si>
  <si>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</si>
  <si>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</si>
  <si>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</si>
  <si>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</si>
  <si>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</si>
  <si>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</si>
  <si>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</si>
  <si>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</si>
  <si>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</si>
  <si>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</si>
  <si>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</si>
  <si>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</si>
  <si>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</si>
  <si>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</si>
  <si>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</si>
  <si>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</si>
  <si>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</si>
  <si>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</si>
  <si>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</si>
  <si>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</si>
  <si>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</si>
  <si>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</si>
  <si>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</si>
  <si>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</si>
  <si>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</si>
  <si>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</si>
  <si>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</si>
  <si>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</si>
  <si>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</si>
  <si>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</si>
  <si>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</si>
  <si>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</si>
  <si>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</si>
  <si>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</si>
  <si>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</si>
  <si>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</si>
  <si>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</si>
  <si>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</si>
  <si>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</si>
  <si>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</si>
  <si>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</si>
  <si>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</si>
  <si>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</si>
  <si>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</si>
  <si>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</si>
  <si>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</si>
  <si>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</si>
  <si>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</si>
  <si>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</si>
  <si>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</si>
  <si>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</si>
  <si>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</si>
  <si>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</si>
  <si>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</si>
  <si>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</si>
  <si>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</si>
  <si>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</si>
  <si>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</si>
  <si>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</si>
  <si>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</si>
  <si>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</si>
  <si>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</si>
  <si>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</si>
  <si>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</si>
  <si>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</si>
  <si>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</si>
  <si>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</si>
  <si>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</si>
  <si>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</si>
  <si>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</si>
  <si>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</si>
  <si>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</si>
  <si>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</si>
  <si>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</si>
  <si>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</si>
  <si>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</si>
  <si>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</si>
  <si>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</si>
  <si>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</si>
  <si>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</si>
  <si>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</si>
  <si>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</si>
  <si>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98 X CARRERA 53</t>
  </si>
  <si>
    <t>JULIO VASQUEZ</t>
  </si>
  <si>
    <t>ADOLFREDO FLOREZ</t>
  </si>
  <si>
    <t>IVAN FONSECA</t>
  </si>
  <si>
    <t>14:00- 15:00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</si>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</sst>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0" fillId="0" borderId="0" xfId="0" applyFont="1" applyAlignment="1">
      <alignment horizontal="center"/>
    </xf>
    <xf numFmtId="0" fontId="21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1" fillId="0" borderId="0" xfId="0" applyFont="1" applyAlignment="1">
      <alignment horizontal="center"/>
    </xf>
    <xf numFmtId="1" fontId="22" fillId="0" borderId="6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vertical="center"/>
    </xf>
    <xf numFmtId="0" fontId="2" fillId="0" borderId="23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18" fillId="0" borderId="6" xfId="0" applyFont="1" applyFill="1" applyBorder="1" applyAlignment="1" applyProtection="1">
      <alignment horizontal="center" vertical="center" wrapText="1"/>
    </xf>
    <xf numFmtId="0" fontId="18" fillId="0" borderId="19" xfId="0" applyFont="1" applyFill="1" applyBorder="1" applyAlignment="1" applyProtection="1">
      <alignment horizontal="center" vertical="center" wrapText="1"/>
    </xf>
    <xf numFmtId="0" fontId="18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1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20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139.5</c:v>
                </c:pt>
                <c:pt idx="1">
                  <c:v>123</c:v>
                </c:pt>
                <c:pt idx="2">
                  <c:v>130</c:v>
                </c:pt>
                <c:pt idx="3">
                  <c:v>126.5</c:v>
                </c:pt>
                <c:pt idx="4">
                  <c:v>96.5</c:v>
                </c:pt>
                <c:pt idx="5">
                  <c:v>105</c:v>
                </c:pt>
                <c:pt idx="6">
                  <c:v>99</c:v>
                </c:pt>
                <c:pt idx="7">
                  <c:v>115</c:v>
                </c:pt>
                <c:pt idx="8">
                  <c:v>99.5</c:v>
                </c:pt>
                <c:pt idx="9">
                  <c:v>118.5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3175000"/>
        <c:axId val="103194136"/>
      </c:barChart>
      <c:catAx>
        <c:axId val="103175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3194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194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3175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403</c:v>
                </c:pt>
                <c:pt idx="1">
                  <c:v>446.5</c:v>
                </c:pt>
                <c:pt idx="2">
                  <c:v>412.5</c:v>
                </c:pt>
                <c:pt idx="3">
                  <c:v>441</c:v>
                </c:pt>
                <c:pt idx="4">
                  <c:v>341</c:v>
                </c:pt>
                <c:pt idx="5">
                  <c:v>405</c:v>
                </c:pt>
                <c:pt idx="6">
                  <c:v>339.5</c:v>
                </c:pt>
                <c:pt idx="7">
                  <c:v>415.5</c:v>
                </c:pt>
                <c:pt idx="8">
                  <c:v>374.5</c:v>
                </c:pt>
                <c:pt idx="9">
                  <c:v>434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160896"/>
        <c:axId val="174161288"/>
      </c:barChart>
      <c:catAx>
        <c:axId val="174160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61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161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60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498.5</c:v>
                </c:pt>
                <c:pt idx="1">
                  <c:v>535</c:v>
                </c:pt>
                <c:pt idx="2">
                  <c:v>470</c:v>
                </c:pt>
                <c:pt idx="3">
                  <c:v>547</c:v>
                </c:pt>
                <c:pt idx="4">
                  <c:v>451.5</c:v>
                </c:pt>
                <c:pt idx="5">
                  <c:v>523.5</c:v>
                </c:pt>
                <c:pt idx="6">
                  <c:v>534.5</c:v>
                </c:pt>
                <c:pt idx="7">
                  <c:v>573</c:v>
                </c:pt>
                <c:pt idx="8">
                  <c:v>553</c:v>
                </c:pt>
                <c:pt idx="9">
                  <c:v>544.5</c:v>
                </c:pt>
                <c:pt idx="10">
                  <c:v>568.5</c:v>
                </c:pt>
                <c:pt idx="11">
                  <c:v>535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803536"/>
        <c:axId val="175803928"/>
      </c:barChart>
      <c:catAx>
        <c:axId val="175803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03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803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03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404.5</c:v>
                </c:pt>
                <c:pt idx="1">
                  <c:v>458</c:v>
                </c:pt>
                <c:pt idx="2">
                  <c:v>401.5</c:v>
                </c:pt>
                <c:pt idx="3">
                  <c:v>499.5</c:v>
                </c:pt>
                <c:pt idx="4">
                  <c:v>465</c:v>
                </c:pt>
                <c:pt idx="5">
                  <c:v>515.5</c:v>
                </c:pt>
                <c:pt idx="6">
                  <c:v>427.5</c:v>
                </c:pt>
                <c:pt idx="7">
                  <c:v>479</c:v>
                </c:pt>
                <c:pt idx="8">
                  <c:v>450</c:v>
                </c:pt>
                <c:pt idx="9">
                  <c:v>439</c:v>
                </c:pt>
                <c:pt idx="10">
                  <c:v>462.5</c:v>
                </c:pt>
                <c:pt idx="11">
                  <c:v>492.5</c:v>
                </c:pt>
                <c:pt idx="12">
                  <c:v>429.5</c:v>
                </c:pt>
                <c:pt idx="13">
                  <c:v>494.5</c:v>
                </c:pt>
                <c:pt idx="14">
                  <c:v>497</c:v>
                </c:pt>
                <c:pt idx="15">
                  <c:v>582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804712"/>
        <c:axId val="175805104"/>
      </c:barChart>
      <c:catAx>
        <c:axId val="175804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0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805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04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'SALIDA BVISTA'!$A$10:$A$19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'SALIDA BVISTA'!$F$10:$F$19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805888"/>
        <c:axId val="175806280"/>
      </c:barChart>
      <c:catAx>
        <c:axId val="175805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06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806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05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'SALIDA BVISTA'!$O$10:$O$21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'SALIDA BVISTA'!$T$10:$T$21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750488"/>
        <c:axId val="176750880"/>
      </c:barChart>
      <c:catAx>
        <c:axId val="176750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750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750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750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('SALIDA BVISTA'!$F$20:$F$22,'SALIDA BVISTA'!$M$10:$M$22)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751664"/>
        <c:axId val="176752056"/>
      </c:barChart>
      <c:catAx>
        <c:axId val="176751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752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752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751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519</c:v>
                </c:pt>
                <c:pt idx="4">
                  <c:v>476</c:v>
                </c:pt>
                <c:pt idx="5">
                  <c:v>458</c:v>
                </c:pt>
                <c:pt idx="6">
                  <c:v>427</c:v>
                </c:pt>
                <c:pt idx="7">
                  <c:v>415.5</c:v>
                </c:pt>
                <c:pt idx="8">
                  <c:v>418.5</c:v>
                </c:pt>
                <c:pt idx="9">
                  <c:v>432</c:v>
                </c:pt>
                <c:pt idx="13">
                  <c:v>449.5</c:v>
                </c:pt>
                <c:pt idx="14">
                  <c:v>495</c:v>
                </c:pt>
                <c:pt idx="15">
                  <c:v>516</c:v>
                </c:pt>
                <c:pt idx="16">
                  <c:v>537.5</c:v>
                </c:pt>
                <c:pt idx="17">
                  <c:v>525.5</c:v>
                </c:pt>
                <c:pt idx="18">
                  <c:v>482.5</c:v>
                </c:pt>
                <c:pt idx="19">
                  <c:v>464</c:v>
                </c:pt>
                <c:pt idx="20">
                  <c:v>481.5</c:v>
                </c:pt>
                <c:pt idx="21">
                  <c:v>476</c:v>
                </c:pt>
                <c:pt idx="22">
                  <c:v>489.5</c:v>
                </c:pt>
                <c:pt idx="23">
                  <c:v>525</c:v>
                </c:pt>
                <c:pt idx="24">
                  <c:v>566</c:v>
                </c:pt>
                <c:pt idx="25">
                  <c:v>597.5</c:v>
                </c:pt>
                <c:pt idx="29">
                  <c:v>487.5</c:v>
                </c:pt>
                <c:pt idx="30">
                  <c:v>489.5</c:v>
                </c:pt>
                <c:pt idx="31">
                  <c:v>514</c:v>
                </c:pt>
                <c:pt idx="32">
                  <c:v>577.5</c:v>
                </c:pt>
                <c:pt idx="33">
                  <c:v>610</c:v>
                </c:pt>
                <c:pt idx="34">
                  <c:v>624.5</c:v>
                </c:pt>
                <c:pt idx="35">
                  <c:v>640.5</c:v>
                </c:pt>
                <c:pt idx="36">
                  <c:v>661</c:v>
                </c:pt>
                <c:pt idx="37">
                  <c:v>656.5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746.5</c:v>
                </c:pt>
                <c:pt idx="4">
                  <c:v>756.5</c:v>
                </c:pt>
                <c:pt idx="5">
                  <c:v>759.5</c:v>
                </c:pt>
                <c:pt idx="6">
                  <c:v>764.5</c:v>
                </c:pt>
                <c:pt idx="7">
                  <c:v>766.5</c:v>
                </c:pt>
                <c:pt idx="8">
                  <c:v>780</c:v>
                </c:pt>
                <c:pt idx="9">
                  <c:v>801</c:v>
                </c:pt>
                <c:pt idx="13">
                  <c:v>964.5</c:v>
                </c:pt>
                <c:pt idx="14">
                  <c:v>964.5</c:v>
                </c:pt>
                <c:pt idx="15">
                  <c:v>979</c:v>
                </c:pt>
                <c:pt idx="16">
                  <c:v>969</c:v>
                </c:pt>
                <c:pt idx="17">
                  <c:v>957.5</c:v>
                </c:pt>
                <c:pt idx="18">
                  <c:v>981</c:v>
                </c:pt>
                <c:pt idx="19">
                  <c:v>935.5</c:v>
                </c:pt>
                <c:pt idx="20">
                  <c:v>947.5</c:v>
                </c:pt>
                <c:pt idx="21">
                  <c:v>952</c:v>
                </c:pt>
                <c:pt idx="22">
                  <c:v>912.5</c:v>
                </c:pt>
                <c:pt idx="23">
                  <c:v>927.5</c:v>
                </c:pt>
                <c:pt idx="24">
                  <c:v>927</c:v>
                </c:pt>
                <c:pt idx="25">
                  <c:v>906</c:v>
                </c:pt>
                <c:pt idx="29">
                  <c:v>1010.5</c:v>
                </c:pt>
                <c:pt idx="30">
                  <c:v>967.5</c:v>
                </c:pt>
                <c:pt idx="31">
                  <c:v>955.5</c:v>
                </c:pt>
                <c:pt idx="32">
                  <c:v>945.5</c:v>
                </c:pt>
                <c:pt idx="33">
                  <c:v>932</c:v>
                </c:pt>
                <c:pt idx="34">
                  <c:v>999</c:v>
                </c:pt>
                <c:pt idx="35">
                  <c:v>1007</c:v>
                </c:pt>
                <c:pt idx="36">
                  <c:v>1025.5</c:v>
                </c:pt>
                <c:pt idx="37">
                  <c:v>1022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1703</c:v>
                </c:pt>
                <c:pt idx="4">
                  <c:v>1641</c:v>
                </c:pt>
                <c:pt idx="5">
                  <c:v>1599.5</c:v>
                </c:pt>
                <c:pt idx="6">
                  <c:v>1526.5</c:v>
                </c:pt>
                <c:pt idx="7">
                  <c:v>1501</c:v>
                </c:pt>
                <c:pt idx="8">
                  <c:v>1534.5</c:v>
                </c:pt>
                <c:pt idx="9">
                  <c:v>1563.5</c:v>
                </c:pt>
                <c:pt idx="13">
                  <c:v>1763.5</c:v>
                </c:pt>
                <c:pt idx="14">
                  <c:v>1824</c:v>
                </c:pt>
                <c:pt idx="15">
                  <c:v>1881.5</c:v>
                </c:pt>
                <c:pt idx="16">
                  <c:v>1907.5</c:v>
                </c:pt>
                <c:pt idx="17">
                  <c:v>1887</c:v>
                </c:pt>
                <c:pt idx="18">
                  <c:v>1872</c:v>
                </c:pt>
                <c:pt idx="19">
                  <c:v>1795.5</c:v>
                </c:pt>
                <c:pt idx="20">
                  <c:v>1830.5</c:v>
                </c:pt>
                <c:pt idx="21">
                  <c:v>1844</c:v>
                </c:pt>
                <c:pt idx="22">
                  <c:v>1823.5</c:v>
                </c:pt>
                <c:pt idx="23">
                  <c:v>1879</c:v>
                </c:pt>
                <c:pt idx="24">
                  <c:v>1913.5</c:v>
                </c:pt>
                <c:pt idx="25">
                  <c:v>2003</c:v>
                </c:pt>
                <c:pt idx="29">
                  <c:v>2050.5</c:v>
                </c:pt>
                <c:pt idx="30">
                  <c:v>2003.5</c:v>
                </c:pt>
                <c:pt idx="31">
                  <c:v>1992</c:v>
                </c:pt>
                <c:pt idx="32">
                  <c:v>2056.5</c:v>
                </c:pt>
                <c:pt idx="33">
                  <c:v>2082.5</c:v>
                </c:pt>
                <c:pt idx="34">
                  <c:v>2184</c:v>
                </c:pt>
                <c:pt idx="35">
                  <c:v>2205</c:v>
                </c:pt>
                <c:pt idx="36">
                  <c:v>2239</c:v>
                </c:pt>
                <c:pt idx="37">
                  <c:v>2201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752840"/>
        <c:axId val="176753232"/>
      </c:lineChart>
      <c:catAx>
        <c:axId val="17675284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75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75323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75284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116.5</c:v>
                </c:pt>
                <c:pt idx="1">
                  <c:v>108.5</c:v>
                </c:pt>
                <c:pt idx="2">
                  <c:v>84.5</c:v>
                </c:pt>
                <c:pt idx="3">
                  <c:v>140</c:v>
                </c:pt>
                <c:pt idx="4">
                  <c:v>162</c:v>
                </c:pt>
                <c:pt idx="5">
                  <c:v>129.5</c:v>
                </c:pt>
                <c:pt idx="6">
                  <c:v>106</c:v>
                </c:pt>
                <c:pt idx="7">
                  <c:v>128</c:v>
                </c:pt>
                <c:pt idx="8">
                  <c:v>119</c:v>
                </c:pt>
                <c:pt idx="9">
                  <c:v>111</c:v>
                </c:pt>
                <c:pt idx="10">
                  <c:v>123.5</c:v>
                </c:pt>
                <c:pt idx="11">
                  <c:v>122.5</c:v>
                </c:pt>
                <c:pt idx="12">
                  <c:v>132.5</c:v>
                </c:pt>
                <c:pt idx="13">
                  <c:v>146.5</c:v>
                </c:pt>
                <c:pt idx="14">
                  <c:v>164.5</c:v>
                </c:pt>
                <c:pt idx="15">
                  <c:v>154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803392"/>
        <c:axId val="172803776"/>
      </c:barChart>
      <c:catAx>
        <c:axId val="172803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80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803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803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136</c:v>
                </c:pt>
                <c:pt idx="1">
                  <c:v>120.5</c:v>
                </c:pt>
                <c:pt idx="2">
                  <c:v>96.5</c:v>
                </c:pt>
                <c:pt idx="3">
                  <c:v>134.5</c:v>
                </c:pt>
                <c:pt idx="4">
                  <c:v>138</c:v>
                </c:pt>
                <c:pt idx="5">
                  <c:v>145</c:v>
                </c:pt>
                <c:pt idx="6">
                  <c:v>160</c:v>
                </c:pt>
                <c:pt idx="7">
                  <c:v>167</c:v>
                </c:pt>
                <c:pt idx="8">
                  <c:v>152.5</c:v>
                </c:pt>
                <c:pt idx="9">
                  <c:v>161</c:v>
                </c:pt>
                <c:pt idx="10">
                  <c:v>180.5</c:v>
                </c:pt>
                <c:pt idx="11">
                  <c:v>162.5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75648"/>
        <c:axId val="174976032"/>
      </c:barChart>
      <c:catAx>
        <c:axId val="174975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7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76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75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100</c:v>
                </c:pt>
                <c:pt idx="1">
                  <c:v>115.5</c:v>
                </c:pt>
                <c:pt idx="2">
                  <c:v>119</c:v>
                </c:pt>
                <c:pt idx="3">
                  <c:v>103</c:v>
                </c:pt>
                <c:pt idx="4">
                  <c:v>71</c:v>
                </c:pt>
                <c:pt idx="5">
                  <c:v>89</c:v>
                </c:pt>
                <c:pt idx="6">
                  <c:v>72</c:v>
                </c:pt>
                <c:pt idx="7">
                  <c:v>87</c:v>
                </c:pt>
                <c:pt idx="8">
                  <c:v>88</c:v>
                </c:pt>
                <c:pt idx="9">
                  <c:v>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840416"/>
        <c:axId val="174890328"/>
      </c:barChart>
      <c:catAx>
        <c:axId val="173840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90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90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840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126</c:v>
                </c:pt>
                <c:pt idx="1">
                  <c:v>153.5</c:v>
                </c:pt>
                <c:pt idx="2">
                  <c:v>129</c:v>
                </c:pt>
                <c:pt idx="3">
                  <c:v>144</c:v>
                </c:pt>
                <c:pt idx="4">
                  <c:v>120</c:v>
                </c:pt>
                <c:pt idx="5">
                  <c:v>129.5</c:v>
                </c:pt>
                <c:pt idx="6">
                  <c:v>140</c:v>
                </c:pt>
                <c:pt idx="7">
                  <c:v>151</c:v>
                </c:pt>
                <c:pt idx="8">
                  <c:v>140</c:v>
                </c:pt>
                <c:pt idx="9">
                  <c:v>126.5</c:v>
                </c:pt>
                <c:pt idx="10">
                  <c:v>135</c:v>
                </c:pt>
                <c:pt idx="11">
                  <c:v>121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44536"/>
        <c:axId val="174944920"/>
      </c:barChart>
      <c:catAx>
        <c:axId val="174944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44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44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44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73</c:v>
                </c:pt>
                <c:pt idx="1">
                  <c:v>88</c:v>
                </c:pt>
                <c:pt idx="2">
                  <c:v>93</c:v>
                </c:pt>
                <c:pt idx="3">
                  <c:v>95.5</c:v>
                </c:pt>
                <c:pt idx="4">
                  <c:v>88</c:v>
                </c:pt>
                <c:pt idx="5">
                  <c:v>110</c:v>
                </c:pt>
                <c:pt idx="6">
                  <c:v>107.5</c:v>
                </c:pt>
                <c:pt idx="7">
                  <c:v>98.5</c:v>
                </c:pt>
                <c:pt idx="8">
                  <c:v>92.5</c:v>
                </c:pt>
                <c:pt idx="9">
                  <c:v>97.5</c:v>
                </c:pt>
                <c:pt idx="10">
                  <c:v>113</c:v>
                </c:pt>
                <c:pt idx="11">
                  <c:v>113</c:v>
                </c:pt>
                <c:pt idx="12">
                  <c:v>98</c:v>
                </c:pt>
                <c:pt idx="13">
                  <c:v>102.5</c:v>
                </c:pt>
                <c:pt idx="14">
                  <c:v>107</c:v>
                </c:pt>
                <c:pt idx="15">
                  <c:v>192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878576"/>
        <c:axId val="172878184"/>
      </c:barChart>
      <c:catAx>
        <c:axId val="172878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878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878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878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163.5</c:v>
                </c:pt>
                <c:pt idx="1">
                  <c:v>208</c:v>
                </c:pt>
                <c:pt idx="2">
                  <c:v>163.5</c:v>
                </c:pt>
                <c:pt idx="3">
                  <c:v>211.5</c:v>
                </c:pt>
                <c:pt idx="4">
                  <c:v>173.5</c:v>
                </c:pt>
                <c:pt idx="5">
                  <c:v>211</c:v>
                </c:pt>
                <c:pt idx="6">
                  <c:v>168.5</c:v>
                </c:pt>
                <c:pt idx="7">
                  <c:v>213.5</c:v>
                </c:pt>
                <c:pt idx="8">
                  <c:v>187</c:v>
                </c:pt>
                <c:pt idx="9">
                  <c:v>232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877400"/>
        <c:axId val="174157760"/>
      </c:barChart>
      <c:catAx>
        <c:axId val="172877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57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157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877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236.5</c:v>
                </c:pt>
                <c:pt idx="1">
                  <c:v>261</c:v>
                </c:pt>
                <c:pt idx="2">
                  <c:v>244.5</c:v>
                </c:pt>
                <c:pt idx="3">
                  <c:v>268.5</c:v>
                </c:pt>
                <c:pt idx="4">
                  <c:v>193.5</c:v>
                </c:pt>
                <c:pt idx="5">
                  <c:v>249</c:v>
                </c:pt>
                <c:pt idx="6">
                  <c:v>234.5</c:v>
                </c:pt>
                <c:pt idx="7">
                  <c:v>255</c:v>
                </c:pt>
                <c:pt idx="8">
                  <c:v>260.5</c:v>
                </c:pt>
                <c:pt idx="9">
                  <c:v>257</c:v>
                </c:pt>
                <c:pt idx="10">
                  <c:v>253</c:v>
                </c:pt>
                <c:pt idx="11">
                  <c:v>251.5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158544"/>
        <c:axId val="174158936"/>
      </c:barChart>
      <c:catAx>
        <c:axId val="174158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58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158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58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215</c:v>
                </c:pt>
                <c:pt idx="1">
                  <c:v>261.5</c:v>
                </c:pt>
                <c:pt idx="2">
                  <c:v>224</c:v>
                </c:pt>
                <c:pt idx="3">
                  <c:v>264</c:v>
                </c:pt>
                <c:pt idx="4">
                  <c:v>215</c:v>
                </c:pt>
                <c:pt idx="5">
                  <c:v>276</c:v>
                </c:pt>
                <c:pt idx="6">
                  <c:v>214</c:v>
                </c:pt>
                <c:pt idx="7">
                  <c:v>252.5</c:v>
                </c:pt>
                <c:pt idx="8">
                  <c:v>238.5</c:v>
                </c:pt>
                <c:pt idx="9">
                  <c:v>230.5</c:v>
                </c:pt>
                <c:pt idx="10">
                  <c:v>226</c:v>
                </c:pt>
                <c:pt idx="11">
                  <c:v>257</c:v>
                </c:pt>
                <c:pt idx="12">
                  <c:v>199</c:v>
                </c:pt>
                <c:pt idx="13">
                  <c:v>245.5</c:v>
                </c:pt>
                <c:pt idx="14">
                  <c:v>225.5</c:v>
                </c:pt>
                <c:pt idx="15">
                  <c:v>236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159720"/>
        <c:axId val="174160112"/>
      </c:barChart>
      <c:catAx>
        <c:axId val="174159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60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160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59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479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479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14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09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81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82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83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171825"/>
          <a:ext cx="240030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122228</xdr:rowOff>
    </xdr:from>
    <xdr:to>
      <xdr:col>40</xdr:col>
      <xdr:colOff>304800</xdr:colOff>
      <xdr:row>58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60331" y="95250"/>
          <a:ext cx="228160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ISCO%20DURO\AFOROS%20VEHICULARES%20BARRANQUILLA\INTERSECCIONES%20SEMAFORIZADAS\Semaforizadas\1206\2014\V.A%20-%20V.D.1206(17-02-2009)%20-%20cop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-1"/>
      <sheetName val="G-3"/>
      <sheetName val="G-4"/>
      <sheetName val="G-Totales"/>
      <sheetName val="DIRECCIONALIDAD"/>
      <sheetName val="DIAGRAMA DE VOL"/>
    </sheetNames>
    <sheetDataSet>
      <sheetData sheetId="0">
        <row r="5">
          <cell r="D5" t="str">
            <v>CALLE 98 X CARRERA 53</v>
          </cell>
          <cell r="L5">
            <v>1206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Y21" sqref="Y21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">
        <v>60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">
        <v>149</v>
      </c>
      <c r="E5" s="172"/>
      <c r="F5" s="172"/>
      <c r="G5" s="172"/>
      <c r="H5" s="172"/>
      <c r="I5" s="162" t="s">
        <v>53</v>
      </c>
      <c r="J5" s="162"/>
      <c r="K5" s="162"/>
      <c r="L5" s="173">
        <v>1206</v>
      </c>
      <c r="M5" s="173"/>
      <c r="N5" s="173"/>
      <c r="O5" s="12"/>
      <c r="P5" s="162" t="s">
        <v>57</v>
      </c>
      <c r="Q5" s="162"/>
      <c r="R5" s="162"/>
      <c r="S5" s="171" t="s">
        <v>62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69" t="s">
        <v>150</v>
      </c>
      <c r="E6" s="169"/>
      <c r="F6" s="169"/>
      <c r="G6" s="169"/>
      <c r="H6" s="169"/>
      <c r="I6" s="162" t="s">
        <v>59</v>
      </c>
      <c r="J6" s="162"/>
      <c r="K6" s="162"/>
      <c r="L6" s="174">
        <v>2</v>
      </c>
      <c r="M6" s="174"/>
      <c r="N6" s="174"/>
      <c r="O6" s="42"/>
      <c r="P6" s="162" t="s">
        <v>58</v>
      </c>
      <c r="Q6" s="162"/>
      <c r="R6" s="162"/>
      <c r="S6" s="167">
        <v>43115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3</v>
      </c>
      <c r="C10" s="46">
        <v>133</v>
      </c>
      <c r="D10" s="46">
        <v>0</v>
      </c>
      <c r="E10" s="46">
        <v>2</v>
      </c>
      <c r="F10" s="6">
        <f t="shared" ref="F10:F22" si="0">B10*0.5+C10*1+D10*2+E10*2.5</f>
        <v>139.5</v>
      </c>
      <c r="G10" s="2"/>
      <c r="H10" s="19" t="s">
        <v>4</v>
      </c>
      <c r="I10" s="46">
        <v>17</v>
      </c>
      <c r="J10" s="46">
        <v>122</v>
      </c>
      <c r="K10" s="46">
        <v>1</v>
      </c>
      <c r="L10" s="46">
        <v>3</v>
      </c>
      <c r="M10" s="6">
        <f t="shared" ref="M10:M22" si="1">I10*0.5+J10*1+K10*2+L10*2.5</f>
        <v>140</v>
      </c>
      <c r="N10" s="9">
        <f>F20+F21+F22+M10</f>
        <v>449.5</v>
      </c>
      <c r="O10" s="19" t="s">
        <v>43</v>
      </c>
      <c r="P10" s="46">
        <v>14</v>
      </c>
      <c r="Q10" s="46">
        <v>120</v>
      </c>
      <c r="R10" s="46">
        <v>2</v>
      </c>
      <c r="S10" s="46">
        <v>2</v>
      </c>
      <c r="T10" s="6">
        <f t="shared" ref="T10:T21" si="2">P10*0.5+Q10*1+R10*2+S10*2.5</f>
        <v>136</v>
      </c>
      <c r="U10" s="10"/>
      <c r="AB10" s="1"/>
    </row>
    <row r="11" spans="1:28" ht="24" customHeight="1" x14ac:dyDescent="0.2">
      <c r="A11" s="18" t="s">
        <v>14</v>
      </c>
      <c r="B11" s="46">
        <v>2</v>
      </c>
      <c r="C11" s="46">
        <v>120</v>
      </c>
      <c r="D11" s="46">
        <v>1</v>
      </c>
      <c r="E11" s="46">
        <v>0</v>
      </c>
      <c r="F11" s="6">
        <f t="shared" si="0"/>
        <v>123</v>
      </c>
      <c r="G11" s="2"/>
      <c r="H11" s="19" t="s">
        <v>5</v>
      </c>
      <c r="I11" s="46">
        <v>12</v>
      </c>
      <c r="J11" s="46">
        <v>154</v>
      </c>
      <c r="K11" s="46">
        <v>1</v>
      </c>
      <c r="L11" s="46">
        <v>0</v>
      </c>
      <c r="M11" s="6">
        <f t="shared" si="1"/>
        <v>162</v>
      </c>
      <c r="N11" s="9">
        <f>F21+F22+M10+M11</f>
        <v>495</v>
      </c>
      <c r="O11" s="19" t="s">
        <v>44</v>
      </c>
      <c r="P11" s="46">
        <v>11</v>
      </c>
      <c r="Q11" s="46">
        <v>111</v>
      </c>
      <c r="R11" s="46">
        <v>2</v>
      </c>
      <c r="S11" s="46">
        <v>0</v>
      </c>
      <c r="T11" s="6">
        <f t="shared" si="2"/>
        <v>120.5</v>
      </c>
      <c r="U11" s="2"/>
      <c r="AB11" s="1"/>
    </row>
    <row r="12" spans="1:28" ht="24" customHeight="1" x14ac:dyDescent="0.2">
      <c r="A12" s="18" t="s">
        <v>17</v>
      </c>
      <c r="B12" s="46">
        <v>5</v>
      </c>
      <c r="C12" s="46">
        <v>125</v>
      </c>
      <c r="D12" s="46">
        <v>0</v>
      </c>
      <c r="E12" s="46">
        <v>1</v>
      </c>
      <c r="F12" s="6">
        <f t="shared" si="0"/>
        <v>130</v>
      </c>
      <c r="G12" s="2"/>
      <c r="H12" s="19" t="s">
        <v>6</v>
      </c>
      <c r="I12" s="46">
        <v>13</v>
      </c>
      <c r="J12" s="46">
        <v>121</v>
      </c>
      <c r="K12" s="46">
        <v>1</v>
      </c>
      <c r="L12" s="46">
        <v>0</v>
      </c>
      <c r="M12" s="6">
        <f t="shared" si="1"/>
        <v>129.5</v>
      </c>
      <c r="N12" s="2">
        <f>F22+M10+M11+M12</f>
        <v>516</v>
      </c>
      <c r="O12" s="19" t="s">
        <v>32</v>
      </c>
      <c r="P12" s="46">
        <v>5</v>
      </c>
      <c r="Q12" s="46">
        <v>92</v>
      </c>
      <c r="R12" s="46">
        <v>1</v>
      </c>
      <c r="S12" s="46">
        <v>0</v>
      </c>
      <c r="T12" s="6">
        <f t="shared" si="2"/>
        <v>96.5</v>
      </c>
      <c r="U12" s="2"/>
      <c r="AB12" s="1"/>
    </row>
    <row r="13" spans="1:28" ht="24" customHeight="1" x14ac:dyDescent="0.2">
      <c r="A13" s="18" t="s">
        <v>19</v>
      </c>
      <c r="B13" s="46">
        <v>7</v>
      </c>
      <c r="C13" s="46">
        <v>119</v>
      </c>
      <c r="D13" s="46">
        <v>2</v>
      </c>
      <c r="E13" s="46">
        <v>0</v>
      </c>
      <c r="F13" s="6">
        <f t="shared" si="0"/>
        <v>126.5</v>
      </c>
      <c r="G13" s="2">
        <f t="shared" ref="G13:G19" si="3">F10+F11+F12+F13</f>
        <v>519</v>
      </c>
      <c r="H13" s="19" t="s">
        <v>7</v>
      </c>
      <c r="I13" s="46">
        <v>18</v>
      </c>
      <c r="J13" s="46">
        <v>93</v>
      </c>
      <c r="K13" s="46">
        <v>2</v>
      </c>
      <c r="L13" s="46">
        <v>0</v>
      </c>
      <c r="M13" s="6">
        <f t="shared" si="1"/>
        <v>106</v>
      </c>
      <c r="N13" s="2">
        <f t="shared" ref="N13:N18" si="4">M10+M11+M12+M13</f>
        <v>537.5</v>
      </c>
      <c r="O13" s="19" t="s">
        <v>33</v>
      </c>
      <c r="P13" s="46">
        <v>16</v>
      </c>
      <c r="Q13" s="46">
        <v>124</v>
      </c>
      <c r="R13" s="46">
        <v>0</v>
      </c>
      <c r="S13" s="46">
        <v>1</v>
      </c>
      <c r="T13" s="6">
        <f t="shared" si="2"/>
        <v>134.5</v>
      </c>
      <c r="U13" s="2">
        <f t="shared" ref="U13:U21" si="5">T10+T11+T12+T13</f>
        <v>487.5</v>
      </c>
      <c r="AB13" s="81">
        <v>241</v>
      </c>
    </row>
    <row r="14" spans="1:28" ht="24" customHeight="1" x14ac:dyDescent="0.2">
      <c r="A14" s="18" t="s">
        <v>21</v>
      </c>
      <c r="B14" s="46">
        <v>8</v>
      </c>
      <c r="C14" s="46">
        <v>86</v>
      </c>
      <c r="D14" s="46">
        <v>2</v>
      </c>
      <c r="E14" s="46">
        <v>1</v>
      </c>
      <c r="F14" s="6">
        <f t="shared" si="0"/>
        <v>96.5</v>
      </c>
      <c r="G14" s="2">
        <f t="shared" si="3"/>
        <v>476</v>
      </c>
      <c r="H14" s="19" t="s">
        <v>9</v>
      </c>
      <c r="I14" s="46">
        <v>15</v>
      </c>
      <c r="J14" s="46">
        <v>112</v>
      </c>
      <c r="K14" s="46">
        <v>3</v>
      </c>
      <c r="L14" s="46">
        <v>1</v>
      </c>
      <c r="M14" s="6">
        <f t="shared" si="1"/>
        <v>128</v>
      </c>
      <c r="N14" s="2">
        <f t="shared" si="4"/>
        <v>525.5</v>
      </c>
      <c r="O14" s="19" t="s">
        <v>29</v>
      </c>
      <c r="P14" s="45">
        <v>10</v>
      </c>
      <c r="Q14" s="45">
        <v>129</v>
      </c>
      <c r="R14" s="45">
        <v>2</v>
      </c>
      <c r="S14" s="45">
        <v>0</v>
      </c>
      <c r="T14" s="6">
        <f t="shared" si="2"/>
        <v>138</v>
      </c>
      <c r="U14" s="2">
        <f t="shared" si="5"/>
        <v>489.5</v>
      </c>
      <c r="AB14" s="81">
        <v>250</v>
      </c>
    </row>
    <row r="15" spans="1:28" ht="24" customHeight="1" x14ac:dyDescent="0.2">
      <c r="A15" s="18" t="s">
        <v>23</v>
      </c>
      <c r="B15" s="46">
        <v>3</v>
      </c>
      <c r="C15" s="46">
        <v>99</v>
      </c>
      <c r="D15" s="46">
        <v>1</v>
      </c>
      <c r="E15" s="46">
        <v>1</v>
      </c>
      <c r="F15" s="6">
        <f t="shared" si="0"/>
        <v>105</v>
      </c>
      <c r="G15" s="2">
        <f t="shared" si="3"/>
        <v>458</v>
      </c>
      <c r="H15" s="19" t="s">
        <v>12</v>
      </c>
      <c r="I15" s="46">
        <v>14</v>
      </c>
      <c r="J15" s="46">
        <v>110</v>
      </c>
      <c r="K15" s="46">
        <v>1</v>
      </c>
      <c r="L15" s="46">
        <v>0</v>
      </c>
      <c r="M15" s="6">
        <f t="shared" si="1"/>
        <v>119</v>
      </c>
      <c r="N15" s="2">
        <f t="shared" si="4"/>
        <v>482.5</v>
      </c>
      <c r="O15" s="18" t="s">
        <v>30</v>
      </c>
      <c r="P15" s="46">
        <v>12</v>
      </c>
      <c r="Q15" s="46">
        <v>135</v>
      </c>
      <c r="R15" s="45">
        <v>2</v>
      </c>
      <c r="S15" s="46">
        <v>0</v>
      </c>
      <c r="T15" s="6">
        <f t="shared" si="2"/>
        <v>145</v>
      </c>
      <c r="U15" s="2">
        <f t="shared" si="5"/>
        <v>514</v>
      </c>
      <c r="AB15" s="81">
        <v>262</v>
      </c>
    </row>
    <row r="16" spans="1:28" ht="24" customHeight="1" x14ac:dyDescent="0.2">
      <c r="A16" s="18" t="s">
        <v>39</v>
      </c>
      <c r="B16" s="46">
        <v>8</v>
      </c>
      <c r="C16" s="46">
        <v>95</v>
      </c>
      <c r="D16" s="46">
        <v>0</v>
      </c>
      <c r="E16" s="46">
        <v>0</v>
      </c>
      <c r="F16" s="6">
        <f t="shared" si="0"/>
        <v>99</v>
      </c>
      <c r="G16" s="2">
        <f t="shared" si="3"/>
        <v>427</v>
      </c>
      <c r="H16" s="19" t="s">
        <v>15</v>
      </c>
      <c r="I16" s="46">
        <v>13</v>
      </c>
      <c r="J16" s="46">
        <v>98</v>
      </c>
      <c r="K16" s="46">
        <v>2</v>
      </c>
      <c r="L16" s="46">
        <v>1</v>
      </c>
      <c r="M16" s="6">
        <f t="shared" si="1"/>
        <v>111</v>
      </c>
      <c r="N16" s="2">
        <f t="shared" si="4"/>
        <v>464</v>
      </c>
      <c r="O16" s="19" t="s">
        <v>8</v>
      </c>
      <c r="P16" s="46">
        <v>9</v>
      </c>
      <c r="Q16" s="46">
        <v>147</v>
      </c>
      <c r="R16" s="46">
        <v>3</v>
      </c>
      <c r="S16" s="46">
        <v>1</v>
      </c>
      <c r="T16" s="6">
        <f t="shared" si="2"/>
        <v>160</v>
      </c>
      <c r="U16" s="2">
        <f t="shared" si="5"/>
        <v>577.5</v>
      </c>
      <c r="AB16" s="81">
        <v>270.5</v>
      </c>
    </row>
    <row r="17" spans="1:28" ht="24" customHeight="1" x14ac:dyDescent="0.2">
      <c r="A17" s="18" t="s">
        <v>40</v>
      </c>
      <c r="B17" s="46">
        <v>14</v>
      </c>
      <c r="C17" s="46">
        <v>100</v>
      </c>
      <c r="D17" s="46">
        <v>4</v>
      </c>
      <c r="E17" s="46">
        <v>0</v>
      </c>
      <c r="F17" s="6">
        <f t="shared" si="0"/>
        <v>115</v>
      </c>
      <c r="G17" s="2">
        <f t="shared" si="3"/>
        <v>415.5</v>
      </c>
      <c r="H17" s="19" t="s">
        <v>18</v>
      </c>
      <c r="I17" s="46">
        <v>14</v>
      </c>
      <c r="J17" s="46">
        <v>110</v>
      </c>
      <c r="K17" s="46">
        <v>2</v>
      </c>
      <c r="L17" s="46">
        <v>1</v>
      </c>
      <c r="M17" s="6">
        <f t="shared" si="1"/>
        <v>123.5</v>
      </c>
      <c r="N17" s="2">
        <f t="shared" si="4"/>
        <v>481.5</v>
      </c>
      <c r="O17" s="19" t="s">
        <v>10</v>
      </c>
      <c r="P17" s="46">
        <v>11</v>
      </c>
      <c r="Q17" s="46">
        <v>155</v>
      </c>
      <c r="R17" s="46">
        <v>2</v>
      </c>
      <c r="S17" s="46">
        <v>1</v>
      </c>
      <c r="T17" s="6">
        <f t="shared" si="2"/>
        <v>167</v>
      </c>
      <c r="U17" s="2">
        <f t="shared" si="5"/>
        <v>610</v>
      </c>
      <c r="AB17" s="81">
        <v>289.5</v>
      </c>
    </row>
    <row r="18" spans="1:28" ht="24" customHeight="1" x14ac:dyDescent="0.2">
      <c r="A18" s="18" t="s">
        <v>41</v>
      </c>
      <c r="B18" s="46">
        <v>14</v>
      </c>
      <c r="C18" s="46">
        <v>88</v>
      </c>
      <c r="D18" s="46">
        <v>1</v>
      </c>
      <c r="E18" s="46">
        <v>1</v>
      </c>
      <c r="F18" s="6">
        <f t="shared" si="0"/>
        <v>99.5</v>
      </c>
      <c r="G18" s="2">
        <f t="shared" si="3"/>
        <v>418.5</v>
      </c>
      <c r="H18" s="19" t="s">
        <v>20</v>
      </c>
      <c r="I18" s="46">
        <v>9</v>
      </c>
      <c r="J18" s="46">
        <v>116</v>
      </c>
      <c r="K18" s="46">
        <v>1</v>
      </c>
      <c r="L18" s="46">
        <v>0</v>
      </c>
      <c r="M18" s="6">
        <f t="shared" si="1"/>
        <v>122.5</v>
      </c>
      <c r="N18" s="2">
        <f t="shared" si="4"/>
        <v>476</v>
      </c>
      <c r="O18" s="19" t="s">
        <v>13</v>
      </c>
      <c r="P18" s="46">
        <v>9</v>
      </c>
      <c r="Q18" s="46">
        <v>146</v>
      </c>
      <c r="R18" s="46">
        <v>1</v>
      </c>
      <c r="S18" s="46">
        <v>0</v>
      </c>
      <c r="T18" s="6">
        <f t="shared" si="2"/>
        <v>152.5</v>
      </c>
      <c r="U18" s="2">
        <f t="shared" si="5"/>
        <v>624.5</v>
      </c>
      <c r="AB18" s="81">
        <v>291</v>
      </c>
    </row>
    <row r="19" spans="1:28" ht="24" customHeight="1" thickBot="1" x14ac:dyDescent="0.25">
      <c r="A19" s="21" t="s">
        <v>42</v>
      </c>
      <c r="B19" s="47">
        <v>6</v>
      </c>
      <c r="C19" s="47">
        <v>107</v>
      </c>
      <c r="D19" s="47">
        <v>3</v>
      </c>
      <c r="E19" s="47">
        <v>1</v>
      </c>
      <c r="F19" s="7">
        <f t="shared" si="0"/>
        <v>118.5</v>
      </c>
      <c r="G19" s="3">
        <f t="shared" si="3"/>
        <v>432</v>
      </c>
      <c r="H19" s="20" t="s">
        <v>22</v>
      </c>
      <c r="I19" s="45">
        <v>11</v>
      </c>
      <c r="J19" s="45">
        <v>125</v>
      </c>
      <c r="K19" s="45">
        <v>1</v>
      </c>
      <c r="L19" s="45">
        <v>0</v>
      </c>
      <c r="M19" s="6">
        <f t="shared" si="1"/>
        <v>132.5</v>
      </c>
      <c r="N19" s="2">
        <f>M16+M17+M18+M19</f>
        <v>489.5</v>
      </c>
      <c r="O19" s="19" t="s">
        <v>16</v>
      </c>
      <c r="P19" s="46">
        <v>12</v>
      </c>
      <c r="Q19" s="46">
        <v>149</v>
      </c>
      <c r="R19" s="46">
        <v>3</v>
      </c>
      <c r="S19" s="46">
        <v>0</v>
      </c>
      <c r="T19" s="6">
        <f t="shared" si="2"/>
        <v>161</v>
      </c>
      <c r="U19" s="2">
        <f t="shared" si="5"/>
        <v>640.5</v>
      </c>
      <c r="AB19" s="81">
        <v>294</v>
      </c>
    </row>
    <row r="20" spans="1:28" ht="24" customHeight="1" x14ac:dyDescent="0.2">
      <c r="A20" s="19" t="s">
        <v>27</v>
      </c>
      <c r="B20" s="45">
        <v>9</v>
      </c>
      <c r="C20" s="45">
        <v>106</v>
      </c>
      <c r="D20" s="45">
        <v>3</v>
      </c>
      <c r="E20" s="45">
        <v>0</v>
      </c>
      <c r="F20" s="8">
        <f t="shared" si="0"/>
        <v>116.5</v>
      </c>
      <c r="G20" s="35"/>
      <c r="H20" s="19" t="s">
        <v>24</v>
      </c>
      <c r="I20" s="46">
        <v>9</v>
      </c>
      <c r="J20" s="46">
        <v>140</v>
      </c>
      <c r="K20" s="46">
        <v>1</v>
      </c>
      <c r="L20" s="46">
        <v>0</v>
      </c>
      <c r="M20" s="8">
        <f t="shared" si="1"/>
        <v>146.5</v>
      </c>
      <c r="N20" s="2">
        <f>M17+M18+M19+M20</f>
        <v>525</v>
      </c>
      <c r="O20" s="19" t="s">
        <v>45</v>
      </c>
      <c r="P20" s="45">
        <v>16</v>
      </c>
      <c r="Q20" s="45">
        <v>166</v>
      </c>
      <c r="R20" s="46">
        <v>2</v>
      </c>
      <c r="S20" s="45">
        <v>1</v>
      </c>
      <c r="T20" s="8">
        <f t="shared" si="2"/>
        <v>180.5</v>
      </c>
      <c r="U20" s="2">
        <f t="shared" si="5"/>
        <v>661</v>
      </c>
      <c r="AB20" s="81">
        <v>299</v>
      </c>
    </row>
    <row r="21" spans="1:28" ht="24" customHeight="1" thickBot="1" x14ac:dyDescent="0.25">
      <c r="A21" s="19" t="s">
        <v>28</v>
      </c>
      <c r="B21" s="46">
        <v>6</v>
      </c>
      <c r="C21" s="46">
        <v>99</v>
      </c>
      <c r="D21" s="46">
        <v>2</v>
      </c>
      <c r="E21" s="46">
        <v>1</v>
      </c>
      <c r="F21" s="6">
        <f t="shared" si="0"/>
        <v>108.5</v>
      </c>
      <c r="G21" s="36"/>
      <c r="H21" s="20" t="s">
        <v>25</v>
      </c>
      <c r="I21" s="46">
        <v>9</v>
      </c>
      <c r="J21" s="46">
        <v>151</v>
      </c>
      <c r="K21" s="46">
        <v>2</v>
      </c>
      <c r="L21" s="46">
        <v>2</v>
      </c>
      <c r="M21" s="6">
        <f t="shared" si="1"/>
        <v>164.5</v>
      </c>
      <c r="N21" s="2">
        <f>M18+M19+M20+M21</f>
        <v>566</v>
      </c>
      <c r="O21" s="21" t="s">
        <v>46</v>
      </c>
      <c r="P21" s="47">
        <v>7</v>
      </c>
      <c r="Q21" s="47">
        <v>157</v>
      </c>
      <c r="R21" s="47">
        <v>1</v>
      </c>
      <c r="S21" s="47">
        <v>0</v>
      </c>
      <c r="T21" s="7">
        <f t="shared" si="2"/>
        <v>162.5</v>
      </c>
      <c r="U21" s="3">
        <f t="shared" si="5"/>
        <v>656.5</v>
      </c>
      <c r="AB21" s="81">
        <v>299.5</v>
      </c>
    </row>
    <row r="22" spans="1:28" ht="24" customHeight="1" thickBot="1" x14ac:dyDescent="0.25">
      <c r="A22" s="19" t="s">
        <v>1</v>
      </c>
      <c r="B22" s="46">
        <v>10</v>
      </c>
      <c r="C22" s="46">
        <v>75</v>
      </c>
      <c r="D22" s="46">
        <v>1</v>
      </c>
      <c r="E22" s="46">
        <v>1</v>
      </c>
      <c r="F22" s="6">
        <f t="shared" si="0"/>
        <v>84.5</v>
      </c>
      <c r="G22" s="2"/>
      <c r="H22" s="21" t="s">
        <v>26</v>
      </c>
      <c r="I22" s="47">
        <v>5</v>
      </c>
      <c r="J22" s="47">
        <v>147</v>
      </c>
      <c r="K22" s="47">
        <v>1</v>
      </c>
      <c r="L22" s="47">
        <v>1</v>
      </c>
      <c r="M22" s="6">
        <f t="shared" si="1"/>
        <v>154</v>
      </c>
      <c r="N22" s="3">
        <f>M19+M20+M21+M22</f>
        <v>597.5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519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597.5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661</v>
      </c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64</v>
      </c>
      <c r="G24" s="88"/>
      <c r="H24" s="180"/>
      <c r="I24" s="181"/>
      <c r="J24" s="82" t="s">
        <v>72</v>
      </c>
      <c r="K24" s="86"/>
      <c r="L24" s="86"/>
      <c r="M24" s="87" t="s">
        <v>92</v>
      </c>
      <c r="N24" s="88"/>
      <c r="O24" s="180"/>
      <c r="P24" s="181"/>
      <c r="Q24" s="82" t="s">
        <v>72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N22" sqref="N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9" t="str">
        <f>'G-1'!E4:H4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9" t="str">
        <f>'G-1'!D5:H5</f>
        <v>CALLE 98 X CARRERA 53</v>
      </c>
      <c r="E5" s="199"/>
      <c r="F5" s="199"/>
      <c r="G5" s="199"/>
      <c r="H5" s="199"/>
      <c r="I5" s="194" t="s">
        <v>53</v>
      </c>
      <c r="J5" s="194"/>
      <c r="K5" s="194"/>
      <c r="L5" s="173">
        <f>'G-1'!L5:N5</f>
        <v>1206</v>
      </c>
      <c r="M5" s="173"/>
      <c r="N5" s="173"/>
      <c r="O5" s="50"/>
      <c r="P5" s="194" t="s">
        <v>57</v>
      </c>
      <c r="Q5" s="194"/>
      <c r="R5" s="194"/>
      <c r="S5" s="173" t="s">
        <v>134</v>
      </c>
      <c r="T5" s="173"/>
      <c r="U5" s="173"/>
    </row>
    <row r="6" spans="1:28" ht="12.75" customHeight="1" x14ac:dyDescent="0.2">
      <c r="A6" s="194" t="s">
        <v>55</v>
      </c>
      <c r="B6" s="194"/>
      <c r="C6" s="194"/>
      <c r="D6" s="197" t="s">
        <v>152</v>
      </c>
      <c r="E6" s="197"/>
      <c r="F6" s="197"/>
      <c r="G6" s="197"/>
      <c r="H6" s="197"/>
      <c r="I6" s="194" t="s">
        <v>59</v>
      </c>
      <c r="J6" s="194"/>
      <c r="K6" s="194"/>
      <c r="L6" s="193">
        <v>2</v>
      </c>
      <c r="M6" s="193"/>
      <c r="N6" s="193"/>
      <c r="O6" s="54"/>
      <c r="P6" s="194" t="s">
        <v>58</v>
      </c>
      <c r="Q6" s="194"/>
      <c r="R6" s="194"/>
      <c r="S6" s="200">
        <f>'G-1'!S6:U6</f>
        <v>43115</v>
      </c>
      <c r="T6" s="200"/>
      <c r="U6" s="200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7</v>
      </c>
      <c r="C10" s="61">
        <v>74</v>
      </c>
      <c r="D10" s="61">
        <v>10</v>
      </c>
      <c r="E10" s="61">
        <v>1</v>
      </c>
      <c r="F10" s="62">
        <f t="shared" ref="F10:F22" si="0">B10*0.5+C10*1+D10*2+E10*2.5</f>
        <v>100</v>
      </c>
      <c r="G10" s="63"/>
      <c r="H10" s="64" t="s">
        <v>4</v>
      </c>
      <c r="I10" s="46">
        <v>9</v>
      </c>
      <c r="J10" s="46">
        <v>79</v>
      </c>
      <c r="K10" s="46">
        <v>6</v>
      </c>
      <c r="L10" s="46">
        <v>0</v>
      </c>
      <c r="M10" s="62">
        <f t="shared" ref="M10:M22" si="1">I10*0.5+J10*1+K10*2+L10*2.5</f>
        <v>95.5</v>
      </c>
      <c r="N10" s="65">
        <f>F20+F21+F22+M10</f>
        <v>349.5</v>
      </c>
      <c r="O10" s="64" t="s">
        <v>43</v>
      </c>
      <c r="P10" s="46">
        <v>7</v>
      </c>
      <c r="Q10" s="46">
        <v>104</v>
      </c>
      <c r="R10" s="46">
        <v>8</v>
      </c>
      <c r="S10" s="46">
        <v>1</v>
      </c>
      <c r="T10" s="62">
        <f t="shared" ref="T10:T21" si="2">P10*0.5+Q10*1+R10*2+S10*2.5</f>
        <v>126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</v>
      </c>
      <c r="C11" s="61">
        <v>86</v>
      </c>
      <c r="D11" s="61">
        <v>11</v>
      </c>
      <c r="E11" s="61">
        <v>2</v>
      </c>
      <c r="F11" s="62">
        <f t="shared" si="0"/>
        <v>115.5</v>
      </c>
      <c r="G11" s="63"/>
      <c r="H11" s="64" t="s">
        <v>5</v>
      </c>
      <c r="I11" s="46">
        <v>6</v>
      </c>
      <c r="J11" s="46">
        <v>59</v>
      </c>
      <c r="K11" s="46">
        <v>8</v>
      </c>
      <c r="L11" s="46">
        <v>4</v>
      </c>
      <c r="M11" s="62">
        <f t="shared" si="1"/>
        <v>88</v>
      </c>
      <c r="N11" s="65">
        <f>F21+F22+M10+M11</f>
        <v>364.5</v>
      </c>
      <c r="O11" s="64" t="s">
        <v>44</v>
      </c>
      <c r="P11" s="46">
        <v>9</v>
      </c>
      <c r="Q11" s="46">
        <v>117</v>
      </c>
      <c r="R11" s="46">
        <v>11</v>
      </c>
      <c r="S11" s="46">
        <v>4</v>
      </c>
      <c r="T11" s="62">
        <f t="shared" si="2"/>
        <v>153.5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</v>
      </c>
      <c r="C12" s="61">
        <v>93</v>
      </c>
      <c r="D12" s="61">
        <v>11</v>
      </c>
      <c r="E12" s="61">
        <v>1</v>
      </c>
      <c r="F12" s="62">
        <f t="shared" si="0"/>
        <v>119</v>
      </c>
      <c r="G12" s="63"/>
      <c r="H12" s="64" t="s">
        <v>6</v>
      </c>
      <c r="I12" s="46">
        <v>7</v>
      </c>
      <c r="J12" s="46">
        <v>90</v>
      </c>
      <c r="K12" s="46">
        <v>7</v>
      </c>
      <c r="L12" s="46">
        <v>1</v>
      </c>
      <c r="M12" s="62">
        <f t="shared" si="1"/>
        <v>110</v>
      </c>
      <c r="N12" s="63">
        <f>F22+M10+M11+M12</f>
        <v>386.5</v>
      </c>
      <c r="O12" s="64" t="s">
        <v>32</v>
      </c>
      <c r="P12" s="46">
        <v>6</v>
      </c>
      <c r="Q12" s="46">
        <v>103</v>
      </c>
      <c r="R12" s="46">
        <v>9</v>
      </c>
      <c r="S12" s="46">
        <v>2</v>
      </c>
      <c r="T12" s="62">
        <f t="shared" si="2"/>
        <v>129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9</v>
      </c>
      <c r="C13" s="61">
        <v>76</v>
      </c>
      <c r="D13" s="61">
        <v>10</v>
      </c>
      <c r="E13" s="61">
        <v>1</v>
      </c>
      <c r="F13" s="62">
        <f t="shared" si="0"/>
        <v>103</v>
      </c>
      <c r="G13" s="63">
        <f t="shared" ref="G13:G19" si="3">F10+F11+F12+F13</f>
        <v>437.5</v>
      </c>
      <c r="H13" s="64" t="s">
        <v>7</v>
      </c>
      <c r="I13" s="46">
        <v>5</v>
      </c>
      <c r="J13" s="46">
        <v>87</v>
      </c>
      <c r="K13" s="46">
        <v>9</v>
      </c>
      <c r="L13" s="46">
        <v>0</v>
      </c>
      <c r="M13" s="62">
        <f t="shared" si="1"/>
        <v>107.5</v>
      </c>
      <c r="N13" s="63">
        <f t="shared" ref="N13:N18" si="4">M10+M11+M12+M13</f>
        <v>401</v>
      </c>
      <c r="O13" s="64" t="s">
        <v>33</v>
      </c>
      <c r="P13" s="46">
        <v>7</v>
      </c>
      <c r="Q13" s="46">
        <v>116</v>
      </c>
      <c r="R13" s="46">
        <v>11</v>
      </c>
      <c r="S13" s="46">
        <v>1</v>
      </c>
      <c r="T13" s="62">
        <f t="shared" si="2"/>
        <v>144</v>
      </c>
      <c r="U13" s="63">
        <f t="shared" ref="U13:U21" si="5">T10+T11+T12+T13</f>
        <v>552.5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3</v>
      </c>
      <c r="C14" s="61">
        <v>47</v>
      </c>
      <c r="D14" s="61">
        <v>10</v>
      </c>
      <c r="E14" s="61">
        <v>1</v>
      </c>
      <c r="F14" s="62">
        <f t="shared" si="0"/>
        <v>71</v>
      </c>
      <c r="G14" s="63">
        <f t="shared" si="3"/>
        <v>408.5</v>
      </c>
      <c r="H14" s="64" t="s">
        <v>9</v>
      </c>
      <c r="I14" s="46">
        <v>6</v>
      </c>
      <c r="J14" s="46">
        <v>79</v>
      </c>
      <c r="K14" s="46">
        <v>7</v>
      </c>
      <c r="L14" s="46">
        <v>1</v>
      </c>
      <c r="M14" s="62">
        <f t="shared" si="1"/>
        <v>98.5</v>
      </c>
      <c r="N14" s="63">
        <f t="shared" si="4"/>
        <v>404</v>
      </c>
      <c r="O14" s="64" t="s">
        <v>29</v>
      </c>
      <c r="P14" s="45">
        <v>9</v>
      </c>
      <c r="Q14" s="45">
        <v>97</v>
      </c>
      <c r="R14" s="45">
        <v>8</v>
      </c>
      <c r="S14" s="45">
        <v>1</v>
      </c>
      <c r="T14" s="62">
        <f t="shared" si="2"/>
        <v>120</v>
      </c>
      <c r="U14" s="63">
        <f t="shared" si="5"/>
        <v>546.5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5</v>
      </c>
      <c r="C15" s="61">
        <v>63</v>
      </c>
      <c r="D15" s="61">
        <v>8</v>
      </c>
      <c r="E15" s="61">
        <v>3</v>
      </c>
      <c r="F15" s="62">
        <f t="shared" si="0"/>
        <v>89</v>
      </c>
      <c r="G15" s="63">
        <f t="shared" si="3"/>
        <v>382</v>
      </c>
      <c r="H15" s="64" t="s">
        <v>12</v>
      </c>
      <c r="I15" s="46">
        <v>5</v>
      </c>
      <c r="J15" s="46">
        <v>75</v>
      </c>
      <c r="K15" s="46">
        <v>5</v>
      </c>
      <c r="L15" s="46">
        <v>2</v>
      </c>
      <c r="M15" s="62">
        <f t="shared" si="1"/>
        <v>92.5</v>
      </c>
      <c r="N15" s="63">
        <f t="shared" si="4"/>
        <v>408.5</v>
      </c>
      <c r="O15" s="60" t="s">
        <v>30</v>
      </c>
      <c r="P15" s="46">
        <v>14</v>
      </c>
      <c r="Q15" s="46">
        <v>94</v>
      </c>
      <c r="R15" s="46">
        <v>13</v>
      </c>
      <c r="S15" s="46">
        <v>1</v>
      </c>
      <c r="T15" s="62">
        <f t="shared" si="2"/>
        <v>129.5</v>
      </c>
      <c r="U15" s="63">
        <f t="shared" si="5"/>
        <v>522.5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8</v>
      </c>
      <c r="C16" s="61">
        <v>54</v>
      </c>
      <c r="D16" s="61">
        <v>7</v>
      </c>
      <c r="E16" s="61">
        <v>0</v>
      </c>
      <c r="F16" s="62">
        <f t="shared" si="0"/>
        <v>72</v>
      </c>
      <c r="G16" s="63">
        <f t="shared" si="3"/>
        <v>335</v>
      </c>
      <c r="H16" s="64" t="s">
        <v>15</v>
      </c>
      <c r="I16" s="46">
        <v>4</v>
      </c>
      <c r="J16" s="46">
        <v>81</v>
      </c>
      <c r="K16" s="46">
        <v>6</v>
      </c>
      <c r="L16" s="46">
        <v>1</v>
      </c>
      <c r="M16" s="62">
        <f t="shared" si="1"/>
        <v>97.5</v>
      </c>
      <c r="N16" s="63">
        <f t="shared" si="4"/>
        <v>396</v>
      </c>
      <c r="O16" s="64" t="s">
        <v>8</v>
      </c>
      <c r="P16" s="46">
        <v>11</v>
      </c>
      <c r="Q16" s="46">
        <v>109</v>
      </c>
      <c r="R16" s="46">
        <v>9</v>
      </c>
      <c r="S16" s="46">
        <v>3</v>
      </c>
      <c r="T16" s="62">
        <f t="shared" si="2"/>
        <v>140</v>
      </c>
      <c r="U16" s="63">
        <f t="shared" si="5"/>
        <v>533.5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7</v>
      </c>
      <c r="C17" s="61">
        <v>60</v>
      </c>
      <c r="D17" s="61">
        <v>8</v>
      </c>
      <c r="E17" s="61">
        <v>3</v>
      </c>
      <c r="F17" s="62">
        <f t="shared" si="0"/>
        <v>87</v>
      </c>
      <c r="G17" s="63">
        <f t="shared" si="3"/>
        <v>319</v>
      </c>
      <c r="H17" s="64" t="s">
        <v>18</v>
      </c>
      <c r="I17" s="46">
        <v>8</v>
      </c>
      <c r="J17" s="46">
        <v>87</v>
      </c>
      <c r="K17" s="46">
        <v>6</v>
      </c>
      <c r="L17" s="46">
        <v>4</v>
      </c>
      <c r="M17" s="62">
        <f t="shared" si="1"/>
        <v>113</v>
      </c>
      <c r="N17" s="63">
        <f t="shared" si="4"/>
        <v>401.5</v>
      </c>
      <c r="O17" s="64" t="s">
        <v>10</v>
      </c>
      <c r="P17" s="46">
        <v>9</v>
      </c>
      <c r="Q17" s="46">
        <v>123</v>
      </c>
      <c r="R17" s="46">
        <v>8</v>
      </c>
      <c r="S17" s="46">
        <v>3</v>
      </c>
      <c r="T17" s="62">
        <f t="shared" si="2"/>
        <v>151</v>
      </c>
      <c r="U17" s="63">
        <f t="shared" si="5"/>
        <v>540.5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4</v>
      </c>
      <c r="C18" s="61">
        <v>70</v>
      </c>
      <c r="D18" s="61">
        <v>8</v>
      </c>
      <c r="E18" s="61">
        <v>0</v>
      </c>
      <c r="F18" s="62">
        <f t="shared" si="0"/>
        <v>88</v>
      </c>
      <c r="G18" s="63">
        <f t="shared" si="3"/>
        <v>336</v>
      </c>
      <c r="H18" s="64" t="s">
        <v>20</v>
      </c>
      <c r="I18" s="46">
        <v>9</v>
      </c>
      <c r="J18" s="46">
        <v>83</v>
      </c>
      <c r="K18" s="45">
        <v>9</v>
      </c>
      <c r="L18" s="46">
        <v>3</v>
      </c>
      <c r="M18" s="62">
        <f t="shared" si="1"/>
        <v>113</v>
      </c>
      <c r="N18" s="63">
        <f t="shared" si="4"/>
        <v>416</v>
      </c>
      <c r="O18" s="64" t="s">
        <v>13</v>
      </c>
      <c r="P18" s="46">
        <v>14</v>
      </c>
      <c r="Q18" s="46">
        <v>119</v>
      </c>
      <c r="R18" s="46">
        <v>7</v>
      </c>
      <c r="S18" s="46">
        <v>0</v>
      </c>
      <c r="T18" s="62">
        <f t="shared" si="2"/>
        <v>140</v>
      </c>
      <c r="U18" s="63">
        <f t="shared" si="5"/>
        <v>560.5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13</v>
      </c>
      <c r="C19" s="69">
        <v>61</v>
      </c>
      <c r="D19" s="69">
        <v>3</v>
      </c>
      <c r="E19" s="69">
        <v>4</v>
      </c>
      <c r="F19" s="70">
        <f t="shared" si="0"/>
        <v>83.5</v>
      </c>
      <c r="G19" s="71">
        <f t="shared" si="3"/>
        <v>330.5</v>
      </c>
      <c r="H19" s="72" t="s">
        <v>22</v>
      </c>
      <c r="I19" s="45">
        <v>12</v>
      </c>
      <c r="J19" s="45">
        <v>76</v>
      </c>
      <c r="K19" s="46">
        <v>8</v>
      </c>
      <c r="L19" s="45">
        <v>0</v>
      </c>
      <c r="M19" s="62">
        <f t="shared" si="1"/>
        <v>98</v>
      </c>
      <c r="N19" s="63">
        <f>M16+M17+M18+M19</f>
        <v>421.5</v>
      </c>
      <c r="O19" s="64" t="s">
        <v>16</v>
      </c>
      <c r="P19" s="46">
        <v>7</v>
      </c>
      <c r="Q19" s="46">
        <v>107</v>
      </c>
      <c r="R19" s="46">
        <v>8</v>
      </c>
      <c r="S19" s="46">
        <v>0</v>
      </c>
      <c r="T19" s="62">
        <f t="shared" si="2"/>
        <v>126.5</v>
      </c>
      <c r="U19" s="63">
        <f t="shared" si="5"/>
        <v>557.5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4</v>
      </c>
      <c r="C20" s="67">
        <v>52</v>
      </c>
      <c r="D20" s="67">
        <v>7</v>
      </c>
      <c r="E20" s="67">
        <v>2</v>
      </c>
      <c r="F20" s="73">
        <f t="shared" si="0"/>
        <v>73</v>
      </c>
      <c r="G20" s="74"/>
      <c r="H20" s="64" t="s">
        <v>24</v>
      </c>
      <c r="I20" s="46">
        <v>13</v>
      </c>
      <c r="J20" s="46">
        <v>80</v>
      </c>
      <c r="K20" s="46">
        <v>8</v>
      </c>
      <c r="L20" s="46">
        <v>0</v>
      </c>
      <c r="M20" s="73">
        <f t="shared" si="1"/>
        <v>102.5</v>
      </c>
      <c r="N20" s="63">
        <f>M17+M18+M19+M20</f>
        <v>426.5</v>
      </c>
      <c r="O20" s="64" t="s">
        <v>45</v>
      </c>
      <c r="P20" s="45">
        <v>6</v>
      </c>
      <c r="Q20" s="45">
        <v>114</v>
      </c>
      <c r="R20" s="45">
        <v>9</v>
      </c>
      <c r="S20" s="45">
        <v>0</v>
      </c>
      <c r="T20" s="73">
        <f t="shared" si="2"/>
        <v>135</v>
      </c>
      <c r="U20" s="63">
        <f t="shared" si="5"/>
        <v>552.5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9</v>
      </c>
      <c r="C21" s="61">
        <v>60</v>
      </c>
      <c r="D21" s="61">
        <v>8</v>
      </c>
      <c r="E21" s="61">
        <v>3</v>
      </c>
      <c r="F21" s="62">
        <f t="shared" si="0"/>
        <v>88</v>
      </c>
      <c r="G21" s="75"/>
      <c r="H21" s="72" t="s">
        <v>25</v>
      </c>
      <c r="I21" s="46">
        <v>9</v>
      </c>
      <c r="J21" s="46">
        <v>84</v>
      </c>
      <c r="K21" s="46">
        <v>8</v>
      </c>
      <c r="L21" s="46">
        <v>1</v>
      </c>
      <c r="M21" s="62">
        <f t="shared" si="1"/>
        <v>107</v>
      </c>
      <c r="N21" s="63">
        <f>M18+M19+M20+M21</f>
        <v>420.5</v>
      </c>
      <c r="O21" s="68" t="s">
        <v>46</v>
      </c>
      <c r="P21" s="47">
        <v>4</v>
      </c>
      <c r="Q21" s="47">
        <v>103</v>
      </c>
      <c r="R21" s="47">
        <v>8</v>
      </c>
      <c r="S21" s="47">
        <v>0</v>
      </c>
      <c r="T21" s="70">
        <f t="shared" si="2"/>
        <v>121</v>
      </c>
      <c r="U21" s="71">
        <f t="shared" si="5"/>
        <v>522.5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11</v>
      </c>
      <c r="C22" s="61">
        <v>70</v>
      </c>
      <c r="D22" s="61">
        <v>5</v>
      </c>
      <c r="E22" s="61">
        <v>3</v>
      </c>
      <c r="F22" s="62">
        <f t="shared" si="0"/>
        <v>93</v>
      </c>
      <c r="G22" s="63"/>
      <c r="H22" s="68" t="s">
        <v>26</v>
      </c>
      <c r="I22" s="47">
        <v>10</v>
      </c>
      <c r="J22" s="47">
        <v>170</v>
      </c>
      <c r="K22" s="159">
        <v>6</v>
      </c>
      <c r="L22" s="47">
        <v>2</v>
      </c>
      <c r="M22" s="62">
        <f t="shared" si="1"/>
        <v>192</v>
      </c>
      <c r="N22" s="71">
        <f>M19+M20+M21+M22</f>
        <v>499.5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437.5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499.5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560.5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72</v>
      </c>
      <c r="D24" s="86"/>
      <c r="E24" s="86"/>
      <c r="F24" s="87" t="s">
        <v>64</v>
      </c>
      <c r="G24" s="88"/>
      <c r="H24" s="206"/>
      <c r="I24" s="207"/>
      <c r="J24" s="83" t="s">
        <v>72</v>
      </c>
      <c r="K24" s="86"/>
      <c r="L24" s="86"/>
      <c r="M24" s="87" t="s">
        <v>153</v>
      </c>
      <c r="N24" s="88"/>
      <c r="O24" s="206"/>
      <c r="P24" s="207"/>
      <c r="Q24" s="83" t="s">
        <v>72</v>
      </c>
      <c r="R24" s="86"/>
      <c r="S24" s="86"/>
      <c r="T24" s="87" t="s">
        <v>68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9" zoomScaleNormal="100" workbookViewId="0">
      <selection activeCell="V24" sqref="V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tr">
        <f>'G-1'!E4:H4</f>
        <v>DE OBRA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tr">
        <f>'G-1'!D5:H5</f>
        <v>CALLE 98 X CARRERA 53</v>
      </c>
      <c r="E5" s="172"/>
      <c r="F5" s="172"/>
      <c r="G5" s="172"/>
      <c r="H5" s="172"/>
      <c r="I5" s="162" t="s">
        <v>53</v>
      </c>
      <c r="J5" s="162"/>
      <c r="K5" s="162"/>
      <c r="L5" s="173">
        <f>'G-1'!L5:N5</f>
        <v>1206</v>
      </c>
      <c r="M5" s="173"/>
      <c r="N5" s="173"/>
      <c r="O5" s="12"/>
      <c r="P5" s="162" t="s">
        <v>57</v>
      </c>
      <c r="Q5" s="162"/>
      <c r="R5" s="162"/>
      <c r="S5" s="171" t="s">
        <v>93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69" t="s">
        <v>154</v>
      </c>
      <c r="E6" s="169"/>
      <c r="F6" s="169"/>
      <c r="G6" s="169"/>
      <c r="H6" s="169"/>
      <c r="I6" s="162" t="s">
        <v>59</v>
      </c>
      <c r="J6" s="162"/>
      <c r="K6" s="162"/>
      <c r="L6" s="174">
        <v>2</v>
      </c>
      <c r="M6" s="174"/>
      <c r="N6" s="174"/>
      <c r="O6" s="42"/>
      <c r="P6" s="162" t="s">
        <v>58</v>
      </c>
      <c r="Q6" s="162"/>
      <c r="R6" s="162"/>
      <c r="S6" s="167">
        <f>'G-1'!S6:U6</f>
        <v>43115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19</v>
      </c>
      <c r="C10" s="46">
        <v>101</v>
      </c>
      <c r="D10" s="46">
        <v>24</v>
      </c>
      <c r="E10" s="46">
        <v>2</v>
      </c>
      <c r="F10" s="62">
        <f>B10*0.5+C10*1+D10*2+E10*2.5</f>
        <v>163.5</v>
      </c>
      <c r="G10" s="2"/>
      <c r="H10" s="19" t="s">
        <v>4</v>
      </c>
      <c r="I10" s="46">
        <v>35</v>
      </c>
      <c r="J10" s="46">
        <v>180</v>
      </c>
      <c r="K10" s="46">
        <v>27</v>
      </c>
      <c r="L10" s="46">
        <v>5</v>
      </c>
      <c r="M10" s="6">
        <f>I10*0.5+J10*1+K10*2+L10*2.5</f>
        <v>264</v>
      </c>
      <c r="N10" s="9">
        <f>F20+F21+F22+M10</f>
        <v>964.5</v>
      </c>
      <c r="O10" s="19" t="s">
        <v>43</v>
      </c>
      <c r="P10" s="46">
        <v>27</v>
      </c>
      <c r="Q10" s="46">
        <v>165</v>
      </c>
      <c r="R10" s="46">
        <v>24</v>
      </c>
      <c r="S10" s="46">
        <v>4</v>
      </c>
      <c r="T10" s="6">
        <f>P10*0.5+Q10*1+R10*2+S10*2.5</f>
        <v>236.5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25</v>
      </c>
      <c r="C11" s="46">
        <v>128</v>
      </c>
      <c r="D11" s="46">
        <v>30</v>
      </c>
      <c r="E11" s="46">
        <v>3</v>
      </c>
      <c r="F11" s="6">
        <f t="shared" ref="F11:F22" si="0">B11*0.5+C11*1+D11*2+E11*2.5</f>
        <v>208</v>
      </c>
      <c r="G11" s="2"/>
      <c r="H11" s="19" t="s">
        <v>5</v>
      </c>
      <c r="I11" s="46">
        <v>22</v>
      </c>
      <c r="J11" s="46">
        <v>158</v>
      </c>
      <c r="K11" s="46">
        <v>23</v>
      </c>
      <c r="L11" s="46">
        <v>0</v>
      </c>
      <c r="M11" s="6">
        <f t="shared" ref="M11:M22" si="1">I11*0.5+J11*1+K11*2+L11*2.5</f>
        <v>215</v>
      </c>
      <c r="N11" s="9">
        <f>F21+F22+M10+M11</f>
        <v>964.5</v>
      </c>
      <c r="O11" s="19" t="s">
        <v>44</v>
      </c>
      <c r="P11" s="46">
        <v>21</v>
      </c>
      <c r="Q11" s="46">
        <v>191</v>
      </c>
      <c r="R11" s="46">
        <v>26</v>
      </c>
      <c r="S11" s="46">
        <v>3</v>
      </c>
      <c r="T11" s="6">
        <f t="shared" ref="T11:T21" si="2">P11*0.5+Q11*1+R11*2+S11*2.5</f>
        <v>261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20</v>
      </c>
      <c r="C12" s="46">
        <v>107</v>
      </c>
      <c r="D12" s="46">
        <v>22</v>
      </c>
      <c r="E12" s="46">
        <v>1</v>
      </c>
      <c r="F12" s="6">
        <f t="shared" si="0"/>
        <v>163.5</v>
      </c>
      <c r="G12" s="2"/>
      <c r="H12" s="19" t="s">
        <v>6</v>
      </c>
      <c r="I12" s="46">
        <v>23</v>
      </c>
      <c r="J12" s="46">
        <v>200</v>
      </c>
      <c r="K12" s="46">
        <v>26</v>
      </c>
      <c r="L12" s="46">
        <v>5</v>
      </c>
      <c r="M12" s="6">
        <f t="shared" si="1"/>
        <v>276</v>
      </c>
      <c r="N12" s="2">
        <f>F22+M10+M11+M12</f>
        <v>979</v>
      </c>
      <c r="O12" s="19" t="s">
        <v>32</v>
      </c>
      <c r="P12" s="46">
        <v>23</v>
      </c>
      <c r="Q12" s="46">
        <v>177</v>
      </c>
      <c r="R12" s="46">
        <v>23</v>
      </c>
      <c r="S12" s="46">
        <v>4</v>
      </c>
      <c r="T12" s="6">
        <f t="shared" si="2"/>
        <v>244.5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17</v>
      </c>
      <c r="C13" s="46">
        <v>119</v>
      </c>
      <c r="D13" s="46">
        <v>37</v>
      </c>
      <c r="E13" s="46">
        <v>4</v>
      </c>
      <c r="F13" s="6">
        <f t="shared" si="0"/>
        <v>211.5</v>
      </c>
      <c r="G13" s="2">
        <f>F10+F11+F12+F13</f>
        <v>746.5</v>
      </c>
      <c r="H13" s="19" t="s">
        <v>7</v>
      </c>
      <c r="I13" s="46">
        <v>20</v>
      </c>
      <c r="J13" s="46">
        <v>158</v>
      </c>
      <c r="K13" s="46">
        <v>23</v>
      </c>
      <c r="L13" s="46">
        <v>0</v>
      </c>
      <c r="M13" s="6">
        <f t="shared" si="1"/>
        <v>214</v>
      </c>
      <c r="N13" s="2">
        <f t="shared" ref="N13:N18" si="3">M10+M11+M12+M13</f>
        <v>969</v>
      </c>
      <c r="O13" s="19" t="s">
        <v>33</v>
      </c>
      <c r="P13" s="46">
        <v>35</v>
      </c>
      <c r="Q13" s="46">
        <v>201</v>
      </c>
      <c r="R13" s="46">
        <v>25</v>
      </c>
      <c r="S13" s="46">
        <v>0</v>
      </c>
      <c r="T13" s="6">
        <f t="shared" si="2"/>
        <v>268.5</v>
      </c>
      <c r="U13" s="2">
        <f t="shared" ref="U13:U21" si="4">T10+T11+T12+T13</f>
        <v>1010.5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20</v>
      </c>
      <c r="C14" s="46">
        <v>98</v>
      </c>
      <c r="D14" s="46">
        <v>29</v>
      </c>
      <c r="E14" s="46">
        <v>3</v>
      </c>
      <c r="F14" s="6">
        <f t="shared" si="0"/>
        <v>173.5</v>
      </c>
      <c r="G14" s="2">
        <f t="shared" ref="G14:G19" si="5">F11+F12+F13+F14</f>
        <v>756.5</v>
      </c>
      <c r="H14" s="19" t="s">
        <v>9</v>
      </c>
      <c r="I14" s="46">
        <v>22</v>
      </c>
      <c r="J14" s="46">
        <v>189</v>
      </c>
      <c r="K14" s="46">
        <v>25</v>
      </c>
      <c r="L14" s="46">
        <v>1</v>
      </c>
      <c r="M14" s="6">
        <f t="shared" si="1"/>
        <v>252.5</v>
      </c>
      <c r="N14" s="2">
        <f t="shared" si="3"/>
        <v>957.5</v>
      </c>
      <c r="O14" s="19" t="s">
        <v>29</v>
      </c>
      <c r="P14" s="45">
        <v>22</v>
      </c>
      <c r="Q14" s="45">
        <v>135</v>
      </c>
      <c r="R14" s="45">
        <v>20</v>
      </c>
      <c r="S14" s="45">
        <v>3</v>
      </c>
      <c r="T14" s="6">
        <f t="shared" si="2"/>
        <v>193.5</v>
      </c>
      <c r="U14" s="2">
        <f t="shared" si="4"/>
        <v>967.5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24</v>
      </c>
      <c r="C15" s="46">
        <v>122</v>
      </c>
      <c r="D15" s="46">
        <v>36</v>
      </c>
      <c r="E15" s="46">
        <v>2</v>
      </c>
      <c r="F15" s="6">
        <f t="shared" si="0"/>
        <v>211</v>
      </c>
      <c r="G15" s="2">
        <f t="shared" si="5"/>
        <v>759.5</v>
      </c>
      <c r="H15" s="19" t="s">
        <v>12</v>
      </c>
      <c r="I15" s="46">
        <v>27</v>
      </c>
      <c r="J15" s="46">
        <v>180</v>
      </c>
      <c r="K15" s="46">
        <v>20</v>
      </c>
      <c r="L15" s="46">
        <v>2</v>
      </c>
      <c r="M15" s="6">
        <f t="shared" si="1"/>
        <v>238.5</v>
      </c>
      <c r="N15" s="2">
        <f t="shared" si="3"/>
        <v>981</v>
      </c>
      <c r="O15" s="18" t="s">
        <v>30</v>
      </c>
      <c r="P15" s="46">
        <v>29</v>
      </c>
      <c r="Q15" s="46">
        <v>184</v>
      </c>
      <c r="R15" s="46">
        <v>24</v>
      </c>
      <c r="S15" s="46">
        <v>1</v>
      </c>
      <c r="T15" s="6">
        <f t="shared" si="2"/>
        <v>249</v>
      </c>
      <c r="U15" s="2">
        <f t="shared" si="4"/>
        <v>955.5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30</v>
      </c>
      <c r="C16" s="46">
        <v>87</v>
      </c>
      <c r="D16" s="46">
        <v>27</v>
      </c>
      <c r="E16" s="46">
        <v>5</v>
      </c>
      <c r="F16" s="6">
        <f t="shared" si="0"/>
        <v>168.5</v>
      </c>
      <c r="G16" s="2">
        <f t="shared" si="5"/>
        <v>764.5</v>
      </c>
      <c r="H16" s="19" t="s">
        <v>15</v>
      </c>
      <c r="I16" s="46">
        <v>22</v>
      </c>
      <c r="J16" s="46">
        <v>179</v>
      </c>
      <c r="K16" s="46">
        <v>19</v>
      </c>
      <c r="L16" s="46">
        <v>1</v>
      </c>
      <c r="M16" s="6">
        <f t="shared" si="1"/>
        <v>230.5</v>
      </c>
      <c r="N16" s="2">
        <f t="shared" si="3"/>
        <v>935.5</v>
      </c>
      <c r="O16" s="19" t="s">
        <v>8</v>
      </c>
      <c r="P16" s="46">
        <v>23</v>
      </c>
      <c r="Q16" s="46">
        <v>167</v>
      </c>
      <c r="R16" s="46">
        <v>28</v>
      </c>
      <c r="S16" s="46">
        <v>0</v>
      </c>
      <c r="T16" s="6">
        <f t="shared" si="2"/>
        <v>234.5</v>
      </c>
      <c r="U16" s="2">
        <f t="shared" si="4"/>
        <v>945.5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27</v>
      </c>
      <c r="C17" s="46">
        <v>120</v>
      </c>
      <c r="D17" s="46">
        <v>35</v>
      </c>
      <c r="E17" s="46">
        <v>4</v>
      </c>
      <c r="F17" s="6">
        <f t="shared" si="0"/>
        <v>213.5</v>
      </c>
      <c r="G17" s="2">
        <f t="shared" si="5"/>
        <v>766.5</v>
      </c>
      <c r="H17" s="19" t="s">
        <v>18</v>
      </c>
      <c r="I17" s="46">
        <v>18</v>
      </c>
      <c r="J17" s="46">
        <v>160</v>
      </c>
      <c r="K17" s="46">
        <v>26</v>
      </c>
      <c r="L17" s="46">
        <v>2</v>
      </c>
      <c r="M17" s="6">
        <f t="shared" si="1"/>
        <v>226</v>
      </c>
      <c r="N17" s="2">
        <f t="shared" si="3"/>
        <v>947.5</v>
      </c>
      <c r="O17" s="19" t="s">
        <v>10</v>
      </c>
      <c r="P17" s="46">
        <v>24</v>
      </c>
      <c r="Q17" s="46">
        <v>178</v>
      </c>
      <c r="R17" s="46">
        <v>30</v>
      </c>
      <c r="S17" s="46">
        <v>2</v>
      </c>
      <c r="T17" s="6">
        <f t="shared" si="2"/>
        <v>255</v>
      </c>
      <c r="U17" s="2">
        <f t="shared" si="4"/>
        <v>932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20</v>
      </c>
      <c r="C18" s="46">
        <v>126</v>
      </c>
      <c r="D18" s="46">
        <v>23</v>
      </c>
      <c r="E18" s="46">
        <v>2</v>
      </c>
      <c r="F18" s="6">
        <f t="shared" si="0"/>
        <v>187</v>
      </c>
      <c r="G18" s="2">
        <f t="shared" si="5"/>
        <v>780</v>
      </c>
      <c r="H18" s="19" t="s">
        <v>20</v>
      </c>
      <c r="I18" s="46">
        <v>21</v>
      </c>
      <c r="J18" s="46">
        <v>181</v>
      </c>
      <c r="K18" s="46">
        <v>29</v>
      </c>
      <c r="L18" s="46">
        <v>3</v>
      </c>
      <c r="M18" s="6">
        <f t="shared" si="1"/>
        <v>257</v>
      </c>
      <c r="N18" s="2">
        <f t="shared" si="3"/>
        <v>952</v>
      </c>
      <c r="O18" s="19" t="s">
        <v>13</v>
      </c>
      <c r="P18" s="46">
        <v>26</v>
      </c>
      <c r="Q18" s="46">
        <v>189</v>
      </c>
      <c r="R18" s="46">
        <v>28</v>
      </c>
      <c r="S18" s="46">
        <v>1</v>
      </c>
      <c r="T18" s="6">
        <f t="shared" si="2"/>
        <v>260.5</v>
      </c>
      <c r="U18" s="2">
        <f t="shared" si="4"/>
        <v>999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30</v>
      </c>
      <c r="C19" s="47">
        <v>140</v>
      </c>
      <c r="D19" s="47">
        <v>31</v>
      </c>
      <c r="E19" s="47">
        <v>6</v>
      </c>
      <c r="F19" s="7">
        <f t="shared" si="0"/>
        <v>232</v>
      </c>
      <c r="G19" s="3">
        <f t="shared" si="5"/>
        <v>801</v>
      </c>
      <c r="H19" s="20" t="s">
        <v>22</v>
      </c>
      <c r="I19" s="45">
        <v>16</v>
      </c>
      <c r="J19" s="45">
        <v>145</v>
      </c>
      <c r="K19" s="45">
        <v>23</v>
      </c>
      <c r="L19" s="45">
        <v>0</v>
      </c>
      <c r="M19" s="6">
        <f t="shared" si="1"/>
        <v>199</v>
      </c>
      <c r="N19" s="2">
        <f>M16+M17+M18+M19</f>
        <v>912.5</v>
      </c>
      <c r="O19" s="19" t="s">
        <v>16</v>
      </c>
      <c r="P19" s="46">
        <v>21</v>
      </c>
      <c r="Q19" s="46">
        <v>194</v>
      </c>
      <c r="R19" s="46">
        <v>25</v>
      </c>
      <c r="S19" s="46">
        <v>1</v>
      </c>
      <c r="T19" s="6">
        <f t="shared" si="2"/>
        <v>257</v>
      </c>
      <c r="U19" s="2">
        <f t="shared" si="4"/>
        <v>1007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21</v>
      </c>
      <c r="C20" s="45">
        <v>153</v>
      </c>
      <c r="D20" s="45">
        <v>22</v>
      </c>
      <c r="E20" s="45">
        <v>3</v>
      </c>
      <c r="F20" s="8">
        <f t="shared" si="0"/>
        <v>215</v>
      </c>
      <c r="G20" s="35"/>
      <c r="H20" s="19" t="s">
        <v>24</v>
      </c>
      <c r="I20" s="46">
        <v>21</v>
      </c>
      <c r="J20" s="46">
        <v>169</v>
      </c>
      <c r="K20" s="46">
        <v>28</v>
      </c>
      <c r="L20" s="46">
        <v>4</v>
      </c>
      <c r="M20" s="8">
        <f t="shared" si="1"/>
        <v>245.5</v>
      </c>
      <c r="N20" s="2">
        <f>M17+M18+M19+M20</f>
        <v>927.5</v>
      </c>
      <c r="O20" s="19" t="s">
        <v>45</v>
      </c>
      <c r="P20" s="45">
        <v>24</v>
      </c>
      <c r="Q20" s="45">
        <v>180</v>
      </c>
      <c r="R20" s="45">
        <v>28</v>
      </c>
      <c r="S20" s="45">
        <v>2</v>
      </c>
      <c r="T20" s="8">
        <f t="shared" si="2"/>
        <v>253</v>
      </c>
      <c r="U20" s="2">
        <f t="shared" si="4"/>
        <v>1025.5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35</v>
      </c>
      <c r="C21" s="46">
        <v>180</v>
      </c>
      <c r="D21" s="46">
        <v>27</v>
      </c>
      <c r="E21" s="46">
        <v>4</v>
      </c>
      <c r="F21" s="6">
        <f t="shared" si="0"/>
        <v>261.5</v>
      </c>
      <c r="G21" s="36"/>
      <c r="H21" s="20" t="s">
        <v>25</v>
      </c>
      <c r="I21" s="46">
        <v>23</v>
      </c>
      <c r="J21" s="46">
        <v>166</v>
      </c>
      <c r="K21" s="46">
        <v>19</v>
      </c>
      <c r="L21" s="46">
        <v>4</v>
      </c>
      <c r="M21" s="6">
        <f t="shared" si="1"/>
        <v>225.5</v>
      </c>
      <c r="N21" s="2">
        <f>M18+M19+M20+M21</f>
        <v>927</v>
      </c>
      <c r="O21" s="21" t="s">
        <v>46</v>
      </c>
      <c r="P21" s="47">
        <v>20</v>
      </c>
      <c r="Q21" s="47">
        <v>191</v>
      </c>
      <c r="R21" s="47">
        <v>24</v>
      </c>
      <c r="S21" s="47">
        <v>1</v>
      </c>
      <c r="T21" s="7">
        <f t="shared" si="2"/>
        <v>251.5</v>
      </c>
      <c r="U21" s="3">
        <f t="shared" si="4"/>
        <v>1022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19</v>
      </c>
      <c r="C22" s="46">
        <v>157</v>
      </c>
      <c r="D22" s="46">
        <v>20</v>
      </c>
      <c r="E22" s="46">
        <v>7</v>
      </c>
      <c r="F22" s="6">
        <f t="shared" si="0"/>
        <v>224</v>
      </c>
      <c r="G22" s="2"/>
      <c r="H22" s="21" t="s">
        <v>26</v>
      </c>
      <c r="I22" s="47">
        <v>24</v>
      </c>
      <c r="J22" s="47">
        <v>159</v>
      </c>
      <c r="K22" s="47">
        <v>25</v>
      </c>
      <c r="L22" s="47">
        <v>6</v>
      </c>
      <c r="M22" s="6">
        <f t="shared" si="1"/>
        <v>236</v>
      </c>
      <c r="N22" s="3">
        <f>M19+M20+M21+M22</f>
        <v>906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801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981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1025.5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88</v>
      </c>
      <c r="G24" s="88"/>
      <c r="H24" s="180"/>
      <c r="I24" s="181"/>
      <c r="J24" s="82" t="s">
        <v>72</v>
      </c>
      <c r="K24" s="86"/>
      <c r="L24" s="86"/>
      <c r="M24" s="87" t="s">
        <v>79</v>
      </c>
      <c r="N24" s="88"/>
      <c r="O24" s="180"/>
      <c r="P24" s="181"/>
      <c r="Q24" s="82" t="s">
        <v>72</v>
      </c>
      <c r="R24" s="86"/>
      <c r="S24" s="86"/>
      <c r="T24" s="87" t="s">
        <v>69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27" sqref="X2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0" t="s">
        <v>61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8" t="s">
        <v>54</v>
      </c>
      <c r="B5" s="168"/>
      <c r="C5" s="168"/>
      <c r="D5" s="26"/>
      <c r="E5" s="172" t="str">
        <f>'G-1'!E4:H4</f>
        <v>DE OBRA</v>
      </c>
      <c r="F5" s="172"/>
      <c r="G5" s="172"/>
      <c r="H5" s="17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2" t="s">
        <v>56</v>
      </c>
      <c r="B6" s="162"/>
      <c r="C6" s="162"/>
      <c r="D6" s="172" t="str">
        <f>'G-1'!D5:H5</f>
        <v>CALLE 98 X CARRERA 53</v>
      </c>
      <c r="E6" s="172"/>
      <c r="F6" s="172"/>
      <c r="G6" s="172"/>
      <c r="H6" s="172"/>
      <c r="I6" s="162" t="s">
        <v>53</v>
      </c>
      <c r="J6" s="162"/>
      <c r="K6" s="162"/>
      <c r="L6" s="173">
        <f>'G-1'!L5:N5</f>
        <v>1206</v>
      </c>
      <c r="M6" s="173"/>
      <c r="N6" s="173"/>
      <c r="O6" s="12"/>
      <c r="P6" s="162" t="s">
        <v>58</v>
      </c>
      <c r="Q6" s="162"/>
      <c r="R6" s="162"/>
      <c r="S6" s="213">
        <f>'G-1'!S6:U6</f>
        <v>43115</v>
      </c>
      <c r="T6" s="213"/>
      <c r="U6" s="213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f>'G-1'!B10+'G-3'!B10+'G-4'!B10</f>
        <v>29</v>
      </c>
      <c r="C10" s="46">
        <f>'G-1'!C10+'G-3'!C10+'G-4'!C10</f>
        <v>308</v>
      </c>
      <c r="D10" s="46">
        <f>'G-1'!D10+'G-3'!D10+'G-4'!D10</f>
        <v>34</v>
      </c>
      <c r="E10" s="46">
        <f>'G-1'!E10+'G-3'!E10+'G-4'!E10</f>
        <v>5</v>
      </c>
      <c r="F10" s="6">
        <f t="shared" ref="F10:F22" si="0">B10*0.5+C10*1+D10*2+E10*2.5</f>
        <v>403</v>
      </c>
      <c r="G10" s="2"/>
      <c r="H10" s="19" t="s">
        <v>4</v>
      </c>
      <c r="I10" s="46">
        <f>'G-1'!I10+'G-3'!I10+'G-4'!I10</f>
        <v>61</v>
      </c>
      <c r="J10" s="46">
        <f>'G-1'!J10+'G-3'!J10+'G-4'!J10</f>
        <v>381</v>
      </c>
      <c r="K10" s="46">
        <f>'G-1'!K10+'G-3'!K10+'G-4'!K10</f>
        <v>34</v>
      </c>
      <c r="L10" s="46">
        <f>'G-1'!L10+'G-3'!L10+'G-4'!L10</f>
        <v>8</v>
      </c>
      <c r="M10" s="6">
        <f t="shared" ref="M10:M22" si="1">I10*0.5+J10*1+K10*2+L10*2.5</f>
        <v>499.5</v>
      </c>
      <c r="N10" s="9">
        <f>F20+F21+F22+M10</f>
        <v>1763.5</v>
      </c>
      <c r="O10" s="19" t="s">
        <v>43</v>
      </c>
      <c r="P10" s="46">
        <f>'G-1'!P10+'G-3'!P10+'G-4'!P10</f>
        <v>48</v>
      </c>
      <c r="Q10" s="46">
        <f>'G-1'!Q10+'G-3'!Q10+'G-4'!Q10</f>
        <v>389</v>
      </c>
      <c r="R10" s="46">
        <f>'G-1'!R10+'G-3'!R10+'G-4'!R10</f>
        <v>34</v>
      </c>
      <c r="S10" s="46">
        <f>'G-1'!S10+'G-3'!S10+'G-4'!S10</f>
        <v>7</v>
      </c>
      <c r="T10" s="6">
        <f t="shared" ref="T10:T21" si="2">P10*0.5+Q10*1+R10*2+S10*2.5</f>
        <v>498.5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32</v>
      </c>
      <c r="C11" s="46">
        <f>'G-1'!C11+'G-3'!C11+'G-4'!C11</f>
        <v>334</v>
      </c>
      <c r="D11" s="46">
        <f>'G-1'!D11+'G-3'!D11+'G-4'!D11</f>
        <v>42</v>
      </c>
      <c r="E11" s="46">
        <f>'G-1'!E11+'G-3'!E11+'G-4'!E11</f>
        <v>5</v>
      </c>
      <c r="F11" s="6">
        <f t="shared" si="0"/>
        <v>446.5</v>
      </c>
      <c r="G11" s="2"/>
      <c r="H11" s="19" t="s">
        <v>5</v>
      </c>
      <c r="I11" s="46">
        <f>'G-1'!I11+'G-3'!I11+'G-4'!I11</f>
        <v>40</v>
      </c>
      <c r="J11" s="46">
        <f>'G-1'!J11+'G-3'!J11+'G-4'!J11</f>
        <v>371</v>
      </c>
      <c r="K11" s="46">
        <f>'G-1'!K11+'G-3'!K11+'G-4'!K11</f>
        <v>32</v>
      </c>
      <c r="L11" s="46">
        <f>'G-1'!L11+'G-3'!L11+'G-4'!L11</f>
        <v>4</v>
      </c>
      <c r="M11" s="6">
        <f t="shared" si="1"/>
        <v>465</v>
      </c>
      <c r="N11" s="9">
        <f>F21+F22+M10+M11</f>
        <v>1824</v>
      </c>
      <c r="O11" s="19" t="s">
        <v>44</v>
      </c>
      <c r="P11" s="46">
        <f>'G-1'!P11+'G-3'!P11+'G-4'!P11</f>
        <v>41</v>
      </c>
      <c r="Q11" s="46">
        <f>'G-1'!Q11+'G-3'!Q11+'G-4'!Q11</f>
        <v>419</v>
      </c>
      <c r="R11" s="46">
        <f>'G-1'!R11+'G-3'!R11+'G-4'!R11</f>
        <v>39</v>
      </c>
      <c r="S11" s="46">
        <f>'G-1'!S11+'G-3'!S11+'G-4'!S11</f>
        <v>7</v>
      </c>
      <c r="T11" s="6">
        <f t="shared" si="2"/>
        <v>535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28</v>
      </c>
      <c r="C12" s="46">
        <f>'G-1'!C12+'G-3'!C12+'G-4'!C12</f>
        <v>325</v>
      </c>
      <c r="D12" s="46">
        <f>'G-1'!D12+'G-3'!D12+'G-4'!D12</f>
        <v>33</v>
      </c>
      <c r="E12" s="46">
        <f>'G-1'!E12+'G-3'!E12+'G-4'!E12</f>
        <v>3</v>
      </c>
      <c r="F12" s="6">
        <f t="shared" si="0"/>
        <v>412.5</v>
      </c>
      <c r="G12" s="2"/>
      <c r="H12" s="19" t="s">
        <v>6</v>
      </c>
      <c r="I12" s="46">
        <f>'G-1'!I12+'G-3'!I12+'G-4'!I12</f>
        <v>43</v>
      </c>
      <c r="J12" s="46">
        <f>'G-1'!J12+'G-3'!J12+'G-4'!J12</f>
        <v>411</v>
      </c>
      <c r="K12" s="46">
        <f>'G-1'!K12+'G-3'!K12+'G-4'!K12</f>
        <v>34</v>
      </c>
      <c r="L12" s="46">
        <f>'G-1'!L12+'G-3'!L12+'G-4'!L12</f>
        <v>6</v>
      </c>
      <c r="M12" s="6">
        <f t="shared" si="1"/>
        <v>515.5</v>
      </c>
      <c r="N12" s="2">
        <f>F22+M10+M11+M12</f>
        <v>1881.5</v>
      </c>
      <c r="O12" s="19" t="s">
        <v>32</v>
      </c>
      <c r="P12" s="46">
        <f>'G-1'!P12+'G-3'!P12+'G-4'!P12</f>
        <v>34</v>
      </c>
      <c r="Q12" s="46">
        <f>'G-1'!Q12+'G-3'!Q12+'G-4'!Q12</f>
        <v>372</v>
      </c>
      <c r="R12" s="46">
        <f>'G-1'!R12+'G-3'!R12+'G-4'!R12</f>
        <v>33</v>
      </c>
      <c r="S12" s="46">
        <f>'G-1'!S12+'G-3'!S12+'G-4'!S12</f>
        <v>6</v>
      </c>
      <c r="T12" s="6">
        <f t="shared" si="2"/>
        <v>470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33</v>
      </c>
      <c r="C13" s="46">
        <f>'G-1'!C13+'G-3'!C13+'G-4'!C13</f>
        <v>314</v>
      </c>
      <c r="D13" s="46">
        <f>'G-1'!D13+'G-3'!D13+'G-4'!D13</f>
        <v>49</v>
      </c>
      <c r="E13" s="46">
        <f>'G-1'!E13+'G-3'!E13+'G-4'!E13</f>
        <v>5</v>
      </c>
      <c r="F13" s="6">
        <f t="shared" si="0"/>
        <v>441</v>
      </c>
      <c r="G13" s="2">
        <f t="shared" ref="G13:G18" si="3">F10+F11+F12+F13</f>
        <v>1703</v>
      </c>
      <c r="H13" s="19" t="s">
        <v>7</v>
      </c>
      <c r="I13" s="46">
        <f>'G-1'!I13+'G-3'!I13+'G-4'!I13</f>
        <v>43</v>
      </c>
      <c r="J13" s="46">
        <f>'G-1'!J13+'G-3'!J13+'G-4'!J13</f>
        <v>338</v>
      </c>
      <c r="K13" s="46">
        <f>'G-1'!K13+'G-3'!K13+'G-4'!K13</f>
        <v>34</v>
      </c>
      <c r="L13" s="46">
        <f>'G-1'!L13+'G-3'!L13+'G-4'!L13</f>
        <v>0</v>
      </c>
      <c r="M13" s="6">
        <f t="shared" si="1"/>
        <v>427.5</v>
      </c>
      <c r="N13" s="2">
        <f t="shared" ref="N13:N18" si="4">M10+M11+M12+M13</f>
        <v>1907.5</v>
      </c>
      <c r="O13" s="19" t="s">
        <v>33</v>
      </c>
      <c r="P13" s="46">
        <f>'G-1'!P13+'G-3'!P13+'G-4'!P13</f>
        <v>58</v>
      </c>
      <c r="Q13" s="46">
        <f>'G-1'!Q13+'G-3'!Q13+'G-4'!Q13</f>
        <v>441</v>
      </c>
      <c r="R13" s="46">
        <f>'G-1'!R13+'G-3'!R13+'G-4'!R13</f>
        <v>36</v>
      </c>
      <c r="S13" s="46">
        <f>'G-1'!S13+'G-3'!S13+'G-4'!S13</f>
        <v>2</v>
      </c>
      <c r="T13" s="6">
        <f t="shared" si="2"/>
        <v>547</v>
      </c>
      <c r="U13" s="2">
        <f t="shared" ref="U13:U21" si="5">T10+T11+T12+T13</f>
        <v>2050.5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31</v>
      </c>
      <c r="C14" s="46">
        <f>'G-1'!C14+'G-3'!C14+'G-4'!C14</f>
        <v>231</v>
      </c>
      <c r="D14" s="46">
        <f>'G-1'!D14+'G-3'!D14+'G-4'!D14</f>
        <v>41</v>
      </c>
      <c r="E14" s="46">
        <f>'G-1'!E14+'G-3'!E14+'G-4'!E14</f>
        <v>5</v>
      </c>
      <c r="F14" s="6">
        <f t="shared" si="0"/>
        <v>341</v>
      </c>
      <c r="G14" s="2">
        <f t="shared" si="3"/>
        <v>1641</v>
      </c>
      <c r="H14" s="19" t="s">
        <v>9</v>
      </c>
      <c r="I14" s="46">
        <f>'G-1'!I14+'G-3'!I14+'G-4'!I14</f>
        <v>43</v>
      </c>
      <c r="J14" s="46">
        <f>'G-1'!J14+'G-3'!J14+'G-4'!J14</f>
        <v>380</v>
      </c>
      <c r="K14" s="46">
        <f>'G-1'!K14+'G-3'!K14+'G-4'!K14</f>
        <v>35</v>
      </c>
      <c r="L14" s="46">
        <f>'G-1'!L14+'G-3'!L14+'G-4'!L14</f>
        <v>3</v>
      </c>
      <c r="M14" s="6">
        <f t="shared" si="1"/>
        <v>479</v>
      </c>
      <c r="N14" s="2">
        <f t="shared" si="4"/>
        <v>1887</v>
      </c>
      <c r="O14" s="19" t="s">
        <v>29</v>
      </c>
      <c r="P14" s="46">
        <f>'G-1'!P14+'G-3'!P14+'G-4'!P14</f>
        <v>41</v>
      </c>
      <c r="Q14" s="46">
        <f>'G-1'!Q14+'G-3'!Q14+'G-4'!Q14</f>
        <v>361</v>
      </c>
      <c r="R14" s="46">
        <f>'G-1'!R14+'G-3'!R14+'G-4'!R14</f>
        <v>30</v>
      </c>
      <c r="S14" s="46">
        <f>'G-1'!S14+'G-3'!S14+'G-4'!S14</f>
        <v>4</v>
      </c>
      <c r="T14" s="6">
        <f t="shared" si="2"/>
        <v>451.5</v>
      </c>
      <c r="U14" s="2">
        <f t="shared" si="5"/>
        <v>2003.5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32</v>
      </c>
      <c r="C15" s="46">
        <f>'G-1'!C15+'G-3'!C15+'G-4'!C15</f>
        <v>284</v>
      </c>
      <c r="D15" s="46">
        <f>'G-1'!D15+'G-3'!D15+'G-4'!D15</f>
        <v>45</v>
      </c>
      <c r="E15" s="46">
        <f>'G-1'!E15+'G-3'!E15+'G-4'!E15</f>
        <v>6</v>
      </c>
      <c r="F15" s="6">
        <f t="shared" si="0"/>
        <v>405</v>
      </c>
      <c r="G15" s="2">
        <f t="shared" si="3"/>
        <v>1599.5</v>
      </c>
      <c r="H15" s="19" t="s">
        <v>12</v>
      </c>
      <c r="I15" s="46">
        <f>'G-1'!I15+'G-3'!I15+'G-4'!I15</f>
        <v>46</v>
      </c>
      <c r="J15" s="46">
        <f>'G-1'!J15+'G-3'!J15+'G-4'!J15</f>
        <v>365</v>
      </c>
      <c r="K15" s="46">
        <f>'G-1'!K15+'G-3'!K15+'G-4'!K15</f>
        <v>26</v>
      </c>
      <c r="L15" s="46">
        <f>'G-1'!L15+'G-3'!L15+'G-4'!L15</f>
        <v>4</v>
      </c>
      <c r="M15" s="6">
        <f t="shared" si="1"/>
        <v>450</v>
      </c>
      <c r="N15" s="2">
        <f t="shared" si="4"/>
        <v>1872</v>
      </c>
      <c r="O15" s="18" t="s">
        <v>30</v>
      </c>
      <c r="P15" s="46">
        <f>'G-1'!P15+'G-3'!P15+'G-4'!P15</f>
        <v>55</v>
      </c>
      <c r="Q15" s="46">
        <f>'G-1'!Q15+'G-3'!Q15+'G-4'!Q15</f>
        <v>413</v>
      </c>
      <c r="R15" s="46">
        <f>'G-1'!R15+'G-3'!R15+'G-4'!R15</f>
        <v>39</v>
      </c>
      <c r="S15" s="46">
        <f>'G-1'!S15+'G-3'!S15+'G-4'!S15</f>
        <v>2</v>
      </c>
      <c r="T15" s="6">
        <f t="shared" si="2"/>
        <v>523.5</v>
      </c>
      <c r="U15" s="2">
        <f t="shared" si="5"/>
        <v>1992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46</v>
      </c>
      <c r="C16" s="46">
        <f>'G-1'!C16+'G-3'!C16+'G-4'!C16</f>
        <v>236</v>
      </c>
      <c r="D16" s="46">
        <f>'G-1'!D16+'G-3'!D16+'G-4'!D16</f>
        <v>34</v>
      </c>
      <c r="E16" s="46">
        <f>'G-1'!E16+'G-3'!E16+'G-4'!E16</f>
        <v>5</v>
      </c>
      <c r="F16" s="6">
        <f t="shared" si="0"/>
        <v>339.5</v>
      </c>
      <c r="G16" s="2">
        <f t="shared" si="3"/>
        <v>1526.5</v>
      </c>
      <c r="H16" s="19" t="s">
        <v>15</v>
      </c>
      <c r="I16" s="46">
        <f>'G-1'!I16+'G-3'!I16+'G-4'!I16</f>
        <v>39</v>
      </c>
      <c r="J16" s="46">
        <f>'G-1'!J16+'G-3'!J16+'G-4'!J16</f>
        <v>358</v>
      </c>
      <c r="K16" s="46">
        <f>'G-1'!K16+'G-3'!K16+'G-4'!K16</f>
        <v>27</v>
      </c>
      <c r="L16" s="46">
        <f>'G-1'!L16+'G-3'!L16+'G-4'!L16</f>
        <v>3</v>
      </c>
      <c r="M16" s="6">
        <f t="shared" si="1"/>
        <v>439</v>
      </c>
      <c r="N16" s="2">
        <f t="shared" si="4"/>
        <v>1795.5</v>
      </c>
      <c r="O16" s="19" t="s">
        <v>8</v>
      </c>
      <c r="P16" s="46">
        <f>'G-1'!P16+'G-3'!P16+'G-4'!P16</f>
        <v>43</v>
      </c>
      <c r="Q16" s="46">
        <f>'G-1'!Q16+'G-3'!Q16+'G-4'!Q16</f>
        <v>423</v>
      </c>
      <c r="R16" s="46">
        <f>'G-1'!R16+'G-3'!R16+'G-4'!R16</f>
        <v>40</v>
      </c>
      <c r="S16" s="46">
        <f>'G-1'!S16+'G-3'!S16+'G-4'!S16</f>
        <v>4</v>
      </c>
      <c r="T16" s="6">
        <f t="shared" si="2"/>
        <v>534.5</v>
      </c>
      <c r="U16" s="2">
        <f t="shared" si="5"/>
        <v>2056.5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48</v>
      </c>
      <c r="C17" s="46">
        <f>'G-1'!C17+'G-3'!C17+'G-4'!C17</f>
        <v>280</v>
      </c>
      <c r="D17" s="46">
        <f>'G-1'!D17+'G-3'!D17+'G-4'!D17</f>
        <v>47</v>
      </c>
      <c r="E17" s="46">
        <f>'G-1'!E17+'G-3'!E17+'G-4'!E17</f>
        <v>7</v>
      </c>
      <c r="F17" s="6">
        <f t="shared" si="0"/>
        <v>415.5</v>
      </c>
      <c r="G17" s="2">
        <f t="shared" si="3"/>
        <v>1501</v>
      </c>
      <c r="H17" s="19" t="s">
        <v>18</v>
      </c>
      <c r="I17" s="46">
        <f>'G-1'!I17+'G-3'!I17+'G-4'!I17</f>
        <v>40</v>
      </c>
      <c r="J17" s="46">
        <f>'G-1'!J17+'G-3'!J17+'G-4'!J17</f>
        <v>357</v>
      </c>
      <c r="K17" s="46">
        <f>'G-1'!K17+'G-3'!K17+'G-4'!K17</f>
        <v>34</v>
      </c>
      <c r="L17" s="46">
        <f>'G-1'!L17+'G-3'!L17+'G-4'!L17</f>
        <v>7</v>
      </c>
      <c r="M17" s="6">
        <f t="shared" si="1"/>
        <v>462.5</v>
      </c>
      <c r="N17" s="2">
        <f t="shared" si="4"/>
        <v>1830.5</v>
      </c>
      <c r="O17" s="19" t="s">
        <v>10</v>
      </c>
      <c r="P17" s="46">
        <f>'G-1'!P17+'G-3'!P17+'G-4'!P17</f>
        <v>44</v>
      </c>
      <c r="Q17" s="46">
        <f>'G-1'!Q17+'G-3'!Q17+'G-4'!Q17</f>
        <v>456</v>
      </c>
      <c r="R17" s="46">
        <f>'G-1'!R17+'G-3'!R17+'G-4'!R17</f>
        <v>40</v>
      </c>
      <c r="S17" s="46">
        <f>'G-1'!S17+'G-3'!S17+'G-4'!S17</f>
        <v>6</v>
      </c>
      <c r="T17" s="6">
        <f t="shared" si="2"/>
        <v>573</v>
      </c>
      <c r="U17" s="2">
        <f t="shared" si="5"/>
        <v>2082.5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38</v>
      </c>
      <c r="C18" s="46">
        <f>'G-1'!C18+'G-3'!C18+'G-4'!C18</f>
        <v>284</v>
      </c>
      <c r="D18" s="46">
        <f>'G-1'!D18+'G-3'!D18+'G-4'!D18</f>
        <v>32</v>
      </c>
      <c r="E18" s="46">
        <f>'G-1'!E18+'G-3'!E18+'G-4'!E18</f>
        <v>3</v>
      </c>
      <c r="F18" s="6">
        <f t="shared" si="0"/>
        <v>374.5</v>
      </c>
      <c r="G18" s="2">
        <f t="shared" si="3"/>
        <v>1534.5</v>
      </c>
      <c r="H18" s="19" t="s">
        <v>20</v>
      </c>
      <c r="I18" s="46">
        <f>'G-1'!I18+'G-3'!I18+'G-4'!I18</f>
        <v>39</v>
      </c>
      <c r="J18" s="46">
        <f>'G-1'!J18+'G-3'!J18+'G-4'!J18</f>
        <v>380</v>
      </c>
      <c r="K18" s="46">
        <f>'G-1'!K18+'G-3'!K18+'G-4'!K18</f>
        <v>39</v>
      </c>
      <c r="L18" s="46">
        <f>'G-1'!L18+'G-3'!L18+'G-4'!L18</f>
        <v>6</v>
      </c>
      <c r="M18" s="6">
        <f t="shared" si="1"/>
        <v>492.5</v>
      </c>
      <c r="N18" s="2">
        <f t="shared" si="4"/>
        <v>1844</v>
      </c>
      <c r="O18" s="19" t="s">
        <v>13</v>
      </c>
      <c r="P18" s="46">
        <f>'G-1'!P18+'G-3'!P18+'G-4'!P18</f>
        <v>49</v>
      </c>
      <c r="Q18" s="46">
        <f>'G-1'!Q18+'G-3'!Q18+'G-4'!Q18</f>
        <v>454</v>
      </c>
      <c r="R18" s="46">
        <f>'G-1'!R18+'G-3'!R18+'G-4'!R18</f>
        <v>36</v>
      </c>
      <c r="S18" s="46">
        <f>'G-1'!S18+'G-3'!S18+'G-4'!S18</f>
        <v>1</v>
      </c>
      <c r="T18" s="6">
        <f t="shared" si="2"/>
        <v>553</v>
      </c>
      <c r="U18" s="2">
        <f t="shared" si="5"/>
        <v>2184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49</v>
      </c>
      <c r="C19" s="47">
        <f>'G-1'!C19+'G-3'!C19+'G-4'!C19</f>
        <v>308</v>
      </c>
      <c r="D19" s="47">
        <f>'G-1'!D19+'G-3'!D19+'G-4'!D19</f>
        <v>37</v>
      </c>
      <c r="E19" s="47">
        <f>'G-1'!E19+'G-3'!E19+'G-4'!E19</f>
        <v>11</v>
      </c>
      <c r="F19" s="7">
        <f t="shared" si="0"/>
        <v>434</v>
      </c>
      <c r="G19" s="3">
        <f>F16+F17+F18+F19</f>
        <v>1563.5</v>
      </c>
      <c r="H19" s="20" t="s">
        <v>22</v>
      </c>
      <c r="I19" s="46">
        <f>'G-1'!I19+'G-3'!I19+'G-4'!I19</f>
        <v>39</v>
      </c>
      <c r="J19" s="46">
        <f>'G-1'!J19+'G-3'!J19+'G-4'!J19</f>
        <v>346</v>
      </c>
      <c r="K19" s="46">
        <f>'G-1'!K19+'G-3'!K19+'G-4'!K19</f>
        <v>32</v>
      </c>
      <c r="L19" s="46">
        <f>'G-1'!L19+'G-3'!L19+'G-4'!L19</f>
        <v>0</v>
      </c>
      <c r="M19" s="6">
        <f t="shared" si="1"/>
        <v>429.5</v>
      </c>
      <c r="N19" s="2">
        <f>M16+M17+M18+M19</f>
        <v>1823.5</v>
      </c>
      <c r="O19" s="19" t="s">
        <v>16</v>
      </c>
      <c r="P19" s="46">
        <f>'G-1'!P19+'G-3'!P19+'G-4'!P19</f>
        <v>40</v>
      </c>
      <c r="Q19" s="46">
        <f>'G-1'!Q19+'G-3'!Q19+'G-4'!Q19</f>
        <v>450</v>
      </c>
      <c r="R19" s="46">
        <f>'G-1'!R19+'G-3'!R19+'G-4'!R19</f>
        <v>36</v>
      </c>
      <c r="S19" s="46">
        <f>'G-1'!S19+'G-3'!S19+'G-4'!S19</f>
        <v>1</v>
      </c>
      <c r="T19" s="6">
        <f t="shared" si="2"/>
        <v>544.5</v>
      </c>
      <c r="U19" s="2">
        <f t="shared" si="5"/>
        <v>2205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34</v>
      </c>
      <c r="C20" s="45">
        <f>'G-1'!C20+'G-3'!C20+'G-4'!C20</f>
        <v>311</v>
      </c>
      <c r="D20" s="45">
        <f>'G-1'!D20+'G-3'!D20+'G-4'!D20</f>
        <v>32</v>
      </c>
      <c r="E20" s="45">
        <f>'G-1'!E20+'G-3'!E20+'G-4'!E20</f>
        <v>5</v>
      </c>
      <c r="F20" s="8">
        <f t="shared" si="0"/>
        <v>404.5</v>
      </c>
      <c r="G20" s="35"/>
      <c r="H20" s="19" t="s">
        <v>24</v>
      </c>
      <c r="I20" s="46">
        <f>'G-1'!I20+'G-3'!I20+'G-4'!I20</f>
        <v>43</v>
      </c>
      <c r="J20" s="46">
        <f>'G-1'!J20+'G-3'!J20+'G-4'!J20</f>
        <v>389</v>
      </c>
      <c r="K20" s="46">
        <f>'G-1'!K20+'G-3'!K20+'G-4'!K20</f>
        <v>37</v>
      </c>
      <c r="L20" s="46">
        <f>'G-1'!L20+'G-3'!L20+'G-4'!L20</f>
        <v>4</v>
      </c>
      <c r="M20" s="8">
        <f t="shared" si="1"/>
        <v>494.5</v>
      </c>
      <c r="N20" s="2">
        <f>M17+M18+M19+M20</f>
        <v>1879</v>
      </c>
      <c r="O20" s="19" t="s">
        <v>45</v>
      </c>
      <c r="P20" s="46">
        <f>'G-1'!P20+'G-3'!P20+'G-4'!P20</f>
        <v>46</v>
      </c>
      <c r="Q20" s="46">
        <f>'G-1'!Q20+'G-3'!Q20+'G-4'!Q20</f>
        <v>460</v>
      </c>
      <c r="R20" s="46">
        <f>'G-1'!R20+'G-3'!R20+'G-4'!R20</f>
        <v>39</v>
      </c>
      <c r="S20" s="46">
        <f>'G-1'!S20+'G-3'!S20+'G-4'!S20</f>
        <v>3</v>
      </c>
      <c r="T20" s="8">
        <f t="shared" si="2"/>
        <v>568.5</v>
      </c>
      <c r="U20" s="2">
        <f t="shared" si="5"/>
        <v>2239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50</v>
      </c>
      <c r="C21" s="45">
        <f>'G-1'!C21+'G-3'!C21+'G-4'!C21</f>
        <v>339</v>
      </c>
      <c r="D21" s="45">
        <f>'G-1'!D21+'G-3'!D21+'G-4'!D21</f>
        <v>37</v>
      </c>
      <c r="E21" s="45">
        <f>'G-1'!E21+'G-3'!E21+'G-4'!E21</f>
        <v>8</v>
      </c>
      <c r="F21" s="6">
        <f t="shared" si="0"/>
        <v>458</v>
      </c>
      <c r="G21" s="36"/>
      <c r="H21" s="20" t="s">
        <v>25</v>
      </c>
      <c r="I21" s="46">
        <f>'G-1'!I21+'G-3'!I21+'G-4'!I21</f>
        <v>41</v>
      </c>
      <c r="J21" s="46">
        <f>'G-1'!J21+'G-3'!J21+'G-4'!J21</f>
        <v>401</v>
      </c>
      <c r="K21" s="46">
        <f>'G-1'!K21+'G-3'!K21+'G-4'!K21</f>
        <v>29</v>
      </c>
      <c r="L21" s="46">
        <f>'G-1'!L21+'G-3'!L21+'G-4'!L21</f>
        <v>7</v>
      </c>
      <c r="M21" s="6">
        <f t="shared" si="1"/>
        <v>497</v>
      </c>
      <c r="N21" s="2">
        <f>M18+M19+M20+M21</f>
        <v>1913.5</v>
      </c>
      <c r="O21" s="21" t="s">
        <v>46</v>
      </c>
      <c r="P21" s="47">
        <f>'G-1'!P21+'G-3'!P21+'G-4'!P21</f>
        <v>31</v>
      </c>
      <c r="Q21" s="47">
        <f>'G-1'!Q21+'G-3'!Q21+'G-4'!Q21</f>
        <v>451</v>
      </c>
      <c r="R21" s="47">
        <f>'G-1'!R21+'G-3'!R21+'G-4'!R21</f>
        <v>33</v>
      </c>
      <c r="S21" s="47">
        <f>'G-1'!S21+'G-3'!S21+'G-4'!S21</f>
        <v>1</v>
      </c>
      <c r="T21" s="7">
        <f t="shared" si="2"/>
        <v>535</v>
      </c>
      <c r="U21" s="3">
        <f t="shared" si="5"/>
        <v>2201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40</v>
      </c>
      <c r="C22" s="45">
        <f>'G-1'!C22+'G-3'!C22+'G-4'!C22</f>
        <v>302</v>
      </c>
      <c r="D22" s="45">
        <f>'G-1'!D22+'G-3'!D22+'G-4'!D22</f>
        <v>26</v>
      </c>
      <c r="E22" s="45">
        <f>'G-1'!E22+'G-3'!E22+'G-4'!E22</f>
        <v>11</v>
      </c>
      <c r="F22" s="6">
        <f t="shared" si="0"/>
        <v>401.5</v>
      </c>
      <c r="G22" s="2"/>
      <c r="H22" s="21" t="s">
        <v>26</v>
      </c>
      <c r="I22" s="46">
        <f>'G-1'!I22+'G-3'!I22+'G-4'!I22</f>
        <v>39</v>
      </c>
      <c r="J22" s="46">
        <f>'G-1'!J22+'G-3'!J22+'G-4'!J22</f>
        <v>476</v>
      </c>
      <c r="K22" s="46">
        <f>'G-1'!K22+'G-3'!K22+'G-4'!K22</f>
        <v>32</v>
      </c>
      <c r="L22" s="46">
        <f>'G-1'!L22+'G-3'!L22+'G-4'!L22</f>
        <v>9</v>
      </c>
      <c r="M22" s="6">
        <f t="shared" si="1"/>
        <v>582</v>
      </c>
      <c r="N22" s="3">
        <f>M19+M20+M21+M22</f>
        <v>2003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1703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2003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2239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64</v>
      </c>
      <c r="G24" s="88"/>
      <c r="H24" s="180"/>
      <c r="I24" s="181"/>
      <c r="J24" s="82" t="s">
        <v>72</v>
      </c>
      <c r="K24" s="86"/>
      <c r="L24" s="86"/>
      <c r="M24" s="87" t="s">
        <v>92</v>
      </c>
      <c r="N24" s="88"/>
      <c r="O24" s="180"/>
      <c r="P24" s="181"/>
      <c r="Q24" s="82" t="s">
        <v>72</v>
      </c>
      <c r="R24" s="86"/>
      <c r="S24" s="86"/>
      <c r="T24" s="87" t="s">
        <v>69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S5" sqref="S5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tr">
        <f>'G-1'!E4:H4</f>
        <v>DE OBRA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tr">
        <f>'G-1'!D5:H5</f>
        <v>CALLE 98 X CARRERA 53</v>
      </c>
      <c r="E5" s="172"/>
      <c r="F5" s="172"/>
      <c r="G5" s="172"/>
      <c r="H5" s="172"/>
      <c r="I5" s="162" t="s">
        <v>53</v>
      </c>
      <c r="J5" s="162"/>
      <c r="K5" s="162"/>
      <c r="L5" s="173">
        <f>'G-1'!L5:N5</f>
        <v>1206</v>
      </c>
      <c r="M5" s="173"/>
      <c r="N5" s="173"/>
      <c r="O5" s="12"/>
      <c r="P5" s="162" t="s">
        <v>57</v>
      </c>
      <c r="Q5" s="162"/>
      <c r="R5" s="162"/>
      <c r="S5" s="158"/>
      <c r="T5" s="158"/>
      <c r="U5" s="158"/>
    </row>
    <row r="6" spans="1:28" ht="12.75" customHeight="1" x14ac:dyDescent="0.2">
      <c r="A6" s="162" t="s">
        <v>55</v>
      </c>
      <c r="B6" s="162"/>
      <c r="C6" s="162"/>
      <c r="D6" s="169" t="s">
        <v>151</v>
      </c>
      <c r="E6" s="169"/>
      <c r="F6" s="169"/>
      <c r="G6" s="169"/>
      <c r="H6" s="169"/>
      <c r="I6" s="162" t="s">
        <v>59</v>
      </c>
      <c r="J6" s="162"/>
      <c r="K6" s="162"/>
      <c r="L6" s="174">
        <v>1</v>
      </c>
      <c r="M6" s="174"/>
      <c r="N6" s="174"/>
      <c r="O6" s="42"/>
      <c r="P6" s="162" t="s">
        <v>58</v>
      </c>
      <c r="Q6" s="162"/>
      <c r="R6" s="162"/>
      <c r="S6" s="167">
        <f>'G-1'!S6:U6</f>
        <v>43115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/>
      <c r="C10" s="46"/>
      <c r="D10" s="46"/>
      <c r="E10" s="46"/>
      <c r="F10" s="62">
        <f>B10*0.5+C10*1+D10*2+E10*2.5</f>
        <v>0</v>
      </c>
      <c r="G10" s="2"/>
      <c r="H10" s="19" t="s">
        <v>4</v>
      </c>
      <c r="I10" s="46"/>
      <c r="J10" s="46"/>
      <c r="K10" s="46"/>
      <c r="L10" s="46"/>
      <c r="M10" s="6">
        <f>I10*0.5+J10*1+K10*2+L10*2.5</f>
        <v>0</v>
      </c>
      <c r="N10" s="9">
        <f>F20+F21+F22+M10</f>
        <v>0</v>
      </c>
      <c r="O10" s="19" t="s">
        <v>43</v>
      </c>
      <c r="P10" s="46"/>
      <c r="Q10" s="46"/>
      <c r="R10" s="46"/>
      <c r="S10" s="46"/>
      <c r="T10" s="6">
        <f>P10*0.5+Q10*1+R10*2+S10*2.5</f>
        <v>0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/>
      <c r="C11" s="46"/>
      <c r="D11" s="46"/>
      <c r="E11" s="46"/>
      <c r="F11" s="6">
        <f t="shared" ref="F11:F22" si="0">B11*0.5+C11*1+D11*2+E11*2.5</f>
        <v>0</v>
      </c>
      <c r="G11" s="2"/>
      <c r="H11" s="19" t="s">
        <v>5</v>
      </c>
      <c r="I11" s="46"/>
      <c r="J11" s="46"/>
      <c r="K11" s="46"/>
      <c r="L11" s="46"/>
      <c r="M11" s="6">
        <f t="shared" ref="M11:M22" si="1">I11*0.5+J11*1+K11*2+L11*2.5</f>
        <v>0</v>
      </c>
      <c r="N11" s="9">
        <f>F21+F22+M10+M11</f>
        <v>0</v>
      </c>
      <c r="O11" s="19" t="s">
        <v>44</v>
      </c>
      <c r="P11" s="46"/>
      <c r="Q11" s="46"/>
      <c r="R11" s="46"/>
      <c r="S11" s="46"/>
      <c r="T11" s="6">
        <f t="shared" ref="T11:T21" si="2">P11*0.5+Q11*1+R11*2+S11*2.5</f>
        <v>0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/>
      <c r="C12" s="46"/>
      <c r="D12" s="46"/>
      <c r="E12" s="46"/>
      <c r="F12" s="6">
        <f t="shared" si="0"/>
        <v>0</v>
      </c>
      <c r="G12" s="2"/>
      <c r="H12" s="19" t="s">
        <v>6</v>
      </c>
      <c r="I12" s="46"/>
      <c r="J12" s="46"/>
      <c r="K12" s="46"/>
      <c r="L12" s="46"/>
      <c r="M12" s="6">
        <f t="shared" si="1"/>
        <v>0</v>
      </c>
      <c r="N12" s="2">
        <f>F22+M10+M11+M12</f>
        <v>0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/>
      <c r="C13" s="46"/>
      <c r="D13" s="46"/>
      <c r="E13" s="46"/>
      <c r="F13" s="6">
        <f t="shared" si="0"/>
        <v>0</v>
      </c>
      <c r="G13" s="2">
        <f>F10+F11+F12+F13</f>
        <v>0</v>
      </c>
      <c r="H13" s="19" t="s">
        <v>7</v>
      </c>
      <c r="I13" s="46"/>
      <c r="J13" s="46"/>
      <c r="K13" s="46"/>
      <c r="L13" s="46"/>
      <c r="M13" s="6">
        <f t="shared" si="1"/>
        <v>0</v>
      </c>
      <c r="N13" s="2">
        <f t="shared" ref="N13:N18" si="3">M10+M11+M12+M13</f>
        <v>0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4">T10+T11+T12+T13</f>
        <v>0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/>
      <c r="C14" s="46"/>
      <c r="D14" s="46"/>
      <c r="E14" s="46"/>
      <c r="F14" s="6">
        <f t="shared" si="0"/>
        <v>0</v>
      </c>
      <c r="G14" s="2">
        <f t="shared" ref="G14:G19" si="5">F11+F12+F13+F14</f>
        <v>0</v>
      </c>
      <c r="H14" s="19" t="s">
        <v>9</v>
      </c>
      <c r="I14" s="46"/>
      <c r="J14" s="46"/>
      <c r="K14" s="46"/>
      <c r="L14" s="46"/>
      <c r="M14" s="6">
        <f t="shared" si="1"/>
        <v>0</v>
      </c>
      <c r="N14" s="2">
        <f t="shared" si="3"/>
        <v>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0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/>
      <c r="C15" s="46"/>
      <c r="D15" s="46"/>
      <c r="E15" s="46"/>
      <c r="F15" s="6">
        <f t="shared" si="0"/>
        <v>0</v>
      </c>
      <c r="G15" s="2">
        <f t="shared" si="5"/>
        <v>0</v>
      </c>
      <c r="H15" s="19" t="s">
        <v>12</v>
      </c>
      <c r="I15" s="46"/>
      <c r="J15" s="46"/>
      <c r="K15" s="46"/>
      <c r="L15" s="46"/>
      <c r="M15" s="6">
        <f t="shared" si="1"/>
        <v>0</v>
      </c>
      <c r="N15" s="2">
        <f t="shared" si="3"/>
        <v>0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0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/>
      <c r="C16" s="46"/>
      <c r="D16" s="46"/>
      <c r="E16" s="46"/>
      <c r="F16" s="6">
        <f t="shared" si="0"/>
        <v>0</v>
      </c>
      <c r="G16" s="2">
        <f t="shared" si="5"/>
        <v>0</v>
      </c>
      <c r="H16" s="19" t="s">
        <v>15</v>
      </c>
      <c r="I16" s="46"/>
      <c r="J16" s="46"/>
      <c r="K16" s="46"/>
      <c r="L16" s="46"/>
      <c r="M16" s="6">
        <f t="shared" si="1"/>
        <v>0</v>
      </c>
      <c r="N16" s="2">
        <f t="shared" si="3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0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/>
      <c r="C17" s="46"/>
      <c r="D17" s="46"/>
      <c r="E17" s="46"/>
      <c r="F17" s="6">
        <f t="shared" si="0"/>
        <v>0</v>
      </c>
      <c r="G17" s="2">
        <f t="shared" si="5"/>
        <v>0</v>
      </c>
      <c r="H17" s="19" t="s">
        <v>18</v>
      </c>
      <c r="I17" s="46"/>
      <c r="J17" s="46"/>
      <c r="K17" s="46"/>
      <c r="L17" s="46"/>
      <c r="M17" s="6">
        <f t="shared" si="1"/>
        <v>0</v>
      </c>
      <c r="N17" s="2">
        <f t="shared" si="3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/>
      <c r="C18" s="46"/>
      <c r="D18" s="46"/>
      <c r="E18" s="46"/>
      <c r="F18" s="6">
        <f t="shared" si="0"/>
        <v>0</v>
      </c>
      <c r="G18" s="2">
        <f t="shared" si="5"/>
        <v>0</v>
      </c>
      <c r="H18" s="19" t="s">
        <v>20</v>
      </c>
      <c r="I18" s="46"/>
      <c r="J18" s="46"/>
      <c r="K18" s="46"/>
      <c r="L18" s="46"/>
      <c r="M18" s="6">
        <f t="shared" si="1"/>
        <v>0</v>
      </c>
      <c r="N18" s="2">
        <f t="shared" si="3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/>
      <c r="C19" s="47"/>
      <c r="D19" s="47"/>
      <c r="E19" s="47"/>
      <c r="F19" s="7">
        <f t="shared" si="0"/>
        <v>0</v>
      </c>
      <c r="G19" s="3">
        <f t="shared" si="5"/>
        <v>0</v>
      </c>
      <c r="H19" s="20" t="s">
        <v>22</v>
      </c>
      <c r="I19" s="45"/>
      <c r="J19" s="45"/>
      <c r="K19" s="45"/>
      <c r="L19" s="45"/>
      <c r="M19" s="6">
        <f t="shared" si="1"/>
        <v>0</v>
      </c>
      <c r="N19" s="2">
        <f>M16+M17+M18+M19</f>
        <v>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/>
      <c r="C20" s="45"/>
      <c r="D20" s="45"/>
      <c r="E20" s="45"/>
      <c r="F20" s="8">
        <f t="shared" si="0"/>
        <v>0</v>
      </c>
      <c r="G20" s="35"/>
      <c r="H20" s="19" t="s">
        <v>24</v>
      </c>
      <c r="I20" s="46"/>
      <c r="J20" s="46"/>
      <c r="K20" s="46"/>
      <c r="L20" s="46"/>
      <c r="M20" s="8">
        <f t="shared" si="1"/>
        <v>0</v>
      </c>
      <c r="N20" s="2">
        <f>M17+M18+M19+M20</f>
        <v>0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/>
      <c r="C21" s="46"/>
      <c r="D21" s="46"/>
      <c r="E21" s="46"/>
      <c r="F21" s="6">
        <f t="shared" si="0"/>
        <v>0</v>
      </c>
      <c r="G21" s="36"/>
      <c r="H21" s="20" t="s">
        <v>25</v>
      </c>
      <c r="I21" s="46"/>
      <c r="J21" s="46"/>
      <c r="K21" s="46"/>
      <c r="L21" s="46"/>
      <c r="M21" s="6">
        <f t="shared" si="1"/>
        <v>0</v>
      </c>
      <c r="N21" s="2">
        <f>M18+M19+M20+M21</f>
        <v>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/>
      <c r="C22" s="46"/>
      <c r="D22" s="46"/>
      <c r="E22" s="46"/>
      <c r="F22" s="6">
        <f t="shared" si="0"/>
        <v>0</v>
      </c>
      <c r="G22" s="2"/>
      <c r="H22" s="21" t="s">
        <v>26</v>
      </c>
      <c r="I22" s="47"/>
      <c r="J22" s="47"/>
      <c r="K22" s="47"/>
      <c r="L22" s="47"/>
      <c r="M22" s="6">
        <f t="shared" si="1"/>
        <v>0</v>
      </c>
      <c r="N22" s="3">
        <f>M19+M20+M21+M22</f>
        <v>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0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0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88</v>
      </c>
      <c r="G24" s="88"/>
      <c r="H24" s="180"/>
      <c r="I24" s="181"/>
      <c r="J24" s="82" t="s">
        <v>72</v>
      </c>
      <c r="K24" s="86"/>
      <c r="L24" s="86"/>
      <c r="M24" s="87" t="s">
        <v>70</v>
      </c>
      <c r="N24" s="88"/>
      <c r="O24" s="180"/>
      <c r="P24" s="181"/>
      <c r="Q24" s="82" t="s">
        <v>72</v>
      </c>
      <c r="R24" s="86"/>
      <c r="S24" s="86"/>
      <c r="T24" s="87" t="s">
        <v>69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4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23:P24"/>
    <mergeCell ref="Q23:T23"/>
    <mergeCell ref="M8:M9"/>
    <mergeCell ref="N8:N9"/>
    <mergeCell ref="O8:O9"/>
    <mergeCell ref="P8:S8"/>
    <mergeCell ref="T8:T9"/>
    <mergeCell ref="A26:E26"/>
    <mergeCell ref="A23:B24"/>
    <mergeCell ref="C23:F23"/>
    <mergeCell ref="H23:I24"/>
    <mergeCell ref="J23:M23"/>
  </mergeCells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  <col min="11" max="11" width="0" hidden="1" customWidth="1"/>
  </cols>
  <sheetData>
    <row r="1" spans="1:10" ht="24.75" customHeight="1" x14ac:dyDescent="0.2">
      <c r="A1" s="103" t="s">
        <v>31</v>
      </c>
      <c r="B1" s="103"/>
      <c r="C1" s="103"/>
      <c r="D1" s="103"/>
      <c r="E1" s="103"/>
      <c r="F1" s="104"/>
      <c r="G1" s="104"/>
      <c r="H1" s="104"/>
      <c r="I1" s="104"/>
      <c r="J1" s="104"/>
    </row>
    <row r="2" spans="1:10" ht="18.75" x14ac:dyDescent="0.2">
      <c r="A2" s="231" t="s">
        <v>111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5"/>
      <c r="B3" s="105"/>
      <c r="C3" s="104"/>
      <c r="D3" s="104"/>
      <c r="E3" s="104"/>
      <c r="F3" s="104"/>
      <c r="G3" s="104"/>
      <c r="H3" s="104"/>
      <c r="I3" s="106"/>
      <c r="J3" s="107"/>
    </row>
    <row r="4" spans="1:10" x14ac:dyDescent="0.2">
      <c r="A4" s="232" t="s">
        <v>112</v>
      </c>
      <c r="B4" s="232"/>
      <c r="C4" s="233" t="s">
        <v>60</v>
      </c>
      <c r="D4" s="233"/>
      <c r="E4" s="233"/>
      <c r="F4" s="108"/>
      <c r="G4" s="104"/>
      <c r="H4" s="104"/>
      <c r="I4" s="104"/>
      <c r="J4" s="104"/>
    </row>
    <row r="5" spans="1:10" x14ac:dyDescent="0.2">
      <c r="A5" s="162" t="s">
        <v>56</v>
      </c>
      <c r="B5" s="162"/>
      <c r="C5" s="234" t="str">
        <f>'[1]G-1'!D5</f>
        <v>CALLE 98 X CARRERA 53</v>
      </c>
      <c r="D5" s="234"/>
      <c r="E5" s="234"/>
      <c r="F5" s="109"/>
      <c r="G5" s="110"/>
      <c r="H5" s="151" t="s">
        <v>53</v>
      </c>
      <c r="I5" s="235">
        <f>'[1]G-1'!L5</f>
        <v>1206</v>
      </c>
      <c r="J5" s="235"/>
    </row>
    <row r="6" spans="1:10" x14ac:dyDescent="0.2">
      <c r="A6" s="162" t="s">
        <v>113</v>
      </c>
      <c r="B6" s="162"/>
      <c r="C6" s="220" t="s">
        <v>152</v>
      </c>
      <c r="D6" s="220"/>
      <c r="E6" s="220"/>
      <c r="F6" s="109"/>
      <c r="G6" s="110"/>
      <c r="H6" s="151" t="s">
        <v>58</v>
      </c>
      <c r="I6" s="221">
        <v>43115</v>
      </c>
      <c r="J6" s="221"/>
    </row>
    <row r="7" spans="1:10" x14ac:dyDescent="0.2">
      <c r="A7" s="111"/>
      <c r="B7" s="111"/>
      <c r="C7" s="222"/>
      <c r="D7" s="222"/>
      <c r="E7" s="222"/>
      <c r="F7" s="222"/>
      <c r="G7" s="108"/>
      <c r="H7" s="153"/>
      <c r="I7" s="112"/>
      <c r="J7" s="104"/>
    </row>
    <row r="8" spans="1:10" x14ac:dyDescent="0.2">
      <c r="A8" s="223" t="s">
        <v>114</v>
      </c>
      <c r="B8" s="225" t="s">
        <v>115</v>
      </c>
      <c r="C8" s="223" t="s">
        <v>116</v>
      </c>
      <c r="D8" s="225" t="s">
        <v>117</v>
      </c>
      <c r="E8" s="156" t="s">
        <v>118</v>
      </c>
      <c r="F8" s="154" t="s">
        <v>119</v>
      </c>
      <c r="G8" s="113" t="s">
        <v>120</v>
      </c>
      <c r="H8" s="154" t="s">
        <v>121</v>
      </c>
      <c r="I8" s="227" t="s">
        <v>122</v>
      </c>
      <c r="J8" s="229" t="s">
        <v>123</v>
      </c>
    </row>
    <row r="9" spans="1:10" x14ac:dyDescent="0.2">
      <c r="A9" s="224"/>
      <c r="B9" s="226"/>
      <c r="C9" s="224"/>
      <c r="D9" s="226"/>
      <c r="E9" s="157" t="s">
        <v>52</v>
      </c>
      <c r="F9" s="155" t="s">
        <v>0</v>
      </c>
      <c r="G9" s="114" t="s">
        <v>2</v>
      </c>
      <c r="H9" s="155" t="s">
        <v>3</v>
      </c>
      <c r="I9" s="228"/>
      <c r="J9" s="230"/>
    </row>
    <row r="10" spans="1:10" x14ac:dyDescent="0.2">
      <c r="A10" s="214" t="s">
        <v>124</v>
      </c>
      <c r="B10" s="217">
        <v>2</v>
      </c>
      <c r="C10" s="115"/>
      <c r="D10" s="116" t="s">
        <v>125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17" t="str">
        <f>IF(I10=0,"0,00",I10/SUM(I10:I12)*100)</f>
        <v>0,00</v>
      </c>
    </row>
    <row r="11" spans="1:10" x14ac:dyDescent="0.2">
      <c r="A11" s="215"/>
      <c r="B11" s="218"/>
      <c r="C11" s="115" t="s">
        <v>126</v>
      </c>
      <c r="D11" s="118" t="s">
        <v>127</v>
      </c>
      <c r="E11" s="119">
        <f>'G-1'!B10+'G-1'!B11</f>
        <v>5</v>
      </c>
      <c r="F11" s="119">
        <f>'G-1'!C10+'G-1'!C11</f>
        <v>253</v>
      </c>
      <c r="G11" s="119">
        <f>'G-1'!D10+'G-1'!D11</f>
        <v>1</v>
      </c>
      <c r="H11" s="119">
        <f>'G-1'!E10+'G-1'!E11</f>
        <v>2</v>
      </c>
      <c r="I11" s="119">
        <f t="shared" ref="I11:I45" si="0">E11*0.5+F11+G11*2+H11*2.5</f>
        <v>262.5</v>
      </c>
      <c r="J11" s="120">
        <f>IF(I11=0,"0,00",I11/SUM(I10:I12)*100)</f>
        <v>100</v>
      </c>
    </row>
    <row r="12" spans="1:10" x14ac:dyDescent="0.2">
      <c r="A12" s="215"/>
      <c r="B12" s="218"/>
      <c r="C12" s="121" t="s">
        <v>137</v>
      </c>
      <c r="D12" s="122" t="s">
        <v>128</v>
      </c>
      <c r="E12" s="74">
        <v>0</v>
      </c>
      <c r="F12" s="74">
        <v>0</v>
      </c>
      <c r="G12" s="74">
        <v>0</v>
      </c>
      <c r="H12" s="74">
        <v>0</v>
      </c>
      <c r="I12" s="123">
        <f t="shared" si="0"/>
        <v>0</v>
      </c>
      <c r="J12" s="124" t="str">
        <f>IF(I12=0,"0,00",I12/SUM(I10:I12)*100)</f>
        <v>0,00</v>
      </c>
    </row>
    <row r="13" spans="1:10" x14ac:dyDescent="0.2">
      <c r="A13" s="215"/>
      <c r="B13" s="218"/>
      <c r="C13" s="125"/>
      <c r="D13" s="116" t="s">
        <v>125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17" t="str">
        <f>IF(I13=0,"0,00",I13/SUM(I13:I15)*100)</f>
        <v>0,00</v>
      </c>
    </row>
    <row r="14" spans="1:10" x14ac:dyDescent="0.2">
      <c r="A14" s="215"/>
      <c r="B14" s="218"/>
      <c r="C14" s="115" t="s">
        <v>129</v>
      </c>
      <c r="D14" s="118" t="s">
        <v>127</v>
      </c>
      <c r="E14" s="119">
        <f>'G-1'!B20+'G-1'!B21</f>
        <v>15</v>
      </c>
      <c r="F14" s="119">
        <f>'G-1'!C20+'G-1'!C21</f>
        <v>205</v>
      </c>
      <c r="G14" s="119">
        <f>'G-1'!D20+'G-1'!D21</f>
        <v>5</v>
      </c>
      <c r="H14" s="119">
        <f>'G-1'!E20+'G-1'!E21</f>
        <v>1</v>
      </c>
      <c r="I14" s="119">
        <f t="shared" si="0"/>
        <v>225</v>
      </c>
      <c r="J14" s="120">
        <f>IF(I14=0,"0,00",I14/SUM(I13:I15)*100)</f>
        <v>100</v>
      </c>
    </row>
    <row r="15" spans="1:10" x14ac:dyDescent="0.2">
      <c r="A15" s="215"/>
      <c r="B15" s="218"/>
      <c r="C15" s="121" t="s">
        <v>138</v>
      </c>
      <c r="D15" s="122" t="s">
        <v>128</v>
      </c>
      <c r="E15" s="74">
        <v>0</v>
      </c>
      <c r="F15" s="74">
        <v>0</v>
      </c>
      <c r="G15" s="74">
        <v>0</v>
      </c>
      <c r="H15" s="74">
        <v>0</v>
      </c>
      <c r="I15" s="123">
        <f t="shared" si="0"/>
        <v>0</v>
      </c>
      <c r="J15" s="124" t="str">
        <f>IF(I15=0,"0,00",I15/SUM(I13:I15)*100)</f>
        <v>0,00</v>
      </c>
    </row>
    <row r="16" spans="1:10" x14ac:dyDescent="0.2">
      <c r="A16" s="215"/>
      <c r="B16" s="218"/>
      <c r="C16" s="125"/>
      <c r="D16" s="116" t="s">
        <v>125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17" t="str">
        <f>IF(I16=0,"0,00",I16/SUM(I16:I18)*100)</f>
        <v>0,00</v>
      </c>
    </row>
    <row r="17" spans="1:10" x14ac:dyDescent="0.2">
      <c r="A17" s="215"/>
      <c r="B17" s="218"/>
      <c r="C17" s="115" t="s">
        <v>130</v>
      </c>
      <c r="D17" s="118" t="s">
        <v>127</v>
      </c>
      <c r="E17" s="119">
        <f>'G-1'!P14+'G-1'!P15</f>
        <v>22</v>
      </c>
      <c r="F17" s="119">
        <f>'G-1'!Q14+'G-1'!Q15</f>
        <v>264</v>
      </c>
      <c r="G17" s="119">
        <f>'G-1'!R14+'G-1'!R15</f>
        <v>4</v>
      </c>
      <c r="H17" s="119">
        <f>'G-1'!S14+'G-1'!S15</f>
        <v>0</v>
      </c>
      <c r="I17" s="119">
        <f t="shared" si="0"/>
        <v>283</v>
      </c>
      <c r="J17" s="120">
        <f>IF(I17=0,"0,00",I17/SUM(I16:I18)*100)</f>
        <v>100</v>
      </c>
    </row>
    <row r="18" spans="1:10" x14ac:dyDescent="0.2">
      <c r="A18" s="216"/>
      <c r="B18" s="219"/>
      <c r="C18" s="126" t="s">
        <v>139</v>
      </c>
      <c r="D18" s="122" t="s">
        <v>128</v>
      </c>
      <c r="E18" s="74">
        <v>0</v>
      </c>
      <c r="F18" s="74">
        <v>0</v>
      </c>
      <c r="G18" s="74">
        <v>0</v>
      </c>
      <c r="H18" s="74">
        <v>0</v>
      </c>
      <c r="I18" s="123">
        <f t="shared" si="0"/>
        <v>0</v>
      </c>
      <c r="J18" s="124" t="str">
        <f>IF(I18=0,"0,00",I18/SUM(I16:I18)*100)</f>
        <v>0,00</v>
      </c>
    </row>
    <row r="19" spans="1:10" x14ac:dyDescent="0.2">
      <c r="A19" s="214" t="s">
        <v>131</v>
      </c>
      <c r="B19" s="217"/>
      <c r="C19" s="127"/>
      <c r="D19" s="116" t="s">
        <v>125</v>
      </c>
      <c r="E19" s="150">
        <v>0</v>
      </c>
      <c r="F19" s="150">
        <v>0</v>
      </c>
      <c r="G19" s="150">
        <v>0</v>
      </c>
      <c r="H19" s="150">
        <v>0</v>
      </c>
      <c r="I19" s="75">
        <f t="shared" si="0"/>
        <v>0</v>
      </c>
      <c r="J19" s="117" t="str">
        <f>IF(I19=0,"0,00",I19/SUM(I19:I21)*100)</f>
        <v>0,00</v>
      </c>
    </row>
    <row r="20" spans="1:10" x14ac:dyDescent="0.2">
      <c r="A20" s="215"/>
      <c r="B20" s="218"/>
      <c r="C20" s="115" t="s">
        <v>126</v>
      </c>
      <c r="D20" s="118" t="s">
        <v>127</v>
      </c>
      <c r="E20" s="150">
        <v>0</v>
      </c>
      <c r="F20" s="150">
        <v>0</v>
      </c>
      <c r="G20" s="150">
        <v>0</v>
      </c>
      <c r="H20" s="150">
        <v>0</v>
      </c>
      <c r="I20" s="119">
        <f t="shared" si="0"/>
        <v>0</v>
      </c>
      <c r="J20" s="120" t="str">
        <f>IF(I20=0,"0,00",I20/SUM(I19:I21)*100)</f>
        <v>0,00</v>
      </c>
    </row>
    <row r="21" spans="1:10" x14ac:dyDescent="0.2">
      <c r="A21" s="215"/>
      <c r="B21" s="218"/>
      <c r="C21" s="121" t="s">
        <v>140</v>
      </c>
      <c r="D21" s="122" t="s">
        <v>128</v>
      </c>
      <c r="E21" s="150">
        <v>0</v>
      </c>
      <c r="F21" s="150">
        <v>0</v>
      </c>
      <c r="G21" s="150">
        <v>0</v>
      </c>
      <c r="H21" s="150">
        <v>0</v>
      </c>
      <c r="I21" s="123">
        <f t="shared" si="0"/>
        <v>0</v>
      </c>
      <c r="J21" s="124" t="str">
        <f>IF(I21=0,"0,00",I21/SUM(I19:I21)*100)</f>
        <v>0,00</v>
      </c>
    </row>
    <row r="22" spans="1:10" x14ac:dyDescent="0.2">
      <c r="A22" s="215"/>
      <c r="B22" s="218"/>
      <c r="C22" s="125"/>
      <c r="D22" s="116" t="s">
        <v>125</v>
      </c>
      <c r="E22" s="150">
        <v>0</v>
      </c>
      <c r="F22" s="150">
        <v>0</v>
      </c>
      <c r="G22" s="150">
        <v>0</v>
      </c>
      <c r="H22" s="150">
        <v>0</v>
      </c>
      <c r="I22" s="75">
        <f t="shared" si="0"/>
        <v>0</v>
      </c>
      <c r="J22" s="117" t="str">
        <f>IF(I22=0,"0,00",I22/SUM(I22:I24)*100)</f>
        <v>0,00</v>
      </c>
    </row>
    <row r="23" spans="1:10" x14ac:dyDescent="0.2">
      <c r="A23" s="215"/>
      <c r="B23" s="218"/>
      <c r="C23" s="115" t="s">
        <v>129</v>
      </c>
      <c r="D23" s="118" t="s">
        <v>127</v>
      </c>
      <c r="E23" s="150">
        <v>0</v>
      </c>
      <c r="F23" s="150">
        <v>0</v>
      </c>
      <c r="G23" s="150">
        <v>0</v>
      </c>
      <c r="H23" s="150">
        <v>0</v>
      </c>
      <c r="I23" s="119">
        <f t="shared" si="0"/>
        <v>0</v>
      </c>
      <c r="J23" s="120" t="str">
        <f>IF(I23=0,"0,00",I23/SUM(I22:I24)*100)</f>
        <v>0,00</v>
      </c>
    </row>
    <row r="24" spans="1:10" x14ac:dyDescent="0.2">
      <c r="A24" s="215"/>
      <c r="B24" s="218"/>
      <c r="C24" s="121" t="s">
        <v>141</v>
      </c>
      <c r="D24" s="122" t="s">
        <v>128</v>
      </c>
      <c r="E24" s="150">
        <v>0</v>
      </c>
      <c r="F24" s="150">
        <v>0</v>
      </c>
      <c r="G24" s="150">
        <v>0</v>
      </c>
      <c r="H24" s="150">
        <v>0</v>
      </c>
      <c r="I24" s="123">
        <f t="shared" si="0"/>
        <v>0</v>
      </c>
      <c r="J24" s="124" t="str">
        <f>IF(I24=0,"0,00",I24/SUM(I22:I24)*100)</f>
        <v>0,00</v>
      </c>
    </row>
    <row r="25" spans="1:10" x14ac:dyDescent="0.2">
      <c r="A25" s="215"/>
      <c r="B25" s="218"/>
      <c r="C25" s="125"/>
      <c r="D25" s="116" t="s">
        <v>125</v>
      </c>
      <c r="E25" s="150">
        <v>0</v>
      </c>
      <c r="F25" s="150">
        <v>0</v>
      </c>
      <c r="G25" s="150">
        <v>0</v>
      </c>
      <c r="H25" s="150">
        <v>0</v>
      </c>
      <c r="I25" s="75">
        <f t="shared" si="0"/>
        <v>0</v>
      </c>
      <c r="J25" s="117" t="str">
        <f>IF(I25=0,"0,00",I25/SUM(I25:I27)*100)</f>
        <v>0,00</v>
      </c>
    </row>
    <row r="26" spans="1:10" x14ac:dyDescent="0.2">
      <c r="A26" s="215"/>
      <c r="B26" s="218"/>
      <c r="C26" s="115" t="s">
        <v>130</v>
      </c>
      <c r="D26" s="118" t="s">
        <v>127</v>
      </c>
      <c r="E26" s="150">
        <v>0</v>
      </c>
      <c r="F26" s="150">
        <v>0</v>
      </c>
      <c r="G26" s="150">
        <v>0</v>
      </c>
      <c r="H26" s="150">
        <v>0</v>
      </c>
      <c r="I26" s="119">
        <f t="shared" si="0"/>
        <v>0</v>
      </c>
      <c r="J26" s="120" t="str">
        <f>IF(I26=0,"0,00",I26/SUM(I25:I27)*100)</f>
        <v>0,00</v>
      </c>
    </row>
    <row r="27" spans="1:10" x14ac:dyDescent="0.2">
      <c r="A27" s="216"/>
      <c r="B27" s="219"/>
      <c r="C27" s="126" t="s">
        <v>142</v>
      </c>
      <c r="D27" s="122" t="s">
        <v>128</v>
      </c>
      <c r="E27" s="150">
        <v>0</v>
      </c>
      <c r="F27" s="150">
        <v>0</v>
      </c>
      <c r="G27" s="150">
        <v>0</v>
      </c>
      <c r="H27" s="150">
        <v>0</v>
      </c>
      <c r="I27" s="123">
        <f t="shared" si="0"/>
        <v>0</v>
      </c>
      <c r="J27" s="124" t="str">
        <f>IF(I27=0,"0,00",I27/SUM(I25:I27)*100)</f>
        <v>0,00</v>
      </c>
    </row>
    <row r="28" spans="1:10" x14ac:dyDescent="0.2">
      <c r="A28" s="214" t="s">
        <v>132</v>
      </c>
      <c r="B28" s="217">
        <v>2</v>
      </c>
      <c r="C28" s="127"/>
      <c r="D28" s="116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17" t="str">
        <f>IF(I28=0,"0,00",I28/SUM(I28:I30)*100)</f>
        <v>0,00</v>
      </c>
    </row>
    <row r="29" spans="1:10" x14ac:dyDescent="0.2">
      <c r="A29" s="215"/>
      <c r="B29" s="218"/>
      <c r="C29" s="115" t="s">
        <v>126</v>
      </c>
      <c r="D29" s="118" t="s">
        <v>127</v>
      </c>
      <c r="E29" s="119">
        <v>0</v>
      </c>
      <c r="F29" s="119">
        <v>0</v>
      </c>
      <c r="G29" s="119">
        <v>0</v>
      </c>
      <c r="H29" s="119">
        <v>0</v>
      </c>
      <c r="I29" s="119">
        <f t="shared" si="0"/>
        <v>0</v>
      </c>
      <c r="J29" s="120" t="str">
        <f>IF(I29=0,"0,00",I29/SUM(I28:I30)*100)</f>
        <v>0,00</v>
      </c>
    </row>
    <row r="30" spans="1:10" x14ac:dyDescent="0.2">
      <c r="A30" s="215"/>
      <c r="B30" s="218"/>
      <c r="C30" s="121" t="s">
        <v>143</v>
      </c>
      <c r="D30" s="122" t="s">
        <v>128</v>
      </c>
      <c r="E30" s="74">
        <v>22</v>
      </c>
      <c r="F30" s="74">
        <v>121</v>
      </c>
      <c r="G30" s="74">
        <v>16</v>
      </c>
      <c r="H30" s="74">
        <v>3</v>
      </c>
      <c r="I30" s="123">
        <f t="shared" si="0"/>
        <v>171.5</v>
      </c>
      <c r="J30" s="124">
        <f>IF(I30=0,"0,00",I30/SUM(I28:I30)*100)</f>
        <v>100</v>
      </c>
    </row>
    <row r="31" spans="1:10" x14ac:dyDescent="0.2">
      <c r="A31" s="215"/>
      <c r="B31" s="218"/>
      <c r="C31" s="125"/>
      <c r="D31" s="116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17" t="str">
        <f>IF(I31=0,"0,00",I31/SUM(I31:I33)*100)</f>
        <v>0,00</v>
      </c>
    </row>
    <row r="32" spans="1:10" x14ac:dyDescent="0.2">
      <c r="A32" s="215"/>
      <c r="B32" s="218"/>
      <c r="C32" s="115" t="s">
        <v>129</v>
      </c>
      <c r="D32" s="118" t="s">
        <v>127</v>
      </c>
      <c r="E32" s="119">
        <v>0</v>
      </c>
      <c r="F32" s="119">
        <v>0</v>
      </c>
      <c r="G32" s="119">
        <v>0</v>
      </c>
      <c r="H32" s="119">
        <v>0</v>
      </c>
      <c r="I32" s="119">
        <f t="shared" si="0"/>
        <v>0</v>
      </c>
      <c r="J32" s="120" t="str">
        <f>IF(I32=0,"0,00",I32/SUM(I31:I33)*100)</f>
        <v>0,00</v>
      </c>
    </row>
    <row r="33" spans="1:10" x14ac:dyDescent="0.2">
      <c r="A33" s="215"/>
      <c r="B33" s="218"/>
      <c r="C33" s="121" t="s">
        <v>144</v>
      </c>
      <c r="D33" s="122" t="s">
        <v>128</v>
      </c>
      <c r="E33" s="74">
        <v>19</v>
      </c>
      <c r="F33" s="74">
        <v>254</v>
      </c>
      <c r="G33" s="74">
        <v>13</v>
      </c>
      <c r="H33" s="74">
        <v>3</v>
      </c>
      <c r="I33" s="123">
        <f t="shared" si="0"/>
        <v>297</v>
      </c>
      <c r="J33" s="124">
        <f>IF(I33=0,"0,00",I33/SUM(I31:I33)*100)</f>
        <v>100</v>
      </c>
    </row>
    <row r="34" spans="1:10" x14ac:dyDescent="0.2">
      <c r="A34" s="215"/>
      <c r="B34" s="218"/>
      <c r="C34" s="125"/>
      <c r="D34" s="116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17" t="str">
        <f>IF(I34=0,"0,00",I34/SUM(I34:I36)*100)</f>
        <v>0,00</v>
      </c>
    </row>
    <row r="35" spans="1:10" x14ac:dyDescent="0.2">
      <c r="A35" s="215"/>
      <c r="B35" s="218"/>
      <c r="C35" s="115" t="s">
        <v>130</v>
      </c>
      <c r="D35" s="118" t="s">
        <v>127</v>
      </c>
      <c r="E35" s="119">
        <v>0</v>
      </c>
      <c r="F35" s="119">
        <v>0</v>
      </c>
      <c r="G35" s="119">
        <v>0</v>
      </c>
      <c r="H35" s="119">
        <v>0</v>
      </c>
      <c r="I35" s="119">
        <f t="shared" si="0"/>
        <v>0</v>
      </c>
      <c r="J35" s="120" t="str">
        <f>IF(I35=0,"0,00",I35/SUM(I34:I36)*100)</f>
        <v>0,00</v>
      </c>
    </row>
    <row r="36" spans="1:10" x14ac:dyDescent="0.2">
      <c r="A36" s="216"/>
      <c r="B36" s="219"/>
      <c r="C36" s="126" t="s">
        <v>145</v>
      </c>
      <c r="D36" s="122" t="s">
        <v>128</v>
      </c>
      <c r="E36" s="74">
        <v>10</v>
      </c>
      <c r="F36" s="74">
        <v>217</v>
      </c>
      <c r="G36" s="74">
        <v>17</v>
      </c>
      <c r="H36" s="74">
        <v>0</v>
      </c>
      <c r="I36" s="123">
        <f t="shared" si="0"/>
        <v>256</v>
      </c>
      <c r="J36" s="124">
        <f>IF(I36=0,"0,00",I36/SUM(I34:I36)*100)</f>
        <v>100</v>
      </c>
    </row>
    <row r="37" spans="1:10" x14ac:dyDescent="0.2">
      <c r="A37" s="214" t="s">
        <v>133</v>
      </c>
      <c r="B37" s="217">
        <v>2</v>
      </c>
      <c r="C37" s="127"/>
      <c r="D37" s="116" t="s">
        <v>125</v>
      </c>
      <c r="E37" s="75">
        <v>9</v>
      </c>
      <c r="F37" s="75">
        <v>90</v>
      </c>
      <c r="G37" s="75">
        <v>22</v>
      </c>
      <c r="H37" s="75">
        <v>3</v>
      </c>
      <c r="I37" s="75">
        <f t="shared" si="0"/>
        <v>146</v>
      </c>
      <c r="J37" s="117">
        <f>IF(I37=0,"0,00",I37/SUM(I37:I39)*100)</f>
        <v>35.523114355231144</v>
      </c>
    </row>
    <row r="38" spans="1:10" x14ac:dyDescent="0.2">
      <c r="A38" s="215"/>
      <c r="B38" s="218"/>
      <c r="C38" s="115" t="s">
        <v>126</v>
      </c>
      <c r="D38" s="118" t="s">
        <v>127</v>
      </c>
      <c r="E38" s="119">
        <v>42</v>
      </c>
      <c r="F38" s="119">
        <v>179</v>
      </c>
      <c r="G38" s="119">
        <v>20</v>
      </c>
      <c r="H38" s="119">
        <v>10</v>
      </c>
      <c r="I38" s="119">
        <f t="shared" si="0"/>
        <v>265</v>
      </c>
      <c r="J38" s="120">
        <f>IF(I38=0,"0,00",I38/SUM(I37:I39)*100)</f>
        <v>64.476885644768856</v>
      </c>
    </row>
    <row r="39" spans="1:10" x14ac:dyDescent="0.2">
      <c r="A39" s="215"/>
      <c r="B39" s="218"/>
      <c r="C39" s="121" t="s">
        <v>146</v>
      </c>
      <c r="D39" s="122" t="s">
        <v>128</v>
      </c>
      <c r="E39" s="74">
        <v>0</v>
      </c>
      <c r="F39" s="74">
        <v>0</v>
      </c>
      <c r="G39" s="74">
        <v>0</v>
      </c>
      <c r="H39" s="74">
        <v>0</v>
      </c>
      <c r="I39" s="123">
        <f t="shared" si="0"/>
        <v>0</v>
      </c>
      <c r="J39" s="124" t="str">
        <f>IF(I39=0,"0,00",I39/SUM(I37:I39)*100)</f>
        <v>0,00</v>
      </c>
    </row>
    <row r="40" spans="1:10" x14ac:dyDescent="0.2">
      <c r="A40" s="215"/>
      <c r="B40" s="218"/>
      <c r="C40" s="125"/>
      <c r="D40" s="116" t="s">
        <v>125</v>
      </c>
      <c r="E40" s="75">
        <v>12</v>
      </c>
      <c r="F40" s="75">
        <v>135</v>
      </c>
      <c r="G40" s="75">
        <v>22</v>
      </c>
      <c r="H40" s="75">
        <v>4</v>
      </c>
      <c r="I40" s="75">
        <f t="shared" si="0"/>
        <v>195</v>
      </c>
      <c r="J40" s="117">
        <f>IF(I40=0,"0,00",I40/SUM(I40:I42)*100)</f>
        <v>42.25352112676056</v>
      </c>
    </row>
    <row r="41" spans="1:10" x14ac:dyDescent="0.2">
      <c r="A41" s="215"/>
      <c r="B41" s="218"/>
      <c r="C41" s="115" t="s">
        <v>129</v>
      </c>
      <c r="D41" s="118" t="s">
        <v>127</v>
      </c>
      <c r="E41" s="119">
        <v>35</v>
      </c>
      <c r="F41" s="119">
        <v>190</v>
      </c>
      <c r="G41" s="119">
        <v>22</v>
      </c>
      <c r="H41" s="119">
        <v>6</v>
      </c>
      <c r="I41" s="119">
        <f t="shared" si="0"/>
        <v>266.5</v>
      </c>
      <c r="J41" s="120">
        <f>IF(I41=0,"0,00",I41/SUM(I40:I42)*100)</f>
        <v>57.74647887323944</v>
      </c>
    </row>
    <row r="42" spans="1:10" x14ac:dyDescent="0.2">
      <c r="A42" s="215"/>
      <c r="B42" s="218"/>
      <c r="C42" s="121" t="s">
        <v>147</v>
      </c>
      <c r="D42" s="122" t="s">
        <v>128</v>
      </c>
      <c r="E42" s="74">
        <v>0</v>
      </c>
      <c r="F42" s="74">
        <v>0</v>
      </c>
      <c r="G42" s="74">
        <v>0</v>
      </c>
      <c r="H42" s="74">
        <v>0</v>
      </c>
      <c r="I42" s="123">
        <f t="shared" si="0"/>
        <v>0</v>
      </c>
      <c r="J42" s="124" t="str">
        <f>IF(I42=0,"0,00",I42/SUM(I40:I42)*100)</f>
        <v>0,00</v>
      </c>
    </row>
    <row r="43" spans="1:10" x14ac:dyDescent="0.2">
      <c r="A43" s="215"/>
      <c r="B43" s="218"/>
      <c r="C43" s="125"/>
      <c r="D43" s="116" t="s">
        <v>125</v>
      </c>
      <c r="E43" s="75">
        <v>10</v>
      </c>
      <c r="F43" s="75">
        <v>154</v>
      </c>
      <c r="G43" s="75">
        <v>21</v>
      </c>
      <c r="H43" s="75">
        <v>1</v>
      </c>
      <c r="I43" s="75">
        <f t="shared" si="0"/>
        <v>203.5</v>
      </c>
      <c r="J43" s="117">
        <f>IF(I43=0,"0,00",I43/SUM(I43:I45)*100)</f>
        <v>40.336967294350842</v>
      </c>
    </row>
    <row r="44" spans="1:10" x14ac:dyDescent="0.2">
      <c r="A44" s="215"/>
      <c r="B44" s="218"/>
      <c r="C44" s="115" t="s">
        <v>130</v>
      </c>
      <c r="D44" s="118" t="s">
        <v>127</v>
      </c>
      <c r="E44" s="119">
        <v>34</v>
      </c>
      <c r="F44" s="119">
        <v>217</v>
      </c>
      <c r="G44" s="119">
        <v>31</v>
      </c>
      <c r="H44" s="119">
        <v>2</v>
      </c>
      <c r="I44" s="119">
        <f t="shared" si="0"/>
        <v>301</v>
      </c>
      <c r="J44" s="120">
        <f>IF(I44=0,"0,00",I44/SUM(I43:I45)*100)</f>
        <v>59.663032705649158</v>
      </c>
    </row>
    <row r="45" spans="1:10" x14ac:dyDescent="0.2">
      <c r="A45" s="216"/>
      <c r="B45" s="219"/>
      <c r="C45" s="126" t="s">
        <v>148</v>
      </c>
      <c r="D45" s="122" t="s">
        <v>128</v>
      </c>
      <c r="E45" s="74">
        <v>0</v>
      </c>
      <c r="F45" s="74">
        <v>0</v>
      </c>
      <c r="G45" s="74">
        <v>0</v>
      </c>
      <c r="H45" s="74">
        <v>0</v>
      </c>
      <c r="I45" s="128">
        <f t="shared" si="0"/>
        <v>0</v>
      </c>
      <c r="J45" s="124" t="str">
        <f>IF(I45=0,"0,00",I45/SUM(I43:I45)*100)</f>
        <v>0,00</v>
      </c>
    </row>
    <row r="46" spans="1:10" x14ac:dyDescent="0.2">
      <c r="A46" s="129"/>
      <c r="B46" s="130"/>
      <c r="C46" s="131"/>
      <c r="D46" s="132"/>
      <c r="E46" s="132"/>
      <c r="F46" s="133"/>
      <c r="G46" s="133"/>
      <c r="H46" s="133"/>
      <c r="I46" s="133"/>
      <c r="J46" s="134"/>
    </row>
    <row r="47" spans="1:10" x14ac:dyDescent="0.2">
      <c r="A47" s="152" t="s">
        <v>51</v>
      </c>
      <c r="B47" s="152"/>
      <c r="C47" s="135"/>
      <c r="D47" s="135"/>
      <c r="E47" s="135"/>
      <c r="F47" s="135"/>
      <c r="G47" s="136"/>
      <c r="H47" s="136"/>
      <c r="I47" s="136"/>
      <c r="J47" s="136"/>
    </row>
    <row r="48" spans="1:10" x14ac:dyDescent="0.2">
      <c r="A48" s="29"/>
      <c r="B48" s="29"/>
      <c r="C48" s="29"/>
      <c r="D48" s="29"/>
      <c r="E48" s="29"/>
      <c r="F48" s="29"/>
      <c r="G48" s="137"/>
      <c r="H48" s="137"/>
      <c r="I48" s="137"/>
      <c r="J48" s="137"/>
    </row>
    <row r="49" spans="1:10" x14ac:dyDescent="0.2">
      <c r="A49" s="29"/>
      <c r="B49" s="29"/>
      <c r="C49" s="29"/>
      <c r="D49" s="29"/>
      <c r="E49" s="29"/>
      <c r="F49" s="29"/>
      <c r="G49" s="137"/>
      <c r="H49" s="137"/>
      <c r="I49" s="137"/>
      <c r="J49" s="137"/>
    </row>
    <row r="50" spans="1:10" x14ac:dyDescent="0.2">
      <c r="A50" s="138"/>
      <c r="B50" s="138"/>
      <c r="C50" s="138"/>
      <c r="D50" s="138"/>
      <c r="E50" s="138"/>
      <c r="F50" s="138"/>
      <c r="G50" s="138"/>
      <c r="H50" s="138"/>
      <c r="I50" s="138"/>
      <c r="J50" s="138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8"/>
  <sheetViews>
    <sheetView zoomScale="91" zoomScaleNormal="91" workbookViewId="0">
      <selection activeCell="O7" sqref="O7"/>
    </sheetView>
  </sheetViews>
  <sheetFormatPr baseColWidth="10" defaultRowHeight="12.75" x14ac:dyDescent="0.2"/>
  <cols>
    <col min="2" max="11" width="5.28515625" customWidth="1"/>
    <col min="12" max="12" width="3.140625" customWidth="1"/>
    <col min="13" max="20" width="4.7109375" customWidth="1"/>
    <col min="21" max="21" width="5.42578125" customWidth="1"/>
    <col min="22" max="25" width="4.7109375" customWidth="1"/>
    <col min="26" max="26" width="5.710937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0" width="4.7109375" customWidth="1"/>
    <col min="41" max="41" width="5.855468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94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95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96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97</v>
      </c>
      <c r="B8" s="239"/>
      <c r="C8" s="238" t="s">
        <v>98</v>
      </c>
      <c r="D8" s="238"/>
      <c r="E8" s="238"/>
      <c r="F8" s="238"/>
      <c r="G8" s="238"/>
      <c r="H8" s="238"/>
      <c r="I8" s="92"/>
      <c r="J8" s="92"/>
      <c r="K8" s="92"/>
      <c r="L8" s="239" t="s">
        <v>99</v>
      </c>
      <c r="M8" s="239"/>
      <c r="N8" s="239"/>
      <c r="O8" s="238" t="str">
        <f>'G-1'!D5</f>
        <v>CALLE 98 X CARRERA 53</v>
      </c>
      <c r="P8" s="238"/>
      <c r="Q8" s="238"/>
      <c r="R8" s="238"/>
      <c r="S8" s="238"/>
      <c r="T8" s="92"/>
      <c r="U8" s="92"/>
      <c r="V8" s="239" t="s">
        <v>100</v>
      </c>
      <c r="W8" s="239"/>
      <c r="X8" s="239"/>
      <c r="Y8" s="238">
        <f>'G-1'!L5</f>
        <v>1206</v>
      </c>
      <c r="Z8" s="238"/>
      <c r="AA8" s="238"/>
      <c r="AB8" s="92"/>
      <c r="AC8" s="92"/>
      <c r="AD8" s="92"/>
      <c r="AE8" s="92"/>
      <c r="AF8" s="92"/>
      <c r="AG8" s="92"/>
      <c r="AH8" s="239" t="s">
        <v>101</v>
      </c>
      <c r="AI8" s="239"/>
      <c r="AJ8" s="240">
        <f>'G-1'!S6</f>
        <v>43115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135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136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103</v>
      </c>
      <c r="U12" s="241"/>
      <c r="V12" s="139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519</v>
      </c>
      <c r="AV12" s="97">
        <f t="shared" si="0"/>
        <v>476</v>
      </c>
      <c r="AW12" s="97">
        <f t="shared" si="0"/>
        <v>458</v>
      </c>
      <c r="AX12" s="97">
        <f t="shared" si="0"/>
        <v>427</v>
      </c>
      <c r="AY12" s="97">
        <f t="shared" si="0"/>
        <v>415.5</v>
      </c>
      <c r="AZ12" s="97">
        <f t="shared" si="0"/>
        <v>418.5</v>
      </c>
      <c r="BA12" s="97">
        <f t="shared" si="0"/>
        <v>432</v>
      </c>
      <c r="BB12" s="97"/>
      <c r="BC12" s="97"/>
      <c r="BD12" s="97"/>
      <c r="BE12" s="97">
        <f t="shared" ref="BE12:BQ12" si="1">P14</f>
        <v>449.5</v>
      </c>
      <c r="BF12" s="97">
        <f t="shared" si="1"/>
        <v>495</v>
      </c>
      <c r="BG12" s="97">
        <f t="shared" si="1"/>
        <v>516</v>
      </c>
      <c r="BH12" s="97">
        <f t="shared" si="1"/>
        <v>537.5</v>
      </c>
      <c r="BI12" s="97">
        <f t="shared" si="1"/>
        <v>525.5</v>
      </c>
      <c r="BJ12" s="97">
        <f t="shared" si="1"/>
        <v>482.5</v>
      </c>
      <c r="BK12" s="97">
        <f t="shared" si="1"/>
        <v>464</v>
      </c>
      <c r="BL12" s="97">
        <f t="shared" si="1"/>
        <v>481.5</v>
      </c>
      <c r="BM12" s="97">
        <f t="shared" si="1"/>
        <v>476</v>
      </c>
      <c r="BN12" s="97">
        <f t="shared" si="1"/>
        <v>489.5</v>
      </c>
      <c r="BO12" s="97">
        <f t="shared" si="1"/>
        <v>525</v>
      </c>
      <c r="BP12" s="97">
        <f t="shared" si="1"/>
        <v>566</v>
      </c>
      <c r="BQ12" s="97">
        <f t="shared" si="1"/>
        <v>597.5</v>
      </c>
      <c r="BR12" s="97"/>
      <c r="BS12" s="97"/>
      <c r="BT12" s="97"/>
      <c r="BU12" s="97">
        <f t="shared" ref="BU12:CC12" si="2">AG14</f>
        <v>487.5</v>
      </c>
      <c r="BV12" s="97">
        <f t="shared" si="2"/>
        <v>489.5</v>
      </c>
      <c r="BW12" s="97">
        <f t="shared" si="2"/>
        <v>514</v>
      </c>
      <c r="BX12" s="97">
        <f t="shared" si="2"/>
        <v>577.5</v>
      </c>
      <c r="BY12" s="97">
        <f t="shared" si="2"/>
        <v>610</v>
      </c>
      <c r="BZ12" s="97">
        <f t="shared" si="2"/>
        <v>624.5</v>
      </c>
      <c r="CA12" s="97">
        <f t="shared" si="2"/>
        <v>640.5</v>
      </c>
      <c r="CB12" s="97">
        <f t="shared" si="2"/>
        <v>661</v>
      </c>
      <c r="CC12" s="97">
        <f t="shared" si="2"/>
        <v>656.5</v>
      </c>
    </row>
    <row r="13" spans="1:81" ht="16.5" customHeight="1" x14ac:dyDescent="0.2">
      <c r="A13" s="100" t="s">
        <v>104</v>
      </c>
      <c r="B13" s="142">
        <f>'G-1'!F10</f>
        <v>139.5</v>
      </c>
      <c r="C13" s="142">
        <f>'G-1'!F11</f>
        <v>123</v>
      </c>
      <c r="D13" s="142">
        <f>'G-1'!F12</f>
        <v>130</v>
      </c>
      <c r="E13" s="142">
        <f>'G-1'!F13</f>
        <v>126.5</v>
      </c>
      <c r="F13" s="142">
        <f>'G-1'!F14</f>
        <v>96.5</v>
      </c>
      <c r="G13" s="142">
        <f>'G-1'!F15</f>
        <v>105</v>
      </c>
      <c r="H13" s="142">
        <f>'G-1'!F16</f>
        <v>99</v>
      </c>
      <c r="I13" s="142">
        <f>'G-1'!F17</f>
        <v>115</v>
      </c>
      <c r="J13" s="142">
        <f>'G-1'!F18</f>
        <v>99.5</v>
      </c>
      <c r="K13" s="142">
        <f>'G-1'!F19</f>
        <v>118.5</v>
      </c>
      <c r="L13" s="143"/>
      <c r="M13" s="142">
        <f>'G-1'!F20</f>
        <v>116.5</v>
      </c>
      <c r="N13" s="142">
        <f>'G-1'!F21</f>
        <v>108.5</v>
      </c>
      <c r="O13" s="142">
        <f>'G-1'!F22</f>
        <v>84.5</v>
      </c>
      <c r="P13" s="142">
        <f>'G-1'!M10</f>
        <v>140</v>
      </c>
      <c r="Q13" s="142">
        <f>'G-1'!M11</f>
        <v>162</v>
      </c>
      <c r="R13" s="142">
        <f>'G-1'!M12</f>
        <v>129.5</v>
      </c>
      <c r="S13" s="142">
        <f>'G-1'!M13</f>
        <v>106</v>
      </c>
      <c r="T13" s="142">
        <f>'G-1'!M14</f>
        <v>128</v>
      </c>
      <c r="U13" s="142">
        <f>'G-1'!M15</f>
        <v>119</v>
      </c>
      <c r="V13" s="142">
        <f>'G-1'!M16</f>
        <v>111</v>
      </c>
      <c r="W13" s="142">
        <f>'G-1'!M17</f>
        <v>123.5</v>
      </c>
      <c r="X13" s="142">
        <f>'G-1'!M18</f>
        <v>122.5</v>
      </c>
      <c r="Y13" s="142">
        <f>'G-1'!M19</f>
        <v>132.5</v>
      </c>
      <c r="Z13" s="142">
        <f>'G-1'!M20</f>
        <v>146.5</v>
      </c>
      <c r="AA13" s="142">
        <f>'G-1'!M21</f>
        <v>164.5</v>
      </c>
      <c r="AB13" s="142">
        <f>'G-1'!M22</f>
        <v>154</v>
      </c>
      <c r="AC13" s="143"/>
      <c r="AD13" s="142">
        <f>'G-1'!T10</f>
        <v>136</v>
      </c>
      <c r="AE13" s="142">
        <f>'G-1'!T11</f>
        <v>120.5</v>
      </c>
      <c r="AF13" s="142">
        <f>'G-1'!T12</f>
        <v>96.5</v>
      </c>
      <c r="AG13" s="142">
        <f>'G-1'!T13</f>
        <v>134.5</v>
      </c>
      <c r="AH13" s="142">
        <f>'G-1'!T14</f>
        <v>138</v>
      </c>
      <c r="AI13" s="142">
        <f>'G-1'!T15</f>
        <v>145</v>
      </c>
      <c r="AJ13" s="142">
        <f>'G-1'!T16</f>
        <v>160</v>
      </c>
      <c r="AK13" s="142">
        <f>'G-1'!T17</f>
        <v>167</v>
      </c>
      <c r="AL13" s="142">
        <f>'G-1'!T18</f>
        <v>152.5</v>
      </c>
      <c r="AM13" s="142">
        <f>'G-1'!T19</f>
        <v>161</v>
      </c>
      <c r="AN13" s="142">
        <f>'G-1'!T20</f>
        <v>180.5</v>
      </c>
      <c r="AO13" s="142">
        <f>'G-1'!T21</f>
        <v>162.5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2"/>
      <c r="C14" s="142"/>
      <c r="D14" s="142"/>
      <c r="E14" s="142">
        <f>B13+C13+D13+E13</f>
        <v>519</v>
      </c>
      <c r="F14" s="142">
        <f t="shared" ref="F14:K14" si="3">C13+D13+E13+F13</f>
        <v>476</v>
      </c>
      <c r="G14" s="142">
        <f t="shared" si="3"/>
        <v>458</v>
      </c>
      <c r="H14" s="142">
        <f t="shared" si="3"/>
        <v>427</v>
      </c>
      <c r="I14" s="142">
        <f t="shared" si="3"/>
        <v>415.5</v>
      </c>
      <c r="J14" s="142">
        <f t="shared" si="3"/>
        <v>418.5</v>
      </c>
      <c r="K14" s="142">
        <f t="shared" si="3"/>
        <v>432</v>
      </c>
      <c r="L14" s="143"/>
      <c r="M14" s="142"/>
      <c r="N14" s="142"/>
      <c r="O14" s="142"/>
      <c r="P14" s="142">
        <f>M13+N13+O13+P13</f>
        <v>449.5</v>
      </c>
      <c r="Q14" s="142">
        <f t="shared" ref="Q14:AB14" si="4">N13+O13+P13+Q13</f>
        <v>495</v>
      </c>
      <c r="R14" s="142">
        <f t="shared" si="4"/>
        <v>516</v>
      </c>
      <c r="S14" s="142">
        <f t="shared" si="4"/>
        <v>537.5</v>
      </c>
      <c r="T14" s="142">
        <f t="shared" si="4"/>
        <v>525.5</v>
      </c>
      <c r="U14" s="142">
        <f t="shared" si="4"/>
        <v>482.5</v>
      </c>
      <c r="V14" s="142">
        <f t="shared" si="4"/>
        <v>464</v>
      </c>
      <c r="W14" s="142">
        <f t="shared" si="4"/>
        <v>481.5</v>
      </c>
      <c r="X14" s="142">
        <f t="shared" si="4"/>
        <v>476</v>
      </c>
      <c r="Y14" s="142">
        <f t="shared" si="4"/>
        <v>489.5</v>
      </c>
      <c r="Z14" s="142">
        <f t="shared" si="4"/>
        <v>525</v>
      </c>
      <c r="AA14" s="142">
        <f t="shared" si="4"/>
        <v>566</v>
      </c>
      <c r="AB14" s="142">
        <f t="shared" si="4"/>
        <v>597.5</v>
      </c>
      <c r="AC14" s="143"/>
      <c r="AD14" s="142"/>
      <c r="AE14" s="142"/>
      <c r="AF14" s="142"/>
      <c r="AG14" s="142">
        <f>AD13+AE13+AF13+AG13</f>
        <v>487.5</v>
      </c>
      <c r="AH14" s="142">
        <f t="shared" ref="AH14:AO14" si="5">AE13+AF13+AG13+AH13</f>
        <v>489.5</v>
      </c>
      <c r="AI14" s="142">
        <f t="shared" si="5"/>
        <v>514</v>
      </c>
      <c r="AJ14" s="142">
        <f t="shared" si="5"/>
        <v>577.5</v>
      </c>
      <c r="AK14" s="142">
        <f t="shared" si="5"/>
        <v>610</v>
      </c>
      <c r="AL14" s="142">
        <f t="shared" si="5"/>
        <v>624.5</v>
      </c>
      <c r="AM14" s="142">
        <f t="shared" si="5"/>
        <v>640.5</v>
      </c>
      <c r="AN14" s="142">
        <f t="shared" si="5"/>
        <v>661</v>
      </c>
      <c r="AO14" s="142">
        <f t="shared" si="5"/>
        <v>656.5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9.5" customHeight="1" x14ac:dyDescent="0.2">
      <c r="A15" s="97" t="s">
        <v>106</v>
      </c>
      <c r="B15" s="144"/>
      <c r="C15" s="145" t="s">
        <v>107</v>
      </c>
      <c r="D15" s="146">
        <f>DIRECCIONALIDAD!J10 /100</f>
        <v>0</v>
      </c>
      <c r="E15" s="145"/>
      <c r="F15" s="145" t="s">
        <v>108</v>
      </c>
      <c r="G15" s="146">
        <f>DIRECCIONALIDAD!J11 /100</f>
        <v>1</v>
      </c>
      <c r="H15" s="145"/>
      <c r="I15" s="145" t="s">
        <v>109</v>
      </c>
      <c r="J15" s="146">
        <f>DIRECCIONALIDAD!J12 /100</f>
        <v>0</v>
      </c>
      <c r="K15" s="147"/>
      <c r="L15" s="141"/>
      <c r="M15" s="144"/>
      <c r="N15" s="145"/>
      <c r="O15" s="145" t="s">
        <v>107</v>
      </c>
      <c r="P15" s="146">
        <f>DIRECCIONALIDAD!V10 /100</f>
        <v>0</v>
      </c>
      <c r="Q15" s="145"/>
      <c r="R15" s="145"/>
      <c r="S15" s="145"/>
      <c r="T15" s="145" t="s">
        <v>108</v>
      </c>
      <c r="U15" s="146">
        <f>DIRECCIONALIDAD!J14 /100</f>
        <v>1</v>
      </c>
      <c r="V15" s="145"/>
      <c r="W15" s="145"/>
      <c r="X15" s="145"/>
      <c r="Y15" s="145" t="s">
        <v>109</v>
      </c>
      <c r="Z15" s="146">
        <f>DIRECCIONALIDAD!Z12 /100</f>
        <v>0</v>
      </c>
      <c r="AA15" s="145"/>
      <c r="AB15" s="147"/>
      <c r="AC15" s="141"/>
      <c r="AD15" s="144"/>
      <c r="AE15" s="145" t="s">
        <v>107</v>
      </c>
      <c r="AF15" s="146">
        <f>DIRECCIONALIDAD!J16 /100</f>
        <v>0</v>
      </c>
      <c r="AG15" s="145"/>
      <c r="AH15" s="145"/>
      <c r="AI15" s="145"/>
      <c r="AJ15" s="145" t="s">
        <v>108</v>
      </c>
      <c r="AK15" s="146">
        <f>DIRECCIONALIDAD!J17 /100</f>
        <v>1</v>
      </c>
      <c r="AL15" s="145"/>
      <c r="AM15" s="145"/>
      <c r="AN15" s="145" t="s">
        <v>109</v>
      </c>
      <c r="AO15" s="148">
        <f>DIRECCIONALIDAD!J18 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236" t="s">
        <v>103</v>
      </c>
      <c r="U16" s="236"/>
      <c r="V16" s="149">
        <v>2</v>
      </c>
      <c r="W16" s="141"/>
      <c r="X16" s="141"/>
      <c r="Y16" s="141"/>
      <c r="Z16" s="141"/>
      <c r="AA16" s="141"/>
      <c r="AB16" s="141"/>
      <c r="AC16" s="141"/>
      <c r="AD16" s="141"/>
      <c r="AE16" s="141"/>
      <c r="AF16" s="141"/>
      <c r="AG16" s="141"/>
      <c r="AH16" s="141"/>
      <c r="AI16" s="141"/>
      <c r="AJ16" s="141"/>
      <c r="AK16" s="141"/>
      <c r="AL16" s="141"/>
      <c r="AM16" s="141"/>
      <c r="AN16" s="141"/>
      <c r="AO16" s="141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2"/>
      <c r="C17" s="142"/>
      <c r="D17" s="142"/>
      <c r="E17" s="142"/>
      <c r="F17" s="142"/>
      <c r="G17" s="142"/>
      <c r="H17" s="142"/>
      <c r="I17" s="142"/>
      <c r="J17" s="142"/>
      <c r="K17" s="142"/>
      <c r="L17" s="143"/>
      <c r="M17" s="142"/>
      <c r="N17" s="142"/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142"/>
      <c r="Z17" s="142"/>
      <c r="AA17" s="142"/>
      <c r="AB17" s="142"/>
      <c r="AC17" s="143"/>
      <c r="AD17" s="142"/>
      <c r="AE17" s="142"/>
      <c r="AF17" s="142"/>
      <c r="AG17" s="142"/>
      <c r="AH17" s="142"/>
      <c r="AI17" s="142"/>
      <c r="AJ17" s="142"/>
      <c r="AK17" s="142"/>
      <c r="AL17" s="142"/>
      <c r="AM17" s="142"/>
      <c r="AN17" s="142"/>
      <c r="AO17" s="142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105</v>
      </c>
      <c r="B18" s="142"/>
      <c r="C18" s="142"/>
      <c r="D18" s="142"/>
      <c r="E18" s="142">
        <f>B17+C17+D17+E17</f>
        <v>0</v>
      </c>
      <c r="F18" s="142">
        <f t="shared" ref="F18:K18" si="9">C17+D17+E17+F17</f>
        <v>0</v>
      </c>
      <c r="G18" s="142">
        <f t="shared" si="9"/>
        <v>0</v>
      </c>
      <c r="H18" s="142">
        <f t="shared" si="9"/>
        <v>0</v>
      </c>
      <c r="I18" s="142">
        <f t="shared" si="9"/>
        <v>0</v>
      </c>
      <c r="J18" s="142">
        <f t="shared" si="9"/>
        <v>0</v>
      </c>
      <c r="K18" s="142">
        <f t="shared" si="9"/>
        <v>0</v>
      </c>
      <c r="L18" s="143"/>
      <c r="M18" s="142"/>
      <c r="N18" s="142"/>
      <c r="O18" s="142"/>
      <c r="P18" s="142">
        <f>M17+N17+O17+P17</f>
        <v>0</v>
      </c>
      <c r="Q18" s="142">
        <f t="shared" ref="Q18:AB18" si="10">N17+O17+P17+Q17</f>
        <v>0</v>
      </c>
      <c r="R18" s="142">
        <f t="shared" si="10"/>
        <v>0</v>
      </c>
      <c r="S18" s="142">
        <f t="shared" si="10"/>
        <v>0</v>
      </c>
      <c r="T18" s="142">
        <f t="shared" si="10"/>
        <v>0</v>
      </c>
      <c r="U18" s="142">
        <f t="shared" si="10"/>
        <v>0</v>
      </c>
      <c r="V18" s="142">
        <f t="shared" si="10"/>
        <v>0</v>
      </c>
      <c r="W18" s="142">
        <f t="shared" si="10"/>
        <v>0</v>
      </c>
      <c r="X18" s="142">
        <f t="shared" si="10"/>
        <v>0</v>
      </c>
      <c r="Y18" s="142">
        <f t="shared" si="10"/>
        <v>0</v>
      </c>
      <c r="Z18" s="142">
        <f t="shared" si="10"/>
        <v>0</v>
      </c>
      <c r="AA18" s="142">
        <f t="shared" si="10"/>
        <v>0</v>
      </c>
      <c r="AB18" s="142">
        <f t="shared" si="10"/>
        <v>0</v>
      </c>
      <c r="AC18" s="143"/>
      <c r="AD18" s="142"/>
      <c r="AE18" s="142"/>
      <c r="AF18" s="142"/>
      <c r="AG18" s="142">
        <f>AD17+AE17+AF17+AG17</f>
        <v>0</v>
      </c>
      <c r="AH18" s="142">
        <f t="shared" ref="AH18:AO18" si="11">AE17+AF17+AG17+AH17</f>
        <v>0</v>
      </c>
      <c r="AI18" s="142">
        <f t="shared" si="11"/>
        <v>0</v>
      </c>
      <c r="AJ18" s="142">
        <f t="shared" si="11"/>
        <v>0</v>
      </c>
      <c r="AK18" s="142">
        <f t="shared" si="11"/>
        <v>0</v>
      </c>
      <c r="AL18" s="142">
        <f t="shared" si="11"/>
        <v>0</v>
      </c>
      <c r="AM18" s="142">
        <f t="shared" si="11"/>
        <v>0</v>
      </c>
      <c r="AN18" s="142">
        <f t="shared" si="11"/>
        <v>0</v>
      </c>
      <c r="AO18" s="142">
        <f t="shared" si="11"/>
        <v>0</v>
      </c>
      <c r="AP18" s="101"/>
      <c r="AQ18" s="101"/>
      <c r="AR18" s="101"/>
      <c r="AS18" s="101"/>
      <c r="AT18" s="101"/>
      <c r="AU18" s="101">
        <f t="shared" ref="AU18:BA18" si="12">E25</f>
        <v>746.5</v>
      </c>
      <c r="AV18" s="101">
        <f t="shared" si="12"/>
        <v>756.5</v>
      </c>
      <c r="AW18" s="101">
        <f t="shared" si="12"/>
        <v>759.5</v>
      </c>
      <c r="AX18" s="101">
        <f t="shared" si="12"/>
        <v>764.5</v>
      </c>
      <c r="AY18" s="101">
        <f t="shared" si="12"/>
        <v>766.5</v>
      </c>
      <c r="AZ18" s="101">
        <f t="shared" si="12"/>
        <v>780</v>
      </c>
      <c r="BA18" s="101">
        <f t="shared" si="12"/>
        <v>801</v>
      </c>
      <c r="BB18" s="101"/>
      <c r="BC18" s="101"/>
      <c r="BD18" s="101"/>
      <c r="BE18" s="101">
        <f t="shared" ref="BE18:BQ18" si="13">P25</f>
        <v>964.5</v>
      </c>
      <c r="BF18" s="101">
        <f t="shared" si="13"/>
        <v>964.5</v>
      </c>
      <c r="BG18" s="101">
        <f t="shared" si="13"/>
        <v>979</v>
      </c>
      <c r="BH18" s="101">
        <f t="shared" si="13"/>
        <v>969</v>
      </c>
      <c r="BI18" s="101">
        <f t="shared" si="13"/>
        <v>957.5</v>
      </c>
      <c r="BJ18" s="101">
        <f t="shared" si="13"/>
        <v>981</v>
      </c>
      <c r="BK18" s="101">
        <f t="shared" si="13"/>
        <v>935.5</v>
      </c>
      <c r="BL18" s="101">
        <f t="shared" si="13"/>
        <v>947.5</v>
      </c>
      <c r="BM18" s="101">
        <f t="shared" si="13"/>
        <v>952</v>
      </c>
      <c r="BN18" s="101">
        <f t="shared" si="13"/>
        <v>912.5</v>
      </c>
      <c r="BO18" s="101">
        <f t="shared" si="13"/>
        <v>927.5</v>
      </c>
      <c r="BP18" s="101">
        <f t="shared" si="13"/>
        <v>927</v>
      </c>
      <c r="BQ18" s="101">
        <f t="shared" si="13"/>
        <v>906</v>
      </c>
      <c r="BR18" s="101"/>
      <c r="BS18" s="101"/>
      <c r="BT18" s="101"/>
      <c r="BU18" s="101">
        <f t="shared" ref="BU18:CC18" si="14">AG25</f>
        <v>1010.5</v>
      </c>
      <c r="BV18" s="101">
        <f t="shared" si="14"/>
        <v>967.5</v>
      </c>
      <c r="BW18" s="101">
        <f t="shared" si="14"/>
        <v>955.5</v>
      </c>
      <c r="BX18" s="101">
        <f t="shared" si="14"/>
        <v>945.5</v>
      </c>
      <c r="BY18" s="101">
        <f t="shared" si="14"/>
        <v>932</v>
      </c>
      <c r="BZ18" s="101">
        <f t="shared" si="14"/>
        <v>999</v>
      </c>
      <c r="CA18" s="101">
        <f t="shared" si="14"/>
        <v>1007</v>
      </c>
      <c r="CB18" s="101">
        <f t="shared" si="14"/>
        <v>1025.5</v>
      </c>
      <c r="CC18" s="101">
        <f t="shared" si="14"/>
        <v>1022</v>
      </c>
    </row>
    <row r="19" spans="1:81" ht="16.5" customHeight="1" x14ac:dyDescent="0.2">
      <c r="A19" s="92"/>
      <c r="B19" s="141"/>
      <c r="C19" s="141"/>
      <c r="D19" s="141"/>
      <c r="E19" s="141"/>
      <c r="F19" s="141"/>
      <c r="G19" s="141"/>
      <c r="H19" s="141"/>
      <c r="I19" s="141"/>
      <c r="J19" s="141"/>
      <c r="K19" s="141"/>
      <c r="L19" s="141"/>
      <c r="M19" s="141"/>
      <c r="N19" s="141"/>
      <c r="O19" s="141"/>
      <c r="P19" s="141"/>
      <c r="Q19" s="141"/>
      <c r="R19" s="141"/>
      <c r="S19" s="141"/>
      <c r="T19" s="236" t="s">
        <v>103</v>
      </c>
      <c r="U19" s="236"/>
      <c r="V19" s="149">
        <v>3</v>
      </c>
      <c r="W19" s="141"/>
      <c r="X19" s="141"/>
      <c r="Y19" s="141"/>
      <c r="Z19" s="141"/>
      <c r="AA19" s="141"/>
      <c r="AB19" s="141"/>
      <c r="AC19" s="141"/>
      <c r="AD19" s="141"/>
      <c r="AE19" s="141"/>
      <c r="AF19" s="141"/>
      <c r="AG19" s="141"/>
      <c r="AH19" s="141"/>
      <c r="AI19" s="141"/>
      <c r="AJ19" s="141"/>
      <c r="AK19" s="141"/>
      <c r="AL19" s="141"/>
      <c r="AM19" s="141"/>
      <c r="AN19" s="141"/>
      <c r="AO19" s="141"/>
      <c r="AP19" s="92"/>
      <c r="AQ19" s="92"/>
      <c r="AR19" s="92"/>
      <c r="AS19" s="92"/>
      <c r="AT19" s="92"/>
      <c r="AU19" s="92">
        <f t="shared" ref="AU19:BA19" si="15">E29</f>
        <v>1703</v>
      </c>
      <c r="AV19" s="92">
        <f t="shared" si="15"/>
        <v>1641</v>
      </c>
      <c r="AW19" s="92">
        <f t="shared" si="15"/>
        <v>1599.5</v>
      </c>
      <c r="AX19" s="92">
        <f t="shared" si="15"/>
        <v>1526.5</v>
      </c>
      <c r="AY19" s="92">
        <f t="shared" si="15"/>
        <v>1501</v>
      </c>
      <c r="AZ19" s="92">
        <f t="shared" si="15"/>
        <v>1534.5</v>
      </c>
      <c r="BA19" s="92">
        <f t="shared" si="15"/>
        <v>1563.5</v>
      </c>
      <c r="BB19" s="92"/>
      <c r="BC19" s="92"/>
      <c r="BD19" s="92"/>
      <c r="BE19" s="92">
        <f t="shared" ref="BE19:BQ19" si="16">P29</f>
        <v>1763.5</v>
      </c>
      <c r="BF19" s="92">
        <f t="shared" si="16"/>
        <v>1824</v>
      </c>
      <c r="BG19" s="92">
        <f t="shared" si="16"/>
        <v>1881.5</v>
      </c>
      <c r="BH19" s="92">
        <f t="shared" si="16"/>
        <v>1907.5</v>
      </c>
      <c r="BI19" s="92">
        <f t="shared" si="16"/>
        <v>1887</v>
      </c>
      <c r="BJ19" s="92">
        <f t="shared" si="16"/>
        <v>1872</v>
      </c>
      <c r="BK19" s="92">
        <f t="shared" si="16"/>
        <v>1795.5</v>
      </c>
      <c r="BL19" s="92">
        <f t="shared" si="16"/>
        <v>1830.5</v>
      </c>
      <c r="BM19" s="92">
        <f t="shared" si="16"/>
        <v>1844</v>
      </c>
      <c r="BN19" s="92">
        <f t="shared" si="16"/>
        <v>1823.5</v>
      </c>
      <c r="BO19" s="92">
        <f t="shared" si="16"/>
        <v>1879</v>
      </c>
      <c r="BP19" s="92">
        <f t="shared" si="16"/>
        <v>1913.5</v>
      </c>
      <c r="BQ19" s="92">
        <f t="shared" si="16"/>
        <v>2003</v>
      </c>
      <c r="BR19" s="92"/>
      <c r="BS19" s="92"/>
      <c r="BT19" s="92"/>
      <c r="BU19" s="92">
        <f t="shared" ref="BU19:CC19" si="17">AG29</f>
        <v>2050.5</v>
      </c>
      <c r="BV19" s="92">
        <f t="shared" si="17"/>
        <v>2003.5</v>
      </c>
      <c r="BW19" s="92">
        <f t="shared" si="17"/>
        <v>1992</v>
      </c>
      <c r="BX19" s="92">
        <f t="shared" si="17"/>
        <v>2056.5</v>
      </c>
      <c r="BY19" s="92">
        <f t="shared" si="17"/>
        <v>2082.5</v>
      </c>
      <c r="BZ19" s="92">
        <f t="shared" si="17"/>
        <v>2184</v>
      </c>
      <c r="CA19" s="92">
        <f t="shared" si="17"/>
        <v>2205</v>
      </c>
      <c r="CB19" s="92">
        <f t="shared" si="17"/>
        <v>2239</v>
      </c>
      <c r="CC19" s="92">
        <f t="shared" si="17"/>
        <v>2201</v>
      </c>
    </row>
    <row r="20" spans="1:81" ht="16.5" customHeight="1" x14ac:dyDescent="0.2">
      <c r="A20" s="100" t="s">
        <v>104</v>
      </c>
      <c r="B20" s="142">
        <f>'G-3'!F10</f>
        <v>100</v>
      </c>
      <c r="C20" s="142">
        <f>'G-3'!F11</f>
        <v>115.5</v>
      </c>
      <c r="D20" s="142">
        <f>'G-3'!F12</f>
        <v>119</v>
      </c>
      <c r="E20" s="142">
        <f>'G-3'!F13</f>
        <v>103</v>
      </c>
      <c r="F20" s="142">
        <f>'G-3'!F14</f>
        <v>71</v>
      </c>
      <c r="G20" s="142">
        <f>'G-3'!F15</f>
        <v>89</v>
      </c>
      <c r="H20" s="142">
        <f>'G-3'!F16</f>
        <v>72</v>
      </c>
      <c r="I20" s="142">
        <f>'G-3'!F17</f>
        <v>87</v>
      </c>
      <c r="J20" s="142">
        <f>'G-3'!F18</f>
        <v>88</v>
      </c>
      <c r="K20" s="142">
        <f>'G-3'!F19</f>
        <v>83.5</v>
      </c>
      <c r="L20" s="143"/>
      <c r="M20" s="142">
        <f>'G-3'!F20</f>
        <v>73</v>
      </c>
      <c r="N20" s="142">
        <f>'G-3'!F21</f>
        <v>88</v>
      </c>
      <c r="O20" s="142">
        <f>'G-3'!F22</f>
        <v>93</v>
      </c>
      <c r="P20" s="142">
        <f>'G-3'!M10</f>
        <v>95.5</v>
      </c>
      <c r="Q20" s="142">
        <f>'G-3'!M11</f>
        <v>88</v>
      </c>
      <c r="R20" s="142">
        <f>'G-3'!M12</f>
        <v>110</v>
      </c>
      <c r="S20" s="142">
        <f>'G-3'!M13</f>
        <v>107.5</v>
      </c>
      <c r="T20" s="142">
        <f>'G-3'!M14</f>
        <v>98.5</v>
      </c>
      <c r="U20" s="142">
        <f>'G-3'!M15</f>
        <v>92.5</v>
      </c>
      <c r="V20" s="142">
        <f>'G-3'!M16</f>
        <v>97.5</v>
      </c>
      <c r="W20" s="142">
        <f>'G-3'!M17</f>
        <v>113</v>
      </c>
      <c r="X20" s="142">
        <f>'G-3'!M18</f>
        <v>113</v>
      </c>
      <c r="Y20" s="142">
        <f>'G-3'!M19</f>
        <v>98</v>
      </c>
      <c r="Z20" s="142">
        <f>'G-3'!M20</f>
        <v>102.5</v>
      </c>
      <c r="AA20" s="142">
        <f>'G-3'!M21</f>
        <v>107</v>
      </c>
      <c r="AB20" s="142">
        <f>'G-3'!M22</f>
        <v>192</v>
      </c>
      <c r="AC20" s="143"/>
      <c r="AD20" s="142">
        <f>'G-3'!T10</f>
        <v>126</v>
      </c>
      <c r="AE20" s="142">
        <f>'G-3'!T11</f>
        <v>153.5</v>
      </c>
      <c r="AF20" s="142">
        <f>'G-3'!T12</f>
        <v>129</v>
      </c>
      <c r="AG20" s="142">
        <f>'G-3'!T13</f>
        <v>144</v>
      </c>
      <c r="AH20" s="142">
        <f>'G-3'!T14</f>
        <v>120</v>
      </c>
      <c r="AI20" s="142">
        <f>'G-3'!T15</f>
        <v>129.5</v>
      </c>
      <c r="AJ20" s="142">
        <f>'G-3'!T16</f>
        <v>140</v>
      </c>
      <c r="AK20" s="142">
        <f>'G-3'!T17</f>
        <v>151</v>
      </c>
      <c r="AL20" s="142">
        <f>'G-3'!T18</f>
        <v>140</v>
      </c>
      <c r="AM20" s="142">
        <f>'G-3'!T19</f>
        <v>126.5</v>
      </c>
      <c r="AN20" s="142">
        <f>'G-3'!T20</f>
        <v>135</v>
      </c>
      <c r="AO20" s="142">
        <f>'G-3'!T21</f>
        <v>121</v>
      </c>
      <c r="AP20" s="101"/>
      <c r="AQ20" s="101"/>
      <c r="AR20" s="101"/>
      <c r="AS20" s="101"/>
      <c r="AT20" s="101"/>
      <c r="AU20" s="101"/>
      <c r="AV20" s="101"/>
      <c r="AW20" s="101"/>
      <c r="AX20" s="101"/>
      <c r="AY20" s="101"/>
      <c r="AZ20" s="101"/>
      <c r="BA20" s="101"/>
      <c r="BB20" s="101"/>
      <c r="BC20" s="101"/>
      <c r="BD20" s="101"/>
      <c r="BE20" s="101"/>
      <c r="BF20" s="101"/>
      <c r="BG20" s="101"/>
      <c r="BH20" s="101"/>
      <c r="BI20" s="101"/>
      <c r="BJ20" s="101"/>
      <c r="BK20" s="101"/>
      <c r="BL20" s="101"/>
      <c r="BM20" s="101"/>
      <c r="BN20" s="101"/>
      <c r="BO20" s="101"/>
      <c r="BP20" s="101"/>
      <c r="BQ20" s="101"/>
      <c r="BR20" s="101"/>
      <c r="BS20" s="101"/>
      <c r="BT20" s="101"/>
      <c r="BU20" s="101"/>
      <c r="BV20" s="101"/>
      <c r="BW20" s="101"/>
      <c r="BX20" s="101"/>
      <c r="BY20" s="101"/>
      <c r="BZ20" s="101"/>
      <c r="CA20" s="101"/>
      <c r="CB20" s="101"/>
      <c r="CC20" s="101"/>
    </row>
    <row r="21" spans="1:81" ht="16.5" customHeight="1" x14ac:dyDescent="0.2">
      <c r="A21" s="100" t="s">
        <v>105</v>
      </c>
      <c r="B21" s="142"/>
      <c r="C21" s="142"/>
      <c r="D21" s="142"/>
      <c r="E21" s="142">
        <f>B20+C20+D20+E20</f>
        <v>437.5</v>
      </c>
      <c r="F21" s="142">
        <f t="shared" ref="F21:K21" si="18">C20+D20+E20+F20</f>
        <v>408.5</v>
      </c>
      <c r="G21" s="142">
        <f t="shared" si="18"/>
        <v>382</v>
      </c>
      <c r="H21" s="142">
        <f t="shared" si="18"/>
        <v>335</v>
      </c>
      <c r="I21" s="142">
        <f t="shared" si="18"/>
        <v>319</v>
      </c>
      <c r="J21" s="142">
        <f t="shared" si="18"/>
        <v>336</v>
      </c>
      <c r="K21" s="142">
        <f t="shared" si="18"/>
        <v>330.5</v>
      </c>
      <c r="L21" s="143"/>
      <c r="M21" s="142"/>
      <c r="N21" s="142"/>
      <c r="O21" s="142"/>
      <c r="P21" s="142">
        <f>M20+N20+O20+P20</f>
        <v>349.5</v>
      </c>
      <c r="Q21" s="142">
        <f t="shared" ref="Q21:AB21" si="19">N20+O20+P20+Q20</f>
        <v>364.5</v>
      </c>
      <c r="R21" s="142">
        <f t="shared" si="19"/>
        <v>386.5</v>
      </c>
      <c r="S21" s="142">
        <f t="shared" si="19"/>
        <v>401</v>
      </c>
      <c r="T21" s="142">
        <f t="shared" si="19"/>
        <v>404</v>
      </c>
      <c r="U21" s="142">
        <f t="shared" si="19"/>
        <v>408.5</v>
      </c>
      <c r="V21" s="142">
        <f t="shared" si="19"/>
        <v>396</v>
      </c>
      <c r="W21" s="142">
        <f t="shared" si="19"/>
        <v>401.5</v>
      </c>
      <c r="X21" s="142">
        <f t="shared" si="19"/>
        <v>416</v>
      </c>
      <c r="Y21" s="142">
        <f t="shared" si="19"/>
        <v>421.5</v>
      </c>
      <c r="Z21" s="142">
        <f t="shared" si="19"/>
        <v>426.5</v>
      </c>
      <c r="AA21" s="142">
        <f t="shared" si="19"/>
        <v>420.5</v>
      </c>
      <c r="AB21" s="142">
        <f t="shared" si="19"/>
        <v>499.5</v>
      </c>
      <c r="AC21" s="143"/>
      <c r="AD21" s="142"/>
      <c r="AE21" s="142"/>
      <c r="AF21" s="142"/>
      <c r="AG21" s="142">
        <f>AD20+AE20+AF20+AG20</f>
        <v>552.5</v>
      </c>
      <c r="AH21" s="142">
        <f t="shared" ref="AH21:AO21" si="20">AE20+AF20+AG20+AH20</f>
        <v>546.5</v>
      </c>
      <c r="AI21" s="142">
        <f t="shared" si="20"/>
        <v>522.5</v>
      </c>
      <c r="AJ21" s="142">
        <f t="shared" si="20"/>
        <v>533.5</v>
      </c>
      <c r="AK21" s="142">
        <f t="shared" si="20"/>
        <v>540.5</v>
      </c>
      <c r="AL21" s="142">
        <f t="shared" si="20"/>
        <v>560.5</v>
      </c>
      <c r="AM21" s="142">
        <f t="shared" si="20"/>
        <v>557.5</v>
      </c>
      <c r="AN21" s="142">
        <f t="shared" si="20"/>
        <v>552.5</v>
      </c>
      <c r="AO21" s="142">
        <f t="shared" si="20"/>
        <v>522.5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97" t="s">
        <v>106</v>
      </c>
      <c r="B22" s="144"/>
      <c r="C22" s="145" t="s">
        <v>107</v>
      </c>
      <c r="D22" s="146">
        <f xml:space="preserve"> DIRECCIONALIDAD!J28100</f>
        <v>0</v>
      </c>
      <c r="E22" s="145"/>
      <c r="F22" s="145" t="s">
        <v>108</v>
      </c>
      <c r="G22" s="146">
        <f>DIRECCIONALIDAD!J29/100</f>
        <v>0</v>
      </c>
      <c r="H22" s="145"/>
      <c r="I22" s="145" t="s">
        <v>109</v>
      </c>
      <c r="J22" s="146">
        <f>DIRECCIONALIDAD!J30/100</f>
        <v>1</v>
      </c>
      <c r="K22" s="147"/>
      <c r="L22" s="141"/>
      <c r="M22" s="144"/>
      <c r="N22" s="145"/>
      <c r="O22" s="145" t="s">
        <v>107</v>
      </c>
      <c r="P22" s="146">
        <f>DIRECCIONALIDAD!J31/100</f>
        <v>0</v>
      </c>
      <c r="Q22" s="145"/>
      <c r="R22" s="145"/>
      <c r="S22" s="145"/>
      <c r="T22" s="145" t="s">
        <v>108</v>
      </c>
      <c r="U22" s="146">
        <f>DIRECCIONALIDAD!J32/100</f>
        <v>0</v>
      </c>
      <c r="V22" s="145"/>
      <c r="W22" s="145"/>
      <c r="X22" s="145"/>
      <c r="Y22" s="145" t="s">
        <v>109</v>
      </c>
      <c r="Z22" s="146">
        <f>DIRECCIONALIDAD!J33/100</f>
        <v>1</v>
      </c>
      <c r="AA22" s="145"/>
      <c r="AB22" s="145"/>
      <c r="AC22" s="141"/>
      <c r="AD22" s="144"/>
      <c r="AE22" s="145" t="s">
        <v>107</v>
      </c>
      <c r="AF22" s="146">
        <f>DIRECCIONALIDAD!J34/100</f>
        <v>0</v>
      </c>
      <c r="AG22" s="145"/>
      <c r="AH22" s="145"/>
      <c r="AI22" s="145"/>
      <c r="AJ22" s="145" t="s">
        <v>108</v>
      </c>
      <c r="AK22" s="146">
        <f>DIRECCIONALIDAD!J35/100</f>
        <v>0</v>
      </c>
      <c r="AL22" s="145"/>
      <c r="AM22" s="145"/>
      <c r="AN22" s="145" t="s">
        <v>109</v>
      </c>
      <c r="AO22" s="146">
        <f>DIRECCIONALIDAD!J36/100</f>
        <v>1</v>
      </c>
      <c r="AP22" s="92"/>
      <c r="AQ22" s="92"/>
      <c r="AR22" s="92"/>
      <c r="AS22" s="92"/>
      <c r="AT22" s="92"/>
      <c r="AU22" s="92"/>
      <c r="AV22" s="92"/>
      <c r="AW22" s="92"/>
      <c r="AX22" s="92"/>
      <c r="AY22" s="92"/>
      <c r="AZ22" s="92"/>
      <c r="BA22" s="92"/>
      <c r="BB22" s="92"/>
      <c r="BC22" s="92"/>
      <c r="BD22" s="92"/>
      <c r="BE22" s="92"/>
      <c r="BF22" s="92"/>
      <c r="BG22" s="92"/>
      <c r="BH22" s="92"/>
      <c r="BI22" s="92"/>
      <c r="BJ22" s="92"/>
      <c r="BK22" s="92"/>
      <c r="BL22" s="92"/>
      <c r="BM22" s="92"/>
      <c r="BN22" s="92"/>
      <c r="BO22" s="92"/>
      <c r="BP22" s="92"/>
      <c r="BQ22" s="92"/>
      <c r="BR22" s="92"/>
      <c r="BS22" s="92"/>
      <c r="BT22" s="92"/>
      <c r="BU22" s="92"/>
      <c r="BV22" s="92"/>
      <c r="BW22" s="92"/>
      <c r="BX22" s="92"/>
      <c r="BY22" s="92"/>
      <c r="BZ22" s="92"/>
      <c r="CA22" s="92"/>
      <c r="CB22" s="92"/>
      <c r="CC22" s="92"/>
    </row>
    <row r="23" spans="1:81" ht="16.5" customHeight="1" x14ac:dyDescent="0.2">
      <c r="A23" s="92"/>
      <c r="B23" s="141"/>
      <c r="C23" s="141"/>
      <c r="D23" s="141"/>
      <c r="E23" s="141"/>
      <c r="F23" s="141"/>
      <c r="G23" s="141"/>
      <c r="H23" s="141"/>
      <c r="I23" s="141"/>
      <c r="J23" s="141"/>
      <c r="K23" s="141"/>
      <c r="L23" s="141"/>
      <c r="M23" s="141"/>
      <c r="N23" s="141"/>
      <c r="O23" s="141"/>
      <c r="P23" s="141"/>
      <c r="Q23" s="141"/>
      <c r="R23" s="141"/>
      <c r="S23" s="141"/>
      <c r="T23" s="236" t="s">
        <v>103</v>
      </c>
      <c r="U23" s="236"/>
      <c r="V23" s="149">
        <v>4</v>
      </c>
      <c r="W23" s="141"/>
      <c r="X23" s="141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100" t="s">
        <v>104</v>
      </c>
      <c r="B24" s="142">
        <f>'G-4'!F10</f>
        <v>163.5</v>
      </c>
      <c r="C24" s="142">
        <f>'G-4'!F11</f>
        <v>208</v>
      </c>
      <c r="D24" s="142">
        <f>'G-4'!F12</f>
        <v>163.5</v>
      </c>
      <c r="E24" s="142">
        <f>'G-4'!F13</f>
        <v>211.5</v>
      </c>
      <c r="F24" s="142">
        <f>'G-4'!F14</f>
        <v>173.5</v>
      </c>
      <c r="G24" s="142">
        <f>'G-4'!F15</f>
        <v>211</v>
      </c>
      <c r="H24" s="142">
        <f>'G-4'!F16</f>
        <v>168.5</v>
      </c>
      <c r="I24" s="142">
        <f>'G-4'!F17</f>
        <v>213.5</v>
      </c>
      <c r="J24" s="142">
        <f>'G-4'!F18</f>
        <v>187</v>
      </c>
      <c r="K24" s="142">
        <f>'G-4'!F19</f>
        <v>232</v>
      </c>
      <c r="L24" s="143"/>
      <c r="M24" s="142">
        <f>'G-4'!F20</f>
        <v>215</v>
      </c>
      <c r="N24" s="142">
        <f>'G-4'!F21</f>
        <v>261.5</v>
      </c>
      <c r="O24" s="142">
        <f>'G-4'!F22</f>
        <v>224</v>
      </c>
      <c r="P24" s="142">
        <f>'G-4'!M10</f>
        <v>264</v>
      </c>
      <c r="Q24" s="142">
        <f>'G-4'!M11</f>
        <v>215</v>
      </c>
      <c r="R24" s="142">
        <f>'G-4'!M12</f>
        <v>276</v>
      </c>
      <c r="S24" s="142">
        <f>'G-4'!M13</f>
        <v>214</v>
      </c>
      <c r="T24" s="142">
        <f>'G-4'!M14</f>
        <v>252.5</v>
      </c>
      <c r="U24" s="142">
        <f>'G-4'!M15</f>
        <v>238.5</v>
      </c>
      <c r="V24" s="142">
        <f>'G-4'!M16</f>
        <v>230.5</v>
      </c>
      <c r="W24" s="142">
        <f>'G-4'!M17</f>
        <v>226</v>
      </c>
      <c r="X24" s="142">
        <f>'G-4'!M18</f>
        <v>257</v>
      </c>
      <c r="Y24" s="142">
        <f>'G-4'!M19</f>
        <v>199</v>
      </c>
      <c r="Z24" s="142">
        <f>'G-4'!M20</f>
        <v>245.5</v>
      </c>
      <c r="AA24" s="142">
        <f>'G-4'!M21</f>
        <v>225.5</v>
      </c>
      <c r="AB24" s="142">
        <f>'G-4'!M22</f>
        <v>236</v>
      </c>
      <c r="AC24" s="143"/>
      <c r="AD24" s="142">
        <f>'G-4'!T10</f>
        <v>236.5</v>
      </c>
      <c r="AE24" s="142">
        <f>'G-4'!T11</f>
        <v>261</v>
      </c>
      <c r="AF24" s="142">
        <f>'G-4'!T12</f>
        <v>244.5</v>
      </c>
      <c r="AG24" s="142">
        <f>'G-4'!T13</f>
        <v>268.5</v>
      </c>
      <c r="AH24" s="142">
        <f>'G-4'!T14</f>
        <v>193.5</v>
      </c>
      <c r="AI24" s="142">
        <f>'G-4'!T15</f>
        <v>249</v>
      </c>
      <c r="AJ24" s="142">
        <f>'G-4'!T16</f>
        <v>234.5</v>
      </c>
      <c r="AK24" s="142">
        <f>'G-4'!T17</f>
        <v>255</v>
      </c>
      <c r="AL24" s="142">
        <f>'G-4'!T18</f>
        <v>260.5</v>
      </c>
      <c r="AM24" s="142">
        <f>'G-4'!T19</f>
        <v>257</v>
      </c>
      <c r="AN24" s="142">
        <f>'G-4'!T20</f>
        <v>253</v>
      </c>
      <c r="AO24" s="142">
        <f>'G-4'!T21</f>
        <v>251.5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100" t="s">
        <v>105</v>
      </c>
      <c r="B25" s="142"/>
      <c r="C25" s="142"/>
      <c r="D25" s="142"/>
      <c r="E25" s="142">
        <f>B24+C24+D24+E24</f>
        <v>746.5</v>
      </c>
      <c r="F25" s="142">
        <f t="shared" ref="F25:K25" si="21">C24+D24+E24+F24</f>
        <v>756.5</v>
      </c>
      <c r="G25" s="142">
        <f t="shared" si="21"/>
        <v>759.5</v>
      </c>
      <c r="H25" s="142">
        <f t="shared" si="21"/>
        <v>764.5</v>
      </c>
      <c r="I25" s="142">
        <f t="shared" si="21"/>
        <v>766.5</v>
      </c>
      <c r="J25" s="142">
        <f t="shared" si="21"/>
        <v>780</v>
      </c>
      <c r="K25" s="142">
        <f t="shared" si="21"/>
        <v>801</v>
      </c>
      <c r="L25" s="143"/>
      <c r="M25" s="142"/>
      <c r="N25" s="142"/>
      <c r="O25" s="142"/>
      <c r="P25" s="142">
        <f>M24+N24+O24+P24</f>
        <v>964.5</v>
      </c>
      <c r="Q25" s="142">
        <f t="shared" ref="Q25:AB25" si="22">N24+O24+P24+Q24</f>
        <v>964.5</v>
      </c>
      <c r="R25" s="142">
        <f t="shared" si="22"/>
        <v>979</v>
      </c>
      <c r="S25" s="142">
        <f t="shared" si="22"/>
        <v>969</v>
      </c>
      <c r="T25" s="142">
        <f t="shared" si="22"/>
        <v>957.5</v>
      </c>
      <c r="U25" s="142">
        <f t="shared" si="22"/>
        <v>981</v>
      </c>
      <c r="V25" s="142">
        <f t="shared" si="22"/>
        <v>935.5</v>
      </c>
      <c r="W25" s="142">
        <f t="shared" si="22"/>
        <v>947.5</v>
      </c>
      <c r="X25" s="142">
        <f t="shared" si="22"/>
        <v>952</v>
      </c>
      <c r="Y25" s="142">
        <f t="shared" si="22"/>
        <v>912.5</v>
      </c>
      <c r="Z25" s="142">
        <f t="shared" si="22"/>
        <v>927.5</v>
      </c>
      <c r="AA25" s="142">
        <f t="shared" si="22"/>
        <v>927</v>
      </c>
      <c r="AB25" s="142">
        <f t="shared" si="22"/>
        <v>906</v>
      </c>
      <c r="AC25" s="143"/>
      <c r="AD25" s="142"/>
      <c r="AE25" s="142"/>
      <c r="AF25" s="142"/>
      <c r="AG25" s="142">
        <f>AD24+AE24+AF24+AG24</f>
        <v>1010.5</v>
      </c>
      <c r="AH25" s="142">
        <f t="shared" ref="AH25:AO25" si="23">AE24+AF24+AG24+AH24</f>
        <v>967.5</v>
      </c>
      <c r="AI25" s="142">
        <f t="shared" si="23"/>
        <v>955.5</v>
      </c>
      <c r="AJ25" s="142">
        <f t="shared" si="23"/>
        <v>945.5</v>
      </c>
      <c r="AK25" s="142">
        <f t="shared" si="23"/>
        <v>932</v>
      </c>
      <c r="AL25" s="142">
        <f t="shared" si="23"/>
        <v>999</v>
      </c>
      <c r="AM25" s="142">
        <f t="shared" si="23"/>
        <v>1007</v>
      </c>
      <c r="AN25" s="142">
        <f t="shared" si="23"/>
        <v>1025.5</v>
      </c>
      <c r="AO25" s="142">
        <f t="shared" si="23"/>
        <v>1022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97" t="s">
        <v>106</v>
      </c>
      <c r="B26" s="144"/>
      <c r="C26" s="145" t="s">
        <v>107</v>
      </c>
      <c r="D26" s="146">
        <f xml:space="preserve"> DIRECCIONALIDAD!J37/100</f>
        <v>0.35523114355231145</v>
      </c>
      <c r="E26" s="145"/>
      <c r="F26" s="145" t="s">
        <v>108</v>
      </c>
      <c r="G26" s="146">
        <f>DIRECCIONALIDAD!J38/100</f>
        <v>0.64476885644768855</v>
      </c>
      <c r="H26" s="145"/>
      <c r="I26" s="145" t="s">
        <v>109</v>
      </c>
      <c r="J26" s="146">
        <f>DIRECCIONALIDAD!J39/100</f>
        <v>0</v>
      </c>
      <c r="K26" s="147"/>
      <c r="L26" s="141"/>
      <c r="M26" s="144"/>
      <c r="N26" s="145"/>
      <c r="O26" s="145" t="s">
        <v>107</v>
      </c>
      <c r="P26" s="146">
        <f>DIRECCIONALIDAD!J40/100</f>
        <v>0.42253521126760563</v>
      </c>
      <c r="Q26" s="145"/>
      <c r="R26" s="145"/>
      <c r="S26" s="145"/>
      <c r="T26" s="145" t="s">
        <v>108</v>
      </c>
      <c r="U26" s="146">
        <f>DIRECCIONALIDAD!J41/100</f>
        <v>0.57746478873239437</v>
      </c>
      <c r="V26" s="145"/>
      <c r="W26" s="145"/>
      <c r="X26" s="145"/>
      <c r="Y26" s="145" t="s">
        <v>109</v>
      </c>
      <c r="Z26" s="146">
        <f>DIRECCIONALIDAD!J42/100</f>
        <v>0</v>
      </c>
      <c r="AA26" s="145"/>
      <c r="AB26" s="147"/>
      <c r="AC26" s="141"/>
      <c r="AD26" s="144"/>
      <c r="AE26" s="145" t="s">
        <v>107</v>
      </c>
      <c r="AF26" s="146">
        <f>DIRECCIONALIDAD!J43/100</f>
        <v>0.40336967294350839</v>
      </c>
      <c r="AG26" s="145"/>
      <c r="AH26" s="145"/>
      <c r="AI26" s="145"/>
      <c r="AJ26" s="145" t="s">
        <v>108</v>
      </c>
      <c r="AK26" s="146">
        <f>DIRECCIONALIDAD!J44/100</f>
        <v>0.59663032705649155</v>
      </c>
      <c r="AL26" s="145"/>
      <c r="AM26" s="145"/>
      <c r="AN26" s="145" t="s">
        <v>109</v>
      </c>
      <c r="AO26" s="148">
        <f>DIRECCIONALIDAD!J45/100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1"/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1"/>
      <c r="R27" s="141"/>
      <c r="S27" s="141"/>
      <c r="T27" s="236" t="s">
        <v>103</v>
      </c>
      <c r="U27" s="236"/>
      <c r="V27" s="140" t="s">
        <v>110</v>
      </c>
      <c r="W27" s="141"/>
      <c r="X27" s="141"/>
      <c r="Y27" s="141"/>
      <c r="Z27" s="141"/>
      <c r="AA27" s="141"/>
      <c r="AB27" s="141"/>
      <c r="AC27" s="141"/>
      <c r="AD27" s="141"/>
      <c r="AE27" s="141"/>
      <c r="AF27" s="141"/>
      <c r="AG27" s="141"/>
      <c r="AH27" s="141"/>
      <c r="AI27" s="141"/>
      <c r="AJ27" s="141"/>
      <c r="AK27" s="141"/>
      <c r="AL27" s="141"/>
      <c r="AM27" s="141"/>
      <c r="AN27" s="141"/>
      <c r="AO27" s="141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2">
        <f t="shared" ref="B28:K28" si="24">B13+B17+B20+B24</f>
        <v>403</v>
      </c>
      <c r="C28" s="142">
        <f t="shared" si="24"/>
        <v>446.5</v>
      </c>
      <c r="D28" s="142">
        <f t="shared" si="24"/>
        <v>412.5</v>
      </c>
      <c r="E28" s="142">
        <f t="shared" si="24"/>
        <v>441</v>
      </c>
      <c r="F28" s="142">
        <f t="shared" si="24"/>
        <v>341</v>
      </c>
      <c r="G28" s="142">
        <f t="shared" si="24"/>
        <v>405</v>
      </c>
      <c r="H28" s="142">
        <f t="shared" si="24"/>
        <v>339.5</v>
      </c>
      <c r="I28" s="142">
        <f t="shared" si="24"/>
        <v>415.5</v>
      </c>
      <c r="J28" s="142">
        <f t="shared" si="24"/>
        <v>374.5</v>
      </c>
      <c r="K28" s="142">
        <f t="shared" si="24"/>
        <v>434</v>
      </c>
      <c r="L28" s="143"/>
      <c r="M28" s="142">
        <f t="shared" ref="M28:AB28" si="25">M13+M17+M20+M24</f>
        <v>404.5</v>
      </c>
      <c r="N28" s="142">
        <f t="shared" si="25"/>
        <v>458</v>
      </c>
      <c r="O28" s="142">
        <f t="shared" si="25"/>
        <v>401.5</v>
      </c>
      <c r="P28" s="142">
        <f t="shared" si="25"/>
        <v>499.5</v>
      </c>
      <c r="Q28" s="142">
        <f t="shared" si="25"/>
        <v>465</v>
      </c>
      <c r="R28" s="142">
        <f t="shared" si="25"/>
        <v>515.5</v>
      </c>
      <c r="S28" s="142">
        <f t="shared" si="25"/>
        <v>427.5</v>
      </c>
      <c r="T28" s="142">
        <f t="shared" si="25"/>
        <v>479</v>
      </c>
      <c r="U28" s="142">
        <f t="shared" si="25"/>
        <v>450</v>
      </c>
      <c r="V28" s="142">
        <f t="shared" si="25"/>
        <v>439</v>
      </c>
      <c r="W28" s="142">
        <f t="shared" si="25"/>
        <v>462.5</v>
      </c>
      <c r="X28" s="142">
        <f t="shared" si="25"/>
        <v>492.5</v>
      </c>
      <c r="Y28" s="142">
        <f t="shared" si="25"/>
        <v>429.5</v>
      </c>
      <c r="Z28" s="142">
        <f t="shared" si="25"/>
        <v>494.5</v>
      </c>
      <c r="AA28" s="142">
        <f t="shared" si="25"/>
        <v>497</v>
      </c>
      <c r="AB28" s="142">
        <f t="shared" si="25"/>
        <v>582</v>
      </c>
      <c r="AC28" s="143"/>
      <c r="AD28" s="142">
        <f t="shared" ref="AD28:AO28" si="26">AD13+AD17+AD20+AD24</f>
        <v>498.5</v>
      </c>
      <c r="AE28" s="142">
        <f t="shared" si="26"/>
        <v>535</v>
      </c>
      <c r="AF28" s="142">
        <f t="shared" si="26"/>
        <v>470</v>
      </c>
      <c r="AG28" s="142">
        <f t="shared" si="26"/>
        <v>547</v>
      </c>
      <c r="AH28" s="142">
        <f t="shared" si="26"/>
        <v>451.5</v>
      </c>
      <c r="AI28" s="142">
        <f t="shared" si="26"/>
        <v>523.5</v>
      </c>
      <c r="AJ28" s="142">
        <f t="shared" si="26"/>
        <v>534.5</v>
      </c>
      <c r="AK28" s="142">
        <f t="shared" si="26"/>
        <v>573</v>
      </c>
      <c r="AL28" s="142">
        <f t="shared" si="26"/>
        <v>553</v>
      </c>
      <c r="AM28" s="142">
        <f t="shared" si="26"/>
        <v>544.5</v>
      </c>
      <c r="AN28" s="142">
        <f t="shared" si="26"/>
        <v>568.5</v>
      </c>
      <c r="AO28" s="142">
        <f t="shared" si="26"/>
        <v>535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2"/>
      <c r="C29" s="142"/>
      <c r="D29" s="142"/>
      <c r="E29" s="142">
        <f>B28+C28+D28+E28</f>
        <v>1703</v>
      </c>
      <c r="F29" s="142">
        <f t="shared" ref="F29:K29" si="27">C28+D28+E28+F28</f>
        <v>1641</v>
      </c>
      <c r="G29" s="142">
        <f t="shared" si="27"/>
        <v>1599.5</v>
      </c>
      <c r="H29" s="142">
        <f t="shared" si="27"/>
        <v>1526.5</v>
      </c>
      <c r="I29" s="142">
        <f t="shared" si="27"/>
        <v>1501</v>
      </c>
      <c r="J29" s="142">
        <f t="shared" si="27"/>
        <v>1534.5</v>
      </c>
      <c r="K29" s="142">
        <f t="shared" si="27"/>
        <v>1563.5</v>
      </c>
      <c r="L29" s="143"/>
      <c r="M29" s="142"/>
      <c r="N29" s="142"/>
      <c r="O29" s="142"/>
      <c r="P29" s="142">
        <f>M28+N28+O28+P28</f>
        <v>1763.5</v>
      </c>
      <c r="Q29" s="142">
        <f t="shared" ref="Q29:AB29" si="28">N28+O28+P28+Q28</f>
        <v>1824</v>
      </c>
      <c r="R29" s="142">
        <f t="shared" si="28"/>
        <v>1881.5</v>
      </c>
      <c r="S29" s="142">
        <f t="shared" si="28"/>
        <v>1907.5</v>
      </c>
      <c r="T29" s="142">
        <f t="shared" si="28"/>
        <v>1887</v>
      </c>
      <c r="U29" s="142">
        <f t="shared" si="28"/>
        <v>1872</v>
      </c>
      <c r="V29" s="142">
        <f t="shared" si="28"/>
        <v>1795.5</v>
      </c>
      <c r="W29" s="142">
        <f t="shared" si="28"/>
        <v>1830.5</v>
      </c>
      <c r="X29" s="142">
        <f t="shared" si="28"/>
        <v>1844</v>
      </c>
      <c r="Y29" s="142">
        <f t="shared" si="28"/>
        <v>1823.5</v>
      </c>
      <c r="Z29" s="142">
        <f t="shared" si="28"/>
        <v>1879</v>
      </c>
      <c r="AA29" s="142">
        <f t="shared" si="28"/>
        <v>1913.5</v>
      </c>
      <c r="AB29" s="142">
        <f t="shared" si="28"/>
        <v>2003</v>
      </c>
      <c r="AC29" s="143"/>
      <c r="AD29" s="142"/>
      <c r="AE29" s="142"/>
      <c r="AF29" s="142"/>
      <c r="AG29" s="142">
        <f>AD28+AE28+AF28+AG28</f>
        <v>2050.5</v>
      </c>
      <c r="AH29" s="142">
        <f t="shared" ref="AH29:AO29" si="29">AE28+AF28+AG28+AH28</f>
        <v>2003.5</v>
      </c>
      <c r="AI29" s="142">
        <f t="shared" si="29"/>
        <v>1992</v>
      </c>
      <c r="AJ29" s="142">
        <f t="shared" si="29"/>
        <v>2056.5</v>
      </c>
      <c r="AK29" s="142">
        <f t="shared" si="29"/>
        <v>2082.5</v>
      </c>
      <c r="AL29" s="142">
        <f t="shared" si="29"/>
        <v>2184</v>
      </c>
      <c r="AM29" s="142">
        <f t="shared" si="29"/>
        <v>2205</v>
      </c>
      <c r="AN29" s="142">
        <f t="shared" si="29"/>
        <v>2239</v>
      </c>
      <c r="AO29" s="142">
        <f t="shared" si="29"/>
        <v>2201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237"/>
      <c r="R31" s="237"/>
      <c r="S31" s="237"/>
      <c r="T31" s="237"/>
      <c r="U31" s="237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101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10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7:U27"/>
    <mergeCell ref="Q31:U31"/>
    <mergeCell ref="O8:S8"/>
    <mergeCell ref="AH8:AI8"/>
    <mergeCell ref="AJ8:AM8"/>
    <mergeCell ref="T12:U12"/>
    <mergeCell ref="T16:U16"/>
    <mergeCell ref="T19:U19"/>
    <mergeCell ref="T23:U23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G-3</vt:lpstr>
      <vt:lpstr>G-4</vt:lpstr>
      <vt:lpstr>G-Totales</vt:lpstr>
      <vt:lpstr>SALIDA BVISTA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  <vt:lpstr>'SALIDA BVISTA'!Área_de_impresión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2016-10-26T15:24:42Z</cp:lastPrinted>
  <dcterms:created xsi:type="dcterms:W3CDTF">1998-04-02T13:38:56Z</dcterms:created>
  <dcterms:modified xsi:type="dcterms:W3CDTF">2018-01-31T22:00:48Z</dcterms:modified>
</cp:coreProperties>
</file>