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434\2020\"/>
    </mc:Choice>
  </mc:AlternateContent>
  <bookViews>
    <workbookView xWindow="240" yWindow="90" windowWidth="9135" windowHeight="4965" tabRatio="736" firstSheet="4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M22" i="4686" l="1"/>
  <c r="M21" i="4686"/>
  <c r="M20" i="4686"/>
  <c r="M19" i="4686"/>
  <c r="Y22" i="4688" s="1"/>
  <c r="M18" i="4686"/>
  <c r="M17" i="4686"/>
  <c r="W22" i="4688" s="1"/>
  <c r="M16" i="4686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Z22" i="4688"/>
  <c r="AA22" i="4688"/>
  <c r="AB22" i="4688"/>
  <c r="X22" i="4688"/>
  <c r="V22" i="4688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P22" i="4688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AK27" i="4688" l="1"/>
  <c r="U20" i="4677"/>
  <c r="Y27" i="4688"/>
  <c r="Y28" i="4688" s="1"/>
  <c r="BN19" i="4688" s="1"/>
  <c r="N22" i="4677"/>
  <c r="R13" i="4688"/>
  <c r="R32" i="4688" s="1"/>
  <c r="N15" i="4678"/>
  <c r="J34" i="4689"/>
  <c r="AF24" i="4688" s="1"/>
  <c r="J32" i="4689"/>
  <c r="U24" i="4688" s="1"/>
  <c r="J14" i="4689"/>
  <c r="U15" i="4688" s="1"/>
  <c r="J10" i="4689"/>
  <c r="D15" i="4688" s="1"/>
  <c r="J30" i="4689"/>
  <c r="J36" i="4689"/>
  <c r="AO24" i="4688" s="1"/>
  <c r="J13" i="4689"/>
  <c r="P15" i="4688" s="1"/>
  <c r="J33" i="4689"/>
  <c r="Z24" i="4688" s="1"/>
  <c r="J16" i="4689"/>
  <c r="AF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S32" i="4688"/>
  <c r="V14" i="4688"/>
  <c r="BK12" i="4688" s="1"/>
  <c r="U32" i="4688"/>
  <c r="X14" i="4688"/>
  <c r="BM12" i="4688" s="1"/>
  <c r="W32" i="4688"/>
  <c r="Z14" i="4688"/>
  <c r="BO12" i="4688" s="1"/>
  <c r="O32" i="4688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28" i="4688" l="1"/>
  <c r="BO19" i="4688" s="1"/>
  <c r="Y32" i="4688"/>
  <c r="Z33" i="4688" s="1"/>
  <c r="BO21" i="4688" s="1"/>
  <c r="AA28" i="4688"/>
  <c r="BP19" i="4688" s="1"/>
  <c r="U20" i="4681"/>
  <c r="R14" i="4688"/>
  <c r="BG12" i="4688" s="1"/>
  <c r="T14" i="4688"/>
  <c r="BI12" i="4688" s="1"/>
  <c r="BU19" i="4688"/>
  <c r="AD30" i="4688"/>
  <c r="BE19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AU12" i="4688"/>
  <c r="B16" i="4688"/>
  <c r="AK33" i="4688"/>
  <c r="BY21" i="4688" s="1"/>
  <c r="AH33" i="4688"/>
  <c r="BV21" i="4688" s="1"/>
  <c r="I33" i="4688"/>
  <c r="AY21" i="4688" s="1"/>
  <c r="H33" i="4688"/>
  <c r="AX21" i="4688" s="1"/>
  <c r="AM33" i="4688"/>
  <c r="CA21" i="4688" s="1"/>
  <c r="AO33" i="4688"/>
  <c r="CC21" i="4688" s="1"/>
  <c r="AI33" i="4688"/>
  <c r="BW21" i="4688" s="1"/>
  <c r="R33" i="4688"/>
  <c r="BG21" i="4688" s="1"/>
  <c r="AL33" i="4688"/>
  <c r="BZ21" i="4688" s="1"/>
  <c r="U23" i="4678"/>
  <c r="AJ33" i="4688"/>
  <c r="BX21" i="4688" s="1"/>
  <c r="W33" i="4688"/>
  <c r="BL21" i="4688" s="1"/>
  <c r="V33" i="4688"/>
  <c r="BK21" i="4688" s="1"/>
  <c r="S33" i="4688"/>
  <c r="BH21" i="4688" s="1"/>
  <c r="E33" i="4688"/>
  <c r="AU21" i="4688" s="1"/>
  <c r="U33" i="4688"/>
  <c r="BJ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30" i="4688" l="1"/>
  <c r="U30" i="4688" s="1"/>
  <c r="AB33" i="4688"/>
  <c r="BQ21" i="4688" s="1"/>
  <c r="Y33" i="4688"/>
  <c r="BN21" i="4688" s="1"/>
  <c r="AA33" i="4688"/>
  <c r="BP21" i="4688" s="1"/>
  <c r="M16" i="4688"/>
  <c r="U16" i="4688" s="1"/>
  <c r="AO30" i="4688"/>
  <c r="AF30" i="4688"/>
  <c r="AK30" i="4688"/>
  <c r="Z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16" i="4688"/>
  <c r="AK16" i="4688"/>
  <c r="AF16" i="4688"/>
  <c r="Z16" i="4688"/>
  <c r="J16" i="4688"/>
  <c r="G16" i="4688"/>
  <c r="D16" i="4688"/>
  <c r="N23" i="4681"/>
  <c r="U23" i="4681"/>
  <c r="G23" i="4681"/>
  <c r="P30" i="4688" l="1"/>
  <c r="P16" i="4688"/>
</calcChain>
</file>

<file path=xl/sharedStrings.xml><?xml version="1.0" encoding="utf-8"?>
<sst xmlns="http://schemas.openxmlformats.org/spreadsheetml/2006/main" count="680" uniqueCount="153">
  <si>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</si>
  <si>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</si>
  <si>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</si>
  <si>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</si>
  <si>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</si>
  <si>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</si>
  <si>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</si>
  <si>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</si>
  <si>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</si>
  <si>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</si>
  <si>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</si>
  <si>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</si>
  <si>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</si>
  <si>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</si>
  <si>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</si>
  <si>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</si>
  <si>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</si>
  <si>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</si>
  <si>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</si>
  <si>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</si>
  <si>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</si>
  <si>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</si>
  <si>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</si>
  <si>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</si>
  <si>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</si>
  <si>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</si>
  <si>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</si>
  <si>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</si>
  <si>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</si>
  <si>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</si>
  <si>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</si>
  <si>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</si>
  <si>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</si>
  <si>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</si>
  <si>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</si>
  <si>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</si>
  <si>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</si>
  <si>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</si>
  <si>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</si>
  <si>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</si>
  <si>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</si>
  <si>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</si>
  <si>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</si>
  <si>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</si>
  <si>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</si>
  <si>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</si>
  <si>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</si>
  <si>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</si>
  <si>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</si>
  <si>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</si>
  <si>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</si>
  <si>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</si>
  <si>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</si>
  <si>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</si>
  <si>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</si>
  <si>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</si>
  <si>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</si>
  <si>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</si>
  <si>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</si>
  <si>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</si>
  <si>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</si>
  <si>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</si>
  <si>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</si>
  <si>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</si>
  <si>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</si>
  <si>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</si>
  <si>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</si>
  <si>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</si>
  <si>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</si>
  <si>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</si>
  <si>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</si>
  <si>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</si>
  <si>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</si>
  <si>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</si>
  <si>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</si>
  <si>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</si>
  <si>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</si>
  <si>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</si>
  <si>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</si>
  <si>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</si>
  <si>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</si>
  <si>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</si>
  <si>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</si>
  <si>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</si>
  <si>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</si>
  <si>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</si>
  <si>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</si>
  <si>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</si>
  <si>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</si>
  <si>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</si>
  <si>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</si>
  <si>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</si>
  <si>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</si>
  <si>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</si>
  <si>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</si>
  <si>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</si>
  <si>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</si>
  <si>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</si>
  <si>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</si>
  <si>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</si>
  <si>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</si>
  <si>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</si>
  <si>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</si>
  <si>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</si>
  <si>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</si>
  <si>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</si>
  <si>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</si>
  <si>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</si>
  <si>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</si>
  <si>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</si>
  <si>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</si>
  <si>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</si>
  <si>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</si>
  <si>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</si>
  <si>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</si>
  <si>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</si>
  <si>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</si>
  <si>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</si>
  <si>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</si>
  <si>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</si>
  <si>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</si>
  <si>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</si>
  <si>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</si>
  <si>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</si>
  <si>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</si>
  <si>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</si>
  <si>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</si>
  <si>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</si>
  <si>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</si>
  <si>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</si>
  <si>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</si>
  <si>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</si>
  <si>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</si>
  <si>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</si>
  <si>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</si>
  <si>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</si>
  <si>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</si>
  <si>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</si>
  <si>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</si>
  <si>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</si>
  <si>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</si>
  <si>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</si>
  <si>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</si>
  <si>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</si>
  <si>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</si>
  <si>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</si>
  <si>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</si>
  <si>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</si>
  <si>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33</t>
  </si>
  <si>
    <t>GEOVANNIS GONZALEZ</t>
  </si>
  <si>
    <t>ADOLFREDO FLOREZ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</si>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</sst>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226.5</c:v>
                </c:pt>
                <c:pt idx="1">
                  <c:v>238</c:v>
                </c:pt>
                <c:pt idx="2">
                  <c:v>210</c:v>
                </c:pt>
                <c:pt idx="3">
                  <c:v>270.5</c:v>
                </c:pt>
                <c:pt idx="4">
                  <c:v>219</c:v>
                </c:pt>
                <c:pt idx="5">
                  <c:v>230</c:v>
                </c:pt>
                <c:pt idx="6">
                  <c:v>205</c:v>
                </c:pt>
                <c:pt idx="7">
                  <c:v>245</c:v>
                </c:pt>
                <c:pt idx="8">
                  <c:v>264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08520"/>
        <c:axId val="394110872"/>
      </c:barChart>
      <c:catAx>
        <c:axId val="39410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1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1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399.5</c:v>
                </c:pt>
                <c:pt idx="1">
                  <c:v>439.5</c:v>
                </c:pt>
                <c:pt idx="2">
                  <c:v>406</c:v>
                </c:pt>
                <c:pt idx="3">
                  <c:v>429</c:v>
                </c:pt>
                <c:pt idx="4">
                  <c:v>391</c:v>
                </c:pt>
                <c:pt idx="5">
                  <c:v>391</c:v>
                </c:pt>
                <c:pt idx="6">
                  <c:v>349</c:v>
                </c:pt>
                <c:pt idx="7">
                  <c:v>379</c:v>
                </c:pt>
                <c:pt idx="8">
                  <c:v>397.5</c:v>
                </c:pt>
                <c:pt idx="9">
                  <c:v>346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6960"/>
        <c:axId val="396221472"/>
      </c:barChart>
      <c:catAx>
        <c:axId val="39622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376</c:v>
                </c:pt>
                <c:pt idx="1">
                  <c:v>410</c:v>
                </c:pt>
                <c:pt idx="2">
                  <c:v>426</c:v>
                </c:pt>
                <c:pt idx="3">
                  <c:v>470.5</c:v>
                </c:pt>
                <c:pt idx="4">
                  <c:v>426.5</c:v>
                </c:pt>
                <c:pt idx="5">
                  <c:v>480</c:v>
                </c:pt>
                <c:pt idx="6">
                  <c:v>504.5</c:v>
                </c:pt>
                <c:pt idx="7">
                  <c:v>573</c:v>
                </c:pt>
                <c:pt idx="8">
                  <c:v>580</c:v>
                </c:pt>
                <c:pt idx="9">
                  <c:v>634.5</c:v>
                </c:pt>
                <c:pt idx="10">
                  <c:v>613</c:v>
                </c:pt>
                <c:pt idx="11">
                  <c:v>546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4216"/>
        <c:axId val="396228920"/>
      </c:barChart>
      <c:catAx>
        <c:axId val="39622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313</c:v>
                </c:pt>
                <c:pt idx="1">
                  <c:v>339</c:v>
                </c:pt>
                <c:pt idx="2">
                  <c:v>383</c:v>
                </c:pt>
                <c:pt idx="3">
                  <c:v>400.5</c:v>
                </c:pt>
                <c:pt idx="4">
                  <c:v>429.5</c:v>
                </c:pt>
                <c:pt idx="5">
                  <c:v>413.5</c:v>
                </c:pt>
                <c:pt idx="6">
                  <c:v>375</c:v>
                </c:pt>
                <c:pt idx="7">
                  <c:v>351.5</c:v>
                </c:pt>
                <c:pt idx="8">
                  <c:v>343</c:v>
                </c:pt>
                <c:pt idx="9">
                  <c:v>306.5</c:v>
                </c:pt>
                <c:pt idx="10">
                  <c:v>357</c:v>
                </c:pt>
                <c:pt idx="11">
                  <c:v>393</c:v>
                </c:pt>
                <c:pt idx="12">
                  <c:v>401</c:v>
                </c:pt>
                <c:pt idx="13">
                  <c:v>427.5</c:v>
                </c:pt>
                <c:pt idx="14">
                  <c:v>314</c:v>
                </c:pt>
                <c:pt idx="15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2648"/>
        <c:axId val="394112440"/>
      </c:barChart>
      <c:catAx>
        <c:axId val="39622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12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12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945</c:v>
                </c:pt>
                <c:pt idx="4">
                  <c:v>937.5</c:v>
                </c:pt>
                <c:pt idx="5">
                  <c:v>929.5</c:v>
                </c:pt>
                <c:pt idx="6">
                  <c:v>924.5</c:v>
                </c:pt>
                <c:pt idx="7">
                  <c:v>899</c:v>
                </c:pt>
                <c:pt idx="8">
                  <c:v>944</c:v>
                </c:pt>
                <c:pt idx="9">
                  <c:v>918</c:v>
                </c:pt>
                <c:pt idx="13">
                  <c:v>907</c:v>
                </c:pt>
                <c:pt idx="14">
                  <c:v>976.5</c:v>
                </c:pt>
                <c:pt idx="15">
                  <c:v>993</c:v>
                </c:pt>
                <c:pt idx="16">
                  <c:v>986.5</c:v>
                </c:pt>
                <c:pt idx="17">
                  <c:v>977.5</c:v>
                </c:pt>
                <c:pt idx="18">
                  <c:v>951</c:v>
                </c:pt>
                <c:pt idx="19">
                  <c:v>926</c:v>
                </c:pt>
                <c:pt idx="20">
                  <c:v>911.5</c:v>
                </c:pt>
                <c:pt idx="21">
                  <c:v>911</c:v>
                </c:pt>
                <c:pt idx="22">
                  <c:v>921</c:v>
                </c:pt>
                <c:pt idx="23">
                  <c:v>946</c:v>
                </c:pt>
                <c:pt idx="24">
                  <c:v>866</c:v>
                </c:pt>
                <c:pt idx="25">
                  <c:v>811.5</c:v>
                </c:pt>
                <c:pt idx="29">
                  <c:v>1053.5</c:v>
                </c:pt>
                <c:pt idx="30">
                  <c:v>1099.5</c:v>
                </c:pt>
                <c:pt idx="31">
                  <c:v>1148.5</c:v>
                </c:pt>
                <c:pt idx="32">
                  <c:v>1199</c:v>
                </c:pt>
                <c:pt idx="33">
                  <c:v>1275.5</c:v>
                </c:pt>
                <c:pt idx="34">
                  <c:v>1422.5</c:v>
                </c:pt>
                <c:pt idx="35">
                  <c:v>1541</c:v>
                </c:pt>
                <c:pt idx="36">
                  <c:v>1639.5</c:v>
                </c:pt>
                <c:pt idx="37">
                  <c:v>1641.5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305</c:v>
                </c:pt>
                <c:pt idx="4">
                  <c:v>280</c:v>
                </c:pt>
                <c:pt idx="5">
                  <c:v>272.5</c:v>
                </c:pt>
                <c:pt idx="6">
                  <c:v>247</c:v>
                </c:pt>
                <c:pt idx="7">
                  <c:v>225</c:v>
                </c:pt>
                <c:pt idx="8">
                  <c:v>219</c:v>
                </c:pt>
                <c:pt idx="9">
                  <c:v>222</c:v>
                </c:pt>
                <c:pt idx="13">
                  <c:v>191.5</c:v>
                </c:pt>
                <c:pt idx="14">
                  <c:v>207</c:v>
                </c:pt>
                <c:pt idx="15">
                  <c:v>225.5</c:v>
                </c:pt>
                <c:pt idx="16">
                  <c:v>209.5</c:v>
                </c:pt>
                <c:pt idx="17">
                  <c:v>203.5</c:v>
                </c:pt>
                <c:pt idx="18">
                  <c:v>179.5</c:v>
                </c:pt>
                <c:pt idx="19">
                  <c:v>148.5</c:v>
                </c:pt>
                <c:pt idx="20">
                  <c:v>171</c:v>
                </c:pt>
                <c:pt idx="21">
                  <c:v>185.5</c:v>
                </c:pt>
                <c:pt idx="22">
                  <c:v>203</c:v>
                </c:pt>
                <c:pt idx="23">
                  <c:v>262.5</c:v>
                </c:pt>
                <c:pt idx="24">
                  <c:v>263</c:v>
                </c:pt>
                <c:pt idx="25">
                  <c:v>267.5</c:v>
                </c:pt>
                <c:pt idx="29">
                  <c:v>256.5</c:v>
                </c:pt>
                <c:pt idx="30">
                  <c:v>242.5</c:v>
                </c:pt>
                <c:pt idx="31">
                  <c:v>235</c:v>
                </c:pt>
                <c:pt idx="32">
                  <c:v>223</c:v>
                </c:pt>
                <c:pt idx="33">
                  <c:v>219</c:v>
                </c:pt>
                <c:pt idx="34">
                  <c:v>235</c:v>
                </c:pt>
                <c:pt idx="35">
                  <c:v>271</c:v>
                </c:pt>
                <c:pt idx="36">
                  <c:v>298.5</c:v>
                </c:pt>
                <c:pt idx="37">
                  <c:v>313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424</c:v>
                </c:pt>
                <c:pt idx="4">
                  <c:v>448</c:v>
                </c:pt>
                <c:pt idx="5">
                  <c:v>415</c:v>
                </c:pt>
                <c:pt idx="6">
                  <c:v>388.5</c:v>
                </c:pt>
                <c:pt idx="7">
                  <c:v>386</c:v>
                </c:pt>
                <c:pt idx="8">
                  <c:v>353.5</c:v>
                </c:pt>
                <c:pt idx="9">
                  <c:v>331.5</c:v>
                </c:pt>
                <c:pt idx="13">
                  <c:v>337</c:v>
                </c:pt>
                <c:pt idx="14">
                  <c:v>368.5</c:v>
                </c:pt>
                <c:pt idx="15">
                  <c:v>408</c:v>
                </c:pt>
                <c:pt idx="16">
                  <c:v>422.5</c:v>
                </c:pt>
                <c:pt idx="17">
                  <c:v>388.5</c:v>
                </c:pt>
                <c:pt idx="18">
                  <c:v>352.5</c:v>
                </c:pt>
                <c:pt idx="19">
                  <c:v>301.5</c:v>
                </c:pt>
                <c:pt idx="20">
                  <c:v>275.5</c:v>
                </c:pt>
                <c:pt idx="21">
                  <c:v>303</c:v>
                </c:pt>
                <c:pt idx="22">
                  <c:v>333.5</c:v>
                </c:pt>
                <c:pt idx="23">
                  <c:v>370</c:v>
                </c:pt>
                <c:pt idx="24">
                  <c:v>406.5</c:v>
                </c:pt>
                <c:pt idx="25">
                  <c:v>403.5</c:v>
                </c:pt>
                <c:pt idx="29">
                  <c:v>372.5</c:v>
                </c:pt>
                <c:pt idx="30">
                  <c:v>391</c:v>
                </c:pt>
                <c:pt idx="31">
                  <c:v>419.5</c:v>
                </c:pt>
                <c:pt idx="32">
                  <c:v>459.5</c:v>
                </c:pt>
                <c:pt idx="33">
                  <c:v>489.5</c:v>
                </c:pt>
                <c:pt idx="34">
                  <c:v>480</c:v>
                </c:pt>
                <c:pt idx="35">
                  <c:v>480</c:v>
                </c:pt>
                <c:pt idx="36">
                  <c:v>462.5</c:v>
                </c:pt>
                <c:pt idx="37">
                  <c:v>419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1674</c:v>
                </c:pt>
                <c:pt idx="4">
                  <c:v>1665.5</c:v>
                </c:pt>
                <c:pt idx="5">
                  <c:v>1617</c:v>
                </c:pt>
                <c:pt idx="6">
                  <c:v>1560</c:v>
                </c:pt>
                <c:pt idx="7">
                  <c:v>1510</c:v>
                </c:pt>
                <c:pt idx="8">
                  <c:v>1516.5</c:v>
                </c:pt>
                <c:pt idx="9">
                  <c:v>1471.5</c:v>
                </c:pt>
                <c:pt idx="13">
                  <c:v>1435.5</c:v>
                </c:pt>
                <c:pt idx="14">
                  <c:v>1552</c:v>
                </c:pt>
                <c:pt idx="15">
                  <c:v>1626.5</c:v>
                </c:pt>
                <c:pt idx="16">
                  <c:v>1618.5</c:v>
                </c:pt>
                <c:pt idx="17">
                  <c:v>1569.5</c:v>
                </c:pt>
                <c:pt idx="18">
                  <c:v>1483</c:v>
                </c:pt>
                <c:pt idx="19">
                  <c:v>1376</c:v>
                </c:pt>
                <c:pt idx="20">
                  <c:v>1358</c:v>
                </c:pt>
                <c:pt idx="21">
                  <c:v>1399.5</c:v>
                </c:pt>
                <c:pt idx="22">
                  <c:v>1457.5</c:v>
                </c:pt>
                <c:pt idx="23">
                  <c:v>1578.5</c:v>
                </c:pt>
                <c:pt idx="24">
                  <c:v>1535.5</c:v>
                </c:pt>
                <c:pt idx="25">
                  <c:v>1482.5</c:v>
                </c:pt>
                <c:pt idx="29">
                  <c:v>1682.5</c:v>
                </c:pt>
                <c:pt idx="30">
                  <c:v>1733</c:v>
                </c:pt>
                <c:pt idx="31">
                  <c:v>1803</c:v>
                </c:pt>
                <c:pt idx="32">
                  <c:v>1881.5</c:v>
                </c:pt>
                <c:pt idx="33">
                  <c:v>1984</c:v>
                </c:pt>
                <c:pt idx="34">
                  <c:v>2137.5</c:v>
                </c:pt>
                <c:pt idx="35">
                  <c:v>2292</c:v>
                </c:pt>
                <c:pt idx="36">
                  <c:v>2400.5</c:v>
                </c:pt>
                <c:pt idx="37">
                  <c:v>2373.5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07344"/>
        <c:axId val="394107736"/>
      </c:lineChart>
      <c:catAx>
        <c:axId val="3941073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10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07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107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190</c:v>
                </c:pt>
                <c:pt idx="1">
                  <c:v>217.5</c:v>
                </c:pt>
                <c:pt idx="2">
                  <c:v>252</c:v>
                </c:pt>
                <c:pt idx="3">
                  <c:v>247.5</c:v>
                </c:pt>
                <c:pt idx="4">
                  <c:v>259.5</c:v>
                </c:pt>
                <c:pt idx="5">
                  <c:v>234</c:v>
                </c:pt>
                <c:pt idx="6">
                  <c:v>245.5</c:v>
                </c:pt>
                <c:pt idx="7">
                  <c:v>238.5</c:v>
                </c:pt>
                <c:pt idx="8">
                  <c:v>233</c:v>
                </c:pt>
                <c:pt idx="9">
                  <c:v>209</c:v>
                </c:pt>
                <c:pt idx="10">
                  <c:v>231</c:v>
                </c:pt>
                <c:pt idx="11">
                  <c:v>238</c:v>
                </c:pt>
                <c:pt idx="12">
                  <c:v>243</c:v>
                </c:pt>
                <c:pt idx="13">
                  <c:v>234</c:v>
                </c:pt>
                <c:pt idx="14">
                  <c:v>151</c:v>
                </c:pt>
                <c:pt idx="15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11656"/>
        <c:axId val="394112048"/>
      </c:barChart>
      <c:catAx>
        <c:axId val="39411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1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1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1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227.5</c:v>
                </c:pt>
                <c:pt idx="1">
                  <c:v>252.5</c:v>
                </c:pt>
                <c:pt idx="2">
                  <c:v>269</c:v>
                </c:pt>
                <c:pt idx="3">
                  <c:v>304.5</c:v>
                </c:pt>
                <c:pt idx="4">
                  <c:v>273.5</c:v>
                </c:pt>
                <c:pt idx="5">
                  <c:v>301.5</c:v>
                </c:pt>
                <c:pt idx="6">
                  <c:v>319.5</c:v>
                </c:pt>
                <c:pt idx="7">
                  <c:v>381</c:v>
                </c:pt>
                <c:pt idx="8">
                  <c:v>420.5</c:v>
                </c:pt>
                <c:pt idx="9">
                  <c:v>420</c:v>
                </c:pt>
                <c:pt idx="10">
                  <c:v>418</c:v>
                </c:pt>
                <c:pt idx="11">
                  <c:v>383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06560"/>
        <c:axId val="394110088"/>
      </c:barChart>
      <c:catAx>
        <c:axId val="39410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1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1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80.5</c:v>
                </c:pt>
                <c:pt idx="1">
                  <c:v>69.5</c:v>
                </c:pt>
                <c:pt idx="2">
                  <c:v>86.5</c:v>
                </c:pt>
                <c:pt idx="3">
                  <c:v>68.5</c:v>
                </c:pt>
                <c:pt idx="4">
                  <c:v>55.5</c:v>
                </c:pt>
                <c:pt idx="5">
                  <c:v>62</c:v>
                </c:pt>
                <c:pt idx="6">
                  <c:v>61</c:v>
                </c:pt>
                <c:pt idx="7">
                  <c:v>46.5</c:v>
                </c:pt>
                <c:pt idx="8">
                  <c:v>49.5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06168"/>
        <c:axId val="394106952"/>
      </c:barChart>
      <c:catAx>
        <c:axId val="39410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0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</c:v>
                </c:pt>
                <c:pt idx="1">
                  <c:v>63</c:v>
                </c:pt>
                <c:pt idx="2">
                  <c:v>69.5</c:v>
                </c:pt>
                <c:pt idx="3">
                  <c:v>67</c:v>
                </c:pt>
                <c:pt idx="4">
                  <c:v>43</c:v>
                </c:pt>
                <c:pt idx="5">
                  <c:v>55.5</c:v>
                </c:pt>
                <c:pt idx="6">
                  <c:v>57.5</c:v>
                </c:pt>
                <c:pt idx="7">
                  <c:v>63</c:v>
                </c:pt>
                <c:pt idx="8">
                  <c:v>59</c:v>
                </c:pt>
                <c:pt idx="9">
                  <c:v>91.5</c:v>
                </c:pt>
                <c:pt idx="10">
                  <c:v>85</c:v>
                </c:pt>
                <c:pt idx="11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08128"/>
        <c:axId val="394058008"/>
      </c:barChart>
      <c:catAx>
        <c:axId val="39410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05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058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48.5</c:v>
                </c:pt>
                <c:pt idx="1">
                  <c:v>47.5</c:v>
                </c:pt>
                <c:pt idx="2">
                  <c:v>49.5</c:v>
                </c:pt>
                <c:pt idx="3">
                  <c:v>46</c:v>
                </c:pt>
                <c:pt idx="4">
                  <c:v>64</c:v>
                </c:pt>
                <c:pt idx="5">
                  <c:v>66</c:v>
                </c:pt>
                <c:pt idx="6">
                  <c:v>33.5</c:v>
                </c:pt>
                <c:pt idx="7">
                  <c:v>40</c:v>
                </c:pt>
                <c:pt idx="8">
                  <c:v>40</c:v>
                </c:pt>
                <c:pt idx="9">
                  <c:v>35</c:v>
                </c:pt>
                <c:pt idx="10">
                  <c:v>56</c:v>
                </c:pt>
                <c:pt idx="11">
                  <c:v>54.5</c:v>
                </c:pt>
                <c:pt idx="12">
                  <c:v>57.5</c:v>
                </c:pt>
                <c:pt idx="13">
                  <c:v>94.5</c:v>
                </c:pt>
                <c:pt idx="14">
                  <c:v>56.5</c:v>
                </c:pt>
                <c:pt idx="15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3432"/>
        <c:axId val="396228136"/>
      </c:barChart>
      <c:catAx>
        <c:axId val="39622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92.5</c:v>
                </c:pt>
                <c:pt idx="1">
                  <c:v>132</c:v>
                </c:pt>
                <c:pt idx="2">
                  <c:v>109.5</c:v>
                </c:pt>
                <c:pt idx="3">
                  <c:v>90</c:v>
                </c:pt>
                <c:pt idx="4">
                  <c:v>116.5</c:v>
                </c:pt>
                <c:pt idx="5">
                  <c:v>99</c:v>
                </c:pt>
                <c:pt idx="6">
                  <c:v>83</c:v>
                </c:pt>
                <c:pt idx="7">
                  <c:v>87.5</c:v>
                </c:pt>
                <c:pt idx="8">
                  <c:v>84</c:v>
                </c:pt>
                <c:pt idx="9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2256"/>
        <c:axId val="396227744"/>
      </c:barChart>
      <c:catAx>
        <c:axId val="39622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91.5</c:v>
                </c:pt>
                <c:pt idx="1">
                  <c:v>94.5</c:v>
                </c:pt>
                <c:pt idx="2">
                  <c:v>87.5</c:v>
                </c:pt>
                <c:pt idx="3">
                  <c:v>99</c:v>
                </c:pt>
                <c:pt idx="4">
                  <c:v>110</c:v>
                </c:pt>
                <c:pt idx="5">
                  <c:v>123</c:v>
                </c:pt>
                <c:pt idx="6">
                  <c:v>127.5</c:v>
                </c:pt>
                <c:pt idx="7">
                  <c:v>129</c:v>
                </c:pt>
                <c:pt idx="8">
                  <c:v>100.5</c:v>
                </c:pt>
                <c:pt idx="9">
                  <c:v>123</c:v>
                </c:pt>
                <c:pt idx="10">
                  <c:v>110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4608"/>
        <c:axId val="396225000"/>
      </c:barChart>
      <c:catAx>
        <c:axId val="3962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74.5</c:v>
                </c:pt>
                <c:pt idx="1">
                  <c:v>74</c:v>
                </c:pt>
                <c:pt idx="2">
                  <c:v>81.5</c:v>
                </c:pt>
                <c:pt idx="3">
                  <c:v>107</c:v>
                </c:pt>
                <c:pt idx="4">
                  <c:v>106</c:v>
                </c:pt>
                <c:pt idx="5">
                  <c:v>113.5</c:v>
                </c:pt>
                <c:pt idx="6">
                  <c:v>96</c:v>
                </c:pt>
                <c:pt idx="7">
                  <c:v>73</c:v>
                </c:pt>
                <c:pt idx="8">
                  <c:v>70</c:v>
                </c:pt>
                <c:pt idx="9">
                  <c:v>62.5</c:v>
                </c:pt>
                <c:pt idx="10">
                  <c:v>70</c:v>
                </c:pt>
                <c:pt idx="11">
                  <c:v>100.5</c:v>
                </c:pt>
                <c:pt idx="12">
                  <c:v>100.5</c:v>
                </c:pt>
                <c:pt idx="13">
                  <c:v>99</c:v>
                </c:pt>
                <c:pt idx="14">
                  <c:v>106.5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223824"/>
        <c:axId val="396226568"/>
      </c:barChart>
      <c:catAx>
        <c:axId val="39622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22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2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">
        <v>148</v>
      </c>
      <c r="E5" s="176"/>
      <c r="F5" s="176"/>
      <c r="G5" s="176"/>
      <c r="H5" s="176"/>
      <c r="I5" s="166" t="s">
        <v>53</v>
      </c>
      <c r="J5" s="166"/>
      <c r="K5" s="166"/>
      <c r="L5" s="177">
        <v>2434</v>
      </c>
      <c r="M5" s="177"/>
      <c r="N5" s="177"/>
      <c r="O5" s="12"/>
      <c r="P5" s="166" t="s">
        <v>57</v>
      </c>
      <c r="Q5" s="166"/>
      <c r="R5" s="166"/>
      <c r="S5" s="175" t="s">
        <v>62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43887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73</v>
      </c>
      <c r="C10" s="46">
        <v>166</v>
      </c>
      <c r="D10" s="46">
        <v>12</v>
      </c>
      <c r="E10" s="46">
        <v>0</v>
      </c>
      <c r="F10" s="6">
        <f t="shared" ref="F10:F22" si="0">B10*0.5+C10*1+D10*2+E10*2.5</f>
        <v>226.5</v>
      </c>
      <c r="G10" s="2"/>
      <c r="H10" s="19" t="s">
        <v>4</v>
      </c>
      <c r="I10" s="46">
        <v>58</v>
      </c>
      <c r="J10" s="46">
        <v>184</v>
      </c>
      <c r="K10" s="46">
        <v>11</v>
      </c>
      <c r="L10" s="46">
        <v>5</v>
      </c>
      <c r="M10" s="6">
        <f t="shared" ref="M10:M22" si="1">I10*0.5+J10*1+K10*2+L10*2.5</f>
        <v>247.5</v>
      </c>
      <c r="N10" s="9">
        <f>F20+F21+F22+M10</f>
        <v>907</v>
      </c>
      <c r="O10" s="19" t="s">
        <v>43</v>
      </c>
      <c r="P10" s="46">
        <v>52</v>
      </c>
      <c r="Q10" s="46">
        <v>175</v>
      </c>
      <c r="R10" s="46">
        <v>12</v>
      </c>
      <c r="S10" s="46">
        <v>1</v>
      </c>
      <c r="T10" s="6">
        <f t="shared" ref="T10:T21" si="2">P10*0.5+Q10*1+R10*2+S10*2.5</f>
        <v>227.5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172</v>
      </c>
      <c r="D11" s="46">
        <v>14</v>
      </c>
      <c r="E11" s="46">
        <v>0</v>
      </c>
      <c r="F11" s="6">
        <f t="shared" si="0"/>
        <v>238</v>
      </c>
      <c r="G11" s="2"/>
      <c r="H11" s="19" t="s">
        <v>5</v>
      </c>
      <c r="I11" s="46">
        <v>66</v>
      </c>
      <c r="J11" s="46">
        <v>187</v>
      </c>
      <c r="K11" s="46">
        <v>16</v>
      </c>
      <c r="L11" s="46">
        <v>3</v>
      </c>
      <c r="M11" s="6">
        <f t="shared" si="1"/>
        <v>259.5</v>
      </c>
      <c r="N11" s="9">
        <f>F21+F22+M10+M11</f>
        <v>976.5</v>
      </c>
      <c r="O11" s="19" t="s">
        <v>44</v>
      </c>
      <c r="P11" s="46">
        <v>66</v>
      </c>
      <c r="Q11" s="46">
        <v>182</v>
      </c>
      <c r="R11" s="46">
        <v>15</v>
      </c>
      <c r="S11" s="46">
        <v>3</v>
      </c>
      <c r="T11" s="6">
        <f t="shared" si="2"/>
        <v>252.5</v>
      </c>
      <c r="U11" s="2"/>
      <c r="AB11" s="1"/>
    </row>
    <row r="12" spans="1:28" ht="24" customHeight="1" x14ac:dyDescent="0.2">
      <c r="A12" s="18" t="s">
        <v>17</v>
      </c>
      <c r="B12" s="46">
        <v>71</v>
      </c>
      <c r="C12" s="46">
        <v>154</v>
      </c>
      <c r="D12" s="46">
        <v>9</v>
      </c>
      <c r="E12" s="46">
        <v>1</v>
      </c>
      <c r="F12" s="6">
        <f t="shared" si="0"/>
        <v>210</v>
      </c>
      <c r="G12" s="2"/>
      <c r="H12" s="19" t="s">
        <v>6</v>
      </c>
      <c r="I12" s="46">
        <v>77</v>
      </c>
      <c r="J12" s="46">
        <v>170</v>
      </c>
      <c r="K12" s="46">
        <v>9</v>
      </c>
      <c r="L12" s="46">
        <v>3</v>
      </c>
      <c r="M12" s="6">
        <f t="shared" si="1"/>
        <v>234</v>
      </c>
      <c r="N12" s="2">
        <f>F22+M10+M11+M12</f>
        <v>993</v>
      </c>
      <c r="O12" s="19" t="s">
        <v>32</v>
      </c>
      <c r="P12" s="46">
        <v>78</v>
      </c>
      <c r="Q12" s="46">
        <v>189</v>
      </c>
      <c r="R12" s="46">
        <v>13</v>
      </c>
      <c r="S12" s="46">
        <v>6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72</v>
      </c>
      <c r="C13" s="46">
        <v>199</v>
      </c>
      <c r="D13" s="46">
        <v>14</v>
      </c>
      <c r="E13" s="46">
        <v>3</v>
      </c>
      <c r="F13" s="6">
        <f t="shared" si="0"/>
        <v>270.5</v>
      </c>
      <c r="G13" s="2">
        <f t="shared" ref="G13:G19" si="3">F10+F11+F12+F13</f>
        <v>945</v>
      </c>
      <c r="H13" s="19" t="s">
        <v>7</v>
      </c>
      <c r="I13" s="46">
        <v>80</v>
      </c>
      <c r="J13" s="46">
        <v>176</v>
      </c>
      <c r="K13" s="46">
        <v>11</v>
      </c>
      <c r="L13" s="46">
        <v>3</v>
      </c>
      <c r="M13" s="6">
        <f t="shared" si="1"/>
        <v>245.5</v>
      </c>
      <c r="N13" s="2">
        <f t="shared" ref="N13:N18" si="4">M10+M11+M12+M13</f>
        <v>986.5</v>
      </c>
      <c r="O13" s="19" t="s">
        <v>33</v>
      </c>
      <c r="P13" s="46">
        <v>90</v>
      </c>
      <c r="Q13" s="46">
        <v>219</v>
      </c>
      <c r="R13" s="46">
        <v>14</v>
      </c>
      <c r="S13" s="46">
        <v>5</v>
      </c>
      <c r="T13" s="6">
        <f t="shared" si="2"/>
        <v>304.5</v>
      </c>
      <c r="U13" s="2">
        <f t="shared" ref="U13:U21" si="5">T10+T11+T12+T13</f>
        <v>1053.5</v>
      </c>
      <c r="AB13" s="80">
        <v>241</v>
      </c>
    </row>
    <row r="14" spans="1:28" ht="24" customHeight="1" x14ac:dyDescent="0.2">
      <c r="A14" s="18" t="s">
        <v>21</v>
      </c>
      <c r="B14" s="46">
        <v>52</v>
      </c>
      <c r="C14" s="46">
        <v>158</v>
      </c>
      <c r="D14" s="46">
        <v>15</v>
      </c>
      <c r="E14" s="46">
        <v>2</v>
      </c>
      <c r="F14" s="6">
        <f t="shared" si="0"/>
        <v>219</v>
      </c>
      <c r="G14" s="2">
        <f t="shared" si="3"/>
        <v>937.5</v>
      </c>
      <c r="H14" s="19" t="s">
        <v>9</v>
      </c>
      <c r="I14" s="46">
        <v>71</v>
      </c>
      <c r="J14" s="46">
        <v>180</v>
      </c>
      <c r="K14" s="46">
        <v>9</v>
      </c>
      <c r="L14" s="46">
        <v>2</v>
      </c>
      <c r="M14" s="6">
        <f t="shared" si="1"/>
        <v>238.5</v>
      </c>
      <c r="N14" s="2">
        <f t="shared" si="4"/>
        <v>977.5</v>
      </c>
      <c r="O14" s="19" t="s">
        <v>29</v>
      </c>
      <c r="P14" s="45">
        <v>90</v>
      </c>
      <c r="Q14" s="45">
        <v>189</v>
      </c>
      <c r="R14" s="45">
        <v>16</v>
      </c>
      <c r="S14" s="45">
        <v>3</v>
      </c>
      <c r="T14" s="6">
        <f t="shared" si="2"/>
        <v>273.5</v>
      </c>
      <c r="U14" s="2">
        <f t="shared" si="5"/>
        <v>1099.5</v>
      </c>
      <c r="AB14" s="80">
        <v>250</v>
      </c>
    </row>
    <row r="15" spans="1:28" ht="24" customHeight="1" x14ac:dyDescent="0.2">
      <c r="A15" s="18" t="s">
        <v>23</v>
      </c>
      <c r="B15" s="46">
        <v>52</v>
      </c>
      <c r="C15" s="46">
        <v>177</v>
      </c>
      <c r="D15" s="46">
        <v>11</v>
      </c>
      <c r="E15" s="46">
        <v>2</v>
      </c>
      <c r="F15" s="6">
        <f t="shared" si="0"/>
        <v>230</v>
      </c>
      <c r="G15" s="2">
        <f t="shared" si="3"/>
        <v>929.5</v>
      </c>
      <c r="H15" s="19" t="s">
        <v>12</v>
      </c>
      <c r="I15" s="46">
        <v>68</v>
      </c>
      <c r="J15" s="46">
        <v>174</v>
      </c>
      <c r="K15" s="46">
        <v>10</v>
      </c>
      <c r="L15" s="46">
        <v>2</v>
      </c>
      <c r="M15" s="6">
        <f t="shared" si="1"/>
        <v>233</v>
      </c>
      <c r="N15" s="2">
        <f>M12+M13+M14+M15</f>
        <v>951</v>
      </c>
      <c r="O15" s="18" t="s">
        <v>30</v>
      </c>
      <c r="P15" s="46">
        <v>94</v>
      </c>
      <c r="Q15" s="46">
        <v>214</v>
      </c>
      <c r="R15" s="45">
        <v>14</v>
      </c>
      <c r="S15" s="46">
        <v>5</v>
      </c>
      <c r="T15" s="6">
        <f t="shared" si="2"/>
        <v>301.5</v>
      </c>
      <c r="U15" s="2">
        <f t="shared" si="5"/>
        <v>1148.5</v>
      </c>
      <c r="AB15" s="80">
        <v>262</v>
      </c>
    </row>
    <row r="16" spans="1:28" ht="24" customHeight="1" x14ac:dyDescent="0.2">
      <c r="A16" s="18" t="s">
        <v>39</v>
      </c>
      <c r="B16" s="46">
        <v>47</v>
      </c>
      <c r="C16" s="46">
        <v>146</v>
      </c>
      <c r="D16" s="46">
        <v>14</v>
      </c>
      <c r="E16" s="46">
        <v>3</v>
      </c>
      <c r="F16" s="6">
        <f t="shared" si="0"/>
        <v>205</v>
      </c>
      <c r="G16" s="2">
        <f t="shared" si="3"/>
        <v>924.5</v>
      </c>
      <c r="H16" s="19" t="s">
        <v>15</v>
      </c>
      <c r="I16" s="46">
        <v>51</v>
      </c>
      <c r="J16" s="46">
        <v>165</v>
      </c>
      <c r="K16" s="46">
        <v>8</v>
      </c>
      <c r="L16" s="46">
        <v>1</v>
      </c>
      <c r="M16" s="6">
        <f t="shared" si="1"/>
        <v>209</v>
      </c>
      <c r="N16" s="2">
        <f t="shared" si="4"/>
        <v>926</v>
      </c>
      <c r="O16" s="19" t="s">
        <v>8</v>
      </c>
      <c r="P16" s="46">
        <v>111</v>
      </c>
      <c r="Q16" s="46">
        <v>221</v>
      </c>
      <c r="R16" s="46">
        <v>19</v>
      </c>
      <c r="S16" s="46">
        <v>2</v>
      </c>
      <c r="T16" s="6">
        <f t="shared" si="2"/>
        <v>319.5</v>
      </c>
      <c r="U16" s="2">
        <f t="shared" si="5"/>
        <v>1199</v>
      </c>
      <c r="AB16" s="80">
        <v>270.5</v>
      </c>
    </row>
    <row r="17" spans="1:28" ht="24" customHeight="1" x14ac:dyDescent="0.2">
      <c r="A17" s="18" t="s">
        <v>40</v>
      </c>
      <c r="B17" s="46">
        <v>52</v>
      </c>
      <c r="C17" s="46">
        <v>174</v>
      </c>
      <c r="D17" s="46">
        <v>20</v>
      </c>
      <c r="E17" s="46">
        <v>2</v>
      </c>
      <c r="F17" s="6">
        <f t="shared" si="0"/>
        <v>245</v>
      </c>
      <c r="G17" s="2">
        <f t="shared" si="3"/>
        <v>899</v>
      </c>
      <c r="H17" s="19" t="s">
        <v>18</v>
      </c>
      <c r="I17" s="46">
        <v>46</v>
      </c>
      <c r="J17" s="46">
        <v>181</v>
      </c>
      <c r="K17" s="46">
        <v>11</v>
      </c>
      <c r="L17" s="46">
        <v>2</v>
      </c>
      <c r="M17" s="6">
        <f t="shared" si="1"/>
        <v>231</v>
      </c>
      <c r="N17" s="2">
        <f t="shared" si="4"/>
        <v>911.5</v>
      </c>
      <c r="O17" s="19" t="s">
        <v>10</v>
      </c>
      <c r="P17" s="46">
        <v>126</v>
      </c>
      <c r="Q17" s="46">
        <v>271</v>
      </c>
      <c r="R17" s="46">
        <v>21</v>
      </c>
      <c r="S17" s="46">
        <v>2</v>
      </c>
      <c r="T17" s="6">
        <f t="shared" si="2"/>
        <v>381</v>
      </c>
      <c r="U17" s="2">
        <f t="shared" si="5"/>
        <v>1275.5</v>
      </c>
      <c r="AB17" s="80">
        <v>289.5</v>
      </c>
    </row>
    <row r="18" spans="1:28" ht="24" customHeight="1" x14ac:dyDescent="0.2">
      <c r="A18" s="18" t="s">
        <v>41</v>
      </c>
      <c r="B18" s="46">
        <v>62</v>
      </c>
      <c r="C18" s="46">
        <v>179</v>
      </c>
      <c r="D18" s="46">
        <v>22</v>
      </c>
      <c r="E18" s="46">
        <v>4</v>
      </c>
      <c r="F18" s="6">
        <f t="shared" si="0"/>
        <v>264</v>
      </c>
      <c r="G18" s="2">
        <f t="shared" si="3"/>
        <v>944</v>
      </c>
      <c r="H18" s="19" t="s">
        <v>20</v>
      </c>
      <c r="I18" s="46">
        <v>53</v>
      </c>
      <c r="J18" s="46">
        <v>185</v>
      </c>
      <c r="K18" s="46">
        <v>12</v>
      </c>
      <c r="L18" s="46">
        <v>1</v>
      </c>
      <c r="M18" s="6">
        <f t="shared" si="1"/>
        <v>238</v>
      </c>
      <c r="N18" s="2">
        <f t="shared" si="4"/>
        <v>911</v>
      </c>
      <c r="O18" s="19" t="s">
        <v>13</v>
      </c>
      <c r="P18" s="46">
        <v>156</v>
      </c>
      <c r="Q18" s="46">
        <v>291</v>
      </c>
      <c r="R18" s="46">
        <v>22</v>
      </c>
      <c r="S18" s="46">
        <v>3</v>
      </c>
      <c r="T18" s="6">
        <f t="shared" si="2"/>
        <v>420.5</v>
      </c>
      <c r="U18" s="2">
        <f t="shared" si="5"/>
        <v>1422.5</v>
      </c>
      <c r="AB18" s="80">
        <v>291</v>
      </c>
    </row>
    <row r="19" spans="1:28" ht="24" customHeight="1" thickBot="1" x14ac:dyDescent="0.25">
      <c r="A19" s="21" t="s">
        <v>42</v>
      </c>
      <c r="B19" s="47">
        <v>59</v>
      </c>
      <c r="C19" s="47">
        <v>141</v>
      </c>
      <c r="D19" s="47">
        <v>13</v>
      </c>
      <c r="E19" s="47">
        <v>3</v>
      </c>
      <c r="F19" s="7">
        <f t="shared" si="0"/>
        <v>204</v>
      </c>
      <c r="G19" s="3">
        <f t="shared" si="3"/>
        <v>918</v>
      </c>
      <c r="H19" s="20" t="s">
        <v>22</v>
      </c>
      <c r="I19" s="45">
        <v>49</v>
      </c>
      <c r="J19" s="45">
        <v>179</v>
      </c>
      <c r="K19" s="45">
        <v>16</v>
      </c>
      <c r="L19" s="45">
        <v>3</v>
      </c>
      <c r="M19" s="6">
        <f t="shared" si="1"/>
        <v>243</v>
      </c>
      <c r="N19" s="2">
        <f>M16+M17+M18+M19</f>
        <v>921</v>
      </c>
      <c r="O19" s="19" t="s">
        <v>16</v>
      </c>
      <c r="P19" s="46">
        <v>171</v>
      </c>
      <c r="Q19" s="46">
        <v>286</v>
      </c>
      <c r="R19" s="46">
        <v>23</v>
      </c>
      <c r="S19" s="46">
        <v>1</v>
      </c>
      <c r="T19" s="6">
        <f t="shared" si="2"/>
        <v>420</v>
      </c>
      <c r="U19" s="2">
        <f t="shared" si="5"/>
        <v>1541</v>
      </c>
      <c r="AB19" s="80">
        <v>294</v>
      </c>
    </row>
    <row r="20" spans="1:28" ht="24" customHeight="1" x14ac:dyDescent="0.2">
      <c r="A20" s="19" t="s">
        <v>27</v>
      </c>
      <c r="B20" s="45">
        <v>46</v>
      </c>
      <c r="C20" s="45">
        <v>145</v>
      </c>
      <c r="D20" s="45">
        <v>6</v>
      </c>
      <c r="E20" s="45">
        <v>4</v>
      </c>
      <c r="F20" s="8">
        <f t="shared" si="0"/>
        <v>190</v>
      </c>
      <c r="G20" s="35"/>
      <c r="H20" s="19" t="s">
        <v>24</v>
      </c>
      <c r="I20" s="46">
        <v>58</v>
      </c>
      <c r="J20" s="46">
        <v>151</v>
      </c>
      <c r="K20" s="46">
        <v>17</v>
      </c>
      <c r="L20" s="46">
        <v>8</v>
      </c>
      <c r="M20" s="8">
        <f t="shared" si="1"/>
        <v>234</v>
      </c>
      <c r="N20" s="2">
        <f>M17+M18+M19+M20</f>
        <v>946</v>
      </c>
      <c r="O20" s="19" t="s">
        <v>45</v>
      </c>
      <c r="P20" s="45">
        <v>166</v>
      </c>
      <c r="Q20" s="45">
        <v>295</v>
      </c>
      <c r="R20" s="46">
        <v>20</v>
      </c>
      <c r="S20" s="45">
        <v>0</v>
      </c>
      <c r="T20" s="8">
        <f t="shared" si="2"/>
        <v>418</v>
      </c>
      <c r="U20" s="2">
        <f t="shared" si="5"/>
        <v>1639.5</v>
      </c>
      <c r="AB20" s="80">
        <v>299</v>
      </c>
    </row>
    <row r="21" spans="1:28" ht="24" customHeight="1" thickBot="1" x14ac:dyDescent="0.25">
      <c r="A21" s="19" t="s">
        <v>28</v>
      </c>
      <c r="B21" s="46">
        <v>52</v>
      </c>
      <c r="C21" s="46">
        <v>151</v>
      </c>
      <c r="D21" s="46">
        <v>9</v>
      </c>
      <c r="E21" s="46">
        <v>9</v>
      </c>
      <c r="F21" s="6">
        <f t="shared" si="0"/>
        <v>217.5</v>
      </c>
      <c r="G21" s="36"/>
      <c r="H21" s="20" t="s">
        <v>25</v>
      </c>
      <c r="I21" s="46">
        <v>34</v>
      </c>
      <c r="J21" s="46">
        <v>105</v>
      </c>
      <c r="K21" s="46">
        <v>12</v>
      </c>
      <c r="L21" s="46">
        <v>2</v>
      </c>
      <c r="M21" s="6">
        <f t="shared" si="1"/>
        <v>151</v>
      </c>
      <c r="N21" s="2">
        <f>M18+M19+M20+M21</f>
        <v>866</v>
      </c>
      <c r="O21" s="21" t="s">
        <v>46</v>
      </c>
      <c r="P21" s="47">
        <v>131</v>
      </c>
      <c r="Q21" s="47">
        <v>277</v>
      </c>
      <c r="R21" s="47">
        <v>19</v>
      </c>
      <c r="S21" s="47">
        <v>1</v>
      </c>
      <c r="T21" s="7">
        <f t="shared" si="2"/>
        <v>383</v>
      </c>
      <c r="U21" s="3">
        <f t="shared" si="5"/>
        <v>1641.5</v>
      </c>
      <c r="AB21" s="80">
        <v>299.5</v>
      </c>
    </row>
    <row r="22" spans="1:28" ht="24" customHeight="1" thickBot="1" x14ac:dyDescent="0.25">
      <c r="A22" s="19" t="s">
        <v>1</v>
      </c>
      <c r="B22" s="46">
        <v>63</v>
      </c>
      <c r="C22" s="46">
        <v>182</v>
      </c>
      <c r="D22" s="46">
        <v>13</v>
      </c>
      <c r="E22" s="46">
        <v>5</v>
      </c>
      <c r="F22" s="6">
        <f t="shared" si="0"/>
        <v>252</v>
      </c>
      <c r="G22" s="2"/>
      <c r="H22" s="21" t="s">
        <v>26</v>
      </c>
      <c r="I22" s="47">
        <v>50</v>
      </c>
      <c r="J22" s="47">
        <v>128</v>
      </c>
      <c r="K22" s="47">
        <v>14</v>
      </c>
      <c r="L22" s="47">
        <v>1</v>
      </c>
      <c r="M22" s="6">
        <f t="shared" si="1"/>
        <v>183.5</v>
      </c>
      <c r="N22" s="3">
        <f>M19+M20+M21+M22</f>
        <v>811.5</v>
      </c>
      <c r="O22" s="19"/>
      <c r="P22" s="45"/>
      <c r="Q22" s="45"/>
      <c r="R22" s="45"/>
      <c r="S22" s="45"/>
      <c r="T22" s="8"/>
      <c r="U22" s="34"/>
      <c r="AB22" s="80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3">
        <f>MAX(G13:G19)</f>
        <v>945</v>
      </c>
      <c r="H23" s="186" t="s">
        <v>48</v>
      </c>
      <c r="I23" s="187"/>
      <c r="J23" s="179" t="s">
        <v>50</v>
      </c>
      <c r="K23" s="180"/>
      <c r="L23" s="180"/>
      <c r="M23" s="181"/>
      <c r="N23" s="84">
        <f>MAX(N10:N22)</f>
        <v>993</v>
      </c>
      <c r="O23" s="182" t="s">
        <v>49</v>
      </c>
      <c r="P23" s="183"/>
      <c r="Q23" s="188" t="s">
        <v>50</v>
      </c>
      <c r="R23" s="189"/>
      <c r="S23" s="189"/>
      <c r="T23" s="190"/>
      <c r="U23" s="83">
        <f>MAX(U13:U21)</f>
        <v>1641.5</v>
      </c>
      <c r="AB23" s="1"/>
    </row>
    <row r="24" spans="1:28" ht="13.5" customHeight="1" x14ac:dyDescent="0.2">
      <c r="A24" s="184"/>
      <c r="B24" s="185"/>
      <c r="C24" s="81" t="s">
        <v>72</v>
      </c>
      <c r="D24" s="85"/>
      <c r="E24" s="85"/>
      <c r="F24" s="86" t="s">
        <v>64</v>
      </c>
      <c r="G24" s="87"/>
      <c r="H24" s="184"/>
      <c r="I24" s="185"/>
      <c r="J24" s="81" t="s">
        <v>72</v>
      </c>
      <c r="K24" s="85"/>
      <c r="L24" s="85"/>
      <c r="M24" s="86" t="s">
        <v>74</v>
      </c>
      <c r="N24" s="87"/>
      <c r="O24" s="184"/>
      <c r="P24" s="185"/>
      <c r="Q24" s="81" t="s">
        <v>72</v>
      </c>
      <c r="R24" s="85"/>
      <c r="S24" s="85"/>
      <c r="T24" s="86" t="s">
        <v>71</v>
      </c>
      <c r="U24" s="8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'G-1'!D5:H5</f>
        <v>CALLE 54 X CARRERA 33</v>
      </c>
      <c r="E5" s="203"/>
      <c r="F5" s="203"/>
      <c r="G5" s="203"/>
      <c r="H5" s="203"/>
      <c r="I5" s="198" t="s">
        <v>53</v>
      </c>
      <c r="J5" s="198"/>
      <c r="K5" s="198"/>
      <c r="L5" s="177">
        <f>'G-1'!L5:N5</f>
        <v>2434</v>
      </c>
      <c r="M5" s="177"/>
      <c r="N5" s="177"/>
      <c r="O5" s="50"/>
      <c r="P5" s="198" t="s">
        <v>57</v>
      </c>
      <c r="Q5" s="198"/>
      <c r="R5" s="198"/>
      <c r="S5" s="177" t="s">
        <v>134</v>
      </c>
      <c r="T5" s="177"/>
      <c r="U5" s="177"/>
    </row>
    <row r="6" spans="1:28" ht="12.75" customHeight="1" x14ac:dyDescent="0.2">
      <c r="A6" s="198" t="s">
        <v>55</v>
      </c>
      <c r="B6" s="198"/>
      <c r="C6" s="198"/>
      <c r="D6" s="201" t="s">
        <v>152</v>
      </c>
      <c r="E6" s="201"/>
      <c r="F6" s="201"/>
      <c r="G6" s="201"/>
      <c r="H6" s="20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4">
        <f>'G-1'!S6:U6</f>
        <v>43887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29</v>
      </c>
      <c r="C10" s="61">
        <v>49</v>
      </c>
      <c r="D10" s="61">
        <v>6</v>
      </c>
      <c r="E10" s="61">
        <v>2</v>
      </c>
      <c r="F10" s="62">
        <f t="shared" ref="F10:F22" si="0">B10*0.5+C10*1+D10*2+E10*2.5</f>
        <v>80.5</v>
      </c>
      <c r="G10" s="63"/>
      <c r="H10" s="19" t="s">
        <v>4</v>
      </c>
      <c r="I10" s="46">
        <v>20</v>
      </c>
      <c r="J10" s="46">
        <v>32</v>
      </c>
      <c r="K10" s="46">
        <v>2</v>
      </c>
      <c r="L10" s="46">
        <v>0</v>
      </c>
      <c r="M10" s="62">
        <f t="shared" ref="M10:M22" si="1">I10*0.5+J10*1+K10*2+L10*2.5</f>
        <v>46</v>
      </c>
      <c r="N10" s="65">
        <f>F20+F21+F22+M10</f>
        <v>191.5</v>
      </c>
      <c r="O10" s="64" t="s">
        <v>43</v>
      </c>
      <c r="P10" s="46">
        <v>30</v>
      </c>
      <c r="Q10" s="46">
        <v>36</v>
      </c>
      <c r="R10" s="46">
        <v>3</v>
      </c>
      <c r="S10" s="46">
        <v>0</v>
      </c>
      <c r="T10" s="62">
        <f t="shared" ref="T10:T21" si="2">P10*0.5+Q10*1+R10*2+S10*2.5</f>
        <v>57</v>
      </c>
      <c r="U10" s="66"/>
      <c r="W10" s="1"/>
      <c r="X10" s="1"/>
      <c r="Y10" s="1" t="s">
        <v>63</v>
      </c>
      <c r="Z10" s="80">
        <v>803.5</v>
      </c>
      <c r="AA10" s="1"/>
      <c r="AB10" s="1"/>
    </row>
    <row r="11" spans="1:28" ht="24" customHeight="1" x14ac:dyDescent="0.2">
      <c r="A11" s="60" t="s">
        <v>14</v>
      </c>
      <c r="B11" s="61">
        <v>32</v>
      </c>
      <c r="C11" s="61">
        <v>41</v>
      </c>
      <c r="D11" s="61">
        <v>5</v>
      </c>
      <c r="E11" s="61">
        <v>1</v>
      </c>
      <c r="F11" s="62">
        <f t="shared" si="0"/>
        <v>69.5</v>
      </c>
      <c r="G11" s="63"/>
      <c r="H11" s="19" t="s">
        <v>5</v>
      </c>
      <c r="I11" s="46">
        <v>26</v>
      </c>
      <c r="J11" s="46">
        <v>38</v>
      </c>
      <c r="K11" s="46">
        <v>4</v>
      </c>
      <c r="L11" s="46">
        <v>2</v>
      </c>
      <c r="M11" s="62">
        <f t="shared" si="1"/>
        <v>64</v>
      </c>
      <c r="N11" s="65">
        <f>F21+F22+M10+M11</f>
        <v>207</v>
      </c>
      <c r="O11" s="64" t="s">
        <v>44</v>
      </c>
      <c r="P11" s="46">
        <v>29</v>
      </c>
      <c r="Q11" s="46">
        <v>38</v>
      </c>
      <c r="R11" s="46">
        <v>4</v>
      </c>
      <c r="S11" s="46">
        <v>1</v>
      </c>
      <c r="T11" s="62">
        <f t="shared" si="2"/>
        <v>63</v>
      </c>
      <c r="U11" s="63"/>
      <c r="W11" s="1"/>
      <c r="X11" s="1"/>
      <c r="Y11" s="1" t="s">
        <v>70</v>
      </c>
      <c r="Z11" s="80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58</v>
      </c>
      <c r="D12" s="61">
        <v>7</v>
      </c>
      <c r="E12" s="61">
        <v>1</v>
      </c>
      <c r="F12" s="62">
        <f t="shared" si="0"/>
        <v>86.5</v>
      </c>
      <c r="G12" s="63"/>
      <c r="H12" s="19" t="s">
        <v>6</v>
      </c>
      <c r="I12" s="46">
        <v>24</v>
      </c>
      <c r="J12" s="46">
        <v>43</v>
      </c>
      <c r="K12" s="46">
        <v>3</v>
      </c>
      <c r="L12" s="46">
        <v>2</v>
      </c>
      <c r="M12" s="62">
        <f t="shared" si="1"/>
        <v>66</v>
      </c>
      <c r="N12" s="63">
        <f>F22+M10+M11+M12</f>
        <v>225.5</v>
      </c>
      <c r="O12" s="64" t="s">
        <v>32</v>
      </c>
      <c r="P12" s="46">
        <v>36</v>
      </c>
      <c r="Q12" s="46">
        <v>43</v>
      </c>
      <c r="R12" s="46">
        <v>3</v>
      </c>
      <c r="S12" s="46">
        <v>1</v>
      </c>
      <c r="T12" s="62">
        <f t="shared" si="2"/>
        <v>69.5</v>
      </c>
      <c r="U12" s="63"/>
      <c r="W12" s="1"/>
      <c r="X12" s="1"/>
      <c r="Y12" s="1" t="s">
        <v>73</v>
      </c>
      <c r="Z12" s="80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37</v>
      </c>
      <c r="D13" s="61">
        <v>4</v>
      </c>
      <c r="E13" s="61">
        <v>3</v>
      </c>
      <c r="F13" s="62">
        <f t="shared" si="0"/>
        <v>68.5</v>
      </c>
      <c r="G13" s="63">
        <f t="shared" ref="G13:G19" si="3">F10+F11+F12+F13</f>
        <v>305</v>
      </c>
      <c r="H13" s="19" t="s">
        <v>7</v>
      </c>
      <c r="I13" s="46">
        <v>14</v>
      </c>
      <c r="J13" s="46">
        <v>22</v>
      </c>
      <c r="K13" s="46">
        <v>1</v>
      </c>
      <c r="L13" s="46">
        <v>1</v>
      </c>
      <c r="M13" s="62">
        <f t="shared" si="1"/>
        <v>33.5</v>
      </c>
      <c r="N13" s="63">
        <f t="shared" ref="N13:N18" si="4">M10+M11+M12+M13</f>
        <v>209.5</v>
      </c>
      <c r="O13" s="64" t="s">
        <v>33</v>
      </c>
      <c r="P13" s="46">
        <v>36</v>
      </c>
      <c r="Q13" s="46">
        <v>40</v>
      </c>
      <c r="R13" s="46">
        <v>2</v>
      </c>
      <c r="S13" s="46">
        <v>2</v>
      </c>
      <c r="T13" s="62">
        <f t="shared" si="2"/>
        <v>67</v>
      </c>
      <c r="U13" s="63">
        <f t="shared" ref="U13:U21" si="5">T10+T11+T12+T13</f>
        <v>256.5</v>
      </c>
      <c r="W13" s="1" t="s">
        <v>78</v>
      </c>
      <c r="X13" s="80">
        <v>917</v>
      </c>
      <c r="Y13" s="1" t="s">
        <v>67</v>
      </c>
      <c r="Z13" s="80">
        <v>810.5</v>
      </c>
      <c r="AA13" s="1" t="s">
        <v>76</v>
      </c>
      <c r="AB13" s="80">
        <v>0</v>
      </c>
    </row>
    <row r="14" spans="1:28" ht="24" customHeight="1" x14ac:dyDescent="0.2">
      <c r="A14" s="60" t="s">
        <v>21</v>
      </c>
      <c r="B14" s="61">
        <v>25</v>
      </c>
      <c r="C14" s="61">
        <v>30</v>
      </c>
      <c r="D14" s="61">
        <v>4</v>
      </c>
      <c r="E14" s="61">
        <v>2</v>
      </c>
      <c r="F14" s="62">
        <f t="shared" si="0"/>
        <v>55.5</v>
      </c>
      <c r="G14" s="63">
        <f t="shared" si="3"/>
        <v>280</v>
      </c>
      <c r="H14" s="19" t="s">
        <v>9</v>
      </c>
      <c r="I14" s="46">
        <v>16</v>
      </c>
      <c r="J14" s="46">
        <v>26</v>
      </c>
      <c r="K14" s="46">
        <v>3</v>
      </c>
      <c r="L14" s="46">
        <v>0</v>
      </c>
      <c r="M14" s="62">
        <f t="shared" si="1"/>
        <v>40</v>
      </c>
      <c r="N14" s="63">
        <f t="shared" si="4"/>
        <v>203.5</v>
      </c>
      <c r="O14" s="64" t="s">
        <v>29</v>
      </c>
      <c r="P14" s="45">
        <v>20</v>
      </c>
      <c r="Q14" s="45">
        <v>27</v>
      </c>
      <c r="R14" s="45">
        <v>3</v>
      </c>
      <c r="S14" s="45">
        <v>0</v>
      </c>
      <c r="T14" s="62">
        <f t="shared" si="2"/>
        <v>43</v>
      </c>
      <c r="U14" s="63">
        <f t="shared" si="5"/>
        <v>242.5</v>
      </c>
      <c r="W14" s="1" t="s">
        <v>83</v>
      </c>
      <c r="X14" s="80">
        <v>927.5</v>
      </c>
      <c r="Y14" s="1" t="s">
        <v>66</v>
      </c>
      <c r="Z14" s="80">
        <v>813</v>
      </c>
      <c r="AA14" s="1" t="s">
        <v>77</v>
      </c>
      <c r="AB14" s="80">
        <v>0</v>
      </c>
    </row>
    <row r="15" spans="1:28" ht="24" customHeight="1" x14ac:dyDescent="0.2">
      <c r="A15" s="60" t="s">
        <v>23</v>
      </c>
      <c r="B15" s="61">
        <v>31</v>
      </c>
      <c r="C15" s="61">
        <v>38</v>
      </c>
      <c r="D15" s="61">
        <v>3</v>
      </c>
      <c r="E15" s="61">
        <v>1</v>
      </c>
      <c r="F15" s="62">
        <f t="shared" si="0"/>
        <v>62</v>
      </c>
      <c r="G15" s="63">
        <f t="shared" si="3"/>
        <v>272.5</v>
      </c>
      <c r="H15" s="19" t="s">
        <v>12</v>
      </c>
      <c r="I15" s="46">
        <v>12</v>
      </c>
      <c r="J15" s="46">
        <v>25</v>
      </c>
      <c r="K15" s="46">
        <v>2</v>
      </c>
      <c r="L15" s="46">
        <v>2</v>
      </c>
      <c r="M15" s="62">
        <f t="shared" si="1"/>
        <v>40</v>
      </c>
      <c r="N15" s="63">
        <f t="shared" si="4"/>
        <v>179.5</v>
      </c>
      <c r="O15" s="60" t="s">
        <v>30</v>
      </c>
      <c r="P15" s="46">
        <v>19</v>
      </c>
      <c r="Q15" s="46">
        <v>39</v>
      </c>
      <c r="R15" s="46">
        <v>1</v>
      </c>
      <c r="S15" s="46">
        <v>2</v>
      </c>
      <c r="T15" s="62">
        <f t="shared" si="2"/>
        <v>55.5</v>
      </c>
      <c r="U15" s="63">
        <f t="shared" si="5"/>
        <v>235</v>
      </c>
      <c r="W15" s="1" t="s">
        <v>65</v>
      </c>
      <c r="X15" s="80">
        <v>941.5</v>
      </c>
      <c r="Y15" s="1" t="s">
        <v>79</v>
      </c>
      <c r="Z15" s="80">
        <v>813.5</v>
      </c>
      <c r="AA15" s="1" t="s">
        <v>80</v>
      </c>
      <c r="AB15" s="80">
        <v>0</v>
      </c>
    </row>
    <row r="16" spans="1:28" ht="24" customHeight="1" x14ac:dyDescent="0.2">
      <c r="A16" s="60" t="s">
        <v>39</v>
      </c>
      <c r="B16" s="61">
        <v>20</v>
      </c>
      <c r="C16" s="61">
        <v>47</v>
      </c>
      <c r="D16" s="61">
        <v>2</v>
      </c>
      <c r="E16" s="61">
        <v>0</v>
      </c>
      <c r="F16" s="62">
        <f t="shared" si="0"/>
        <v>61</v>
      </c>
      <c r="G16" s="63">
        <f t="shared" si="3"/>
        <v>247</v>
      </c>
      <c r="H16" s="19" t="s">
        <v>15</v>
      </c>
      <c r="I16" s="46">
        <v>15</v>
      </c>
      <c r="J16" s="46">
        <v>23</v>
      </c>
      <c r="K16" s="46">
        <v>1</v>
      </c>
      <c r="L16" s="46">
        <v>1</v>
      </c>
      <c r="M16" s="62">
        <f t="shared" si="1"/>
        <v>35</v>
      </c>
      <c r="N16" s="63">
        <f t="shared" si="4"/>
        <v>148.5</v>
      </c>
      <c r="O16" s="64" t="s">
        <v>8</v>
      </c>
      <c r="P16" s="46">
        <v>24</v>
      </c>
      <c r="Q16" s="46">
        <v>37</v>
      </c>
      <c r="R16" s="46">
        <v>3</v>
      </c>
      <c r="S16" s="46">
        <v>1</v>
      </c>
      <c r="T16" s="62">
        <f t="shared" si="2"/>
        <v>57.5</v>
      </c>
      <c r="U16" s="63">
        <f t="shared" si="5"/>
        <v>223</v>
      </c>
      <c r="W16" s="1" t="s">
        <v>64</v>
      </c>
      <c r="X16" s="80">
        <v>942</v>
      </c>
      <c r="Y16" s="1" t="s">
        <v>92</v>
      </c>
      <c r="Z16" s="80">
        <v>814</v>
      </c>
      <c r="AA16" s="1" t="s">
        <v>82</v>
      </c>
      <c r="AB16" s="80">
        <v>0</v>
      </c>
    </row>
    <row r="17" spans="1:28" ht="24" customHeight="1" x14ac:dyDescent="0.2">
      <c r="A17" s="60" t="s">
        <v>40</v>
      </c>
      <c r="B17" s="61">
        <v>18</v>
      </c>
      <c r="C17" s="61">
        <v>23</v>
      </c>
      <c r="D17" s="61">
        <v>6</v>
      </c>
      <c r="E17" s="61">
        <v>1</v>
      </c>
      <c r="F17" s="62">
        <f t="shared" si="0"/>
        <v>46.5</v>
      </c>
      <c r="G17" s="63">
        <f t="shared" si="3"/>
        <v>225</v>
      </c>
      <c r="H17" s="19" t="s">
        <v>18</v>
      </c>
      <c r="I17" s="46">
        <v>25</v>
      </c>
      <c r="J17" s="46">
        <v>35</v>
      </c>
      <c r="K17" s="46">
        <v>3</v>
      </c>
      <c r="L17" s="46">
        <v>1</v>
      </c>
      <c r="M17" s="62">
        <f t="shared" si="1"/>
        <v>56</v>
      </c>
      <c r="N17" s="63">
        <f t="shared" si="4"/>
        <v>171</v>
      </c>
      <c r="O17" s="64" t="s">
        <v>10</v>
      </c>
      <c r="P17" s="46">
        <v>20</v>
      </c>
      <c r="Q17" s="46">
        <v>44</v>
      </c>
      <c r="R17" s="46">
        <v>2</v>
      </c>
      <c r="S17" s="46">
        <v>2</v>
      </c>
      <c r="T17" s="62">
        <f t="shared" si="2"/>
        <v>63</v>
      </c>
      <c r="U17" s="63">
        <f t="shared" si="5"/>
        <v>219</v>
      </c>
      <c r="W17" s="1" t="s">
        <v>81</v>
      </c>
      <c r="X17" s="80">
        <v>946</v>
      </c>
      <c r="Y17" s="1" t="s">
        <v>75</v>
      </c>
      <c r="Z17" s="80">
        <v>816.5</v>
      </c>
      <c r="AA17" s="1" t="s">
        <v>85</v>
      </c>
      <c r="AB17" s="80">
        <v>0</v>
      </c>
    </row>
    <row r="18" spans="1:28" ht="24" customHeight="1" x14ac:dyDescent="0.2">
      <c r="A18" s="60" t="s">
        <v>41</v>
      </c>
      <c r="B18" s="61">
        <v>19</v>
      </c>
      <c r="C18" s="61">
        <v>29</v>
      </c>
      <c r="D18" s="61">
        <v>3</v>
      </c>
      <c r="E18" s="61">
        <v>2</v>
      </c>
      <c r="F18" s="62">
        <f t="shared" si="0"/>
        <v>49.5</v>
      </c>
      <c r="G18" s="63">
        <f t="shared" si="3"/>
        <v>219</v>
      </c>
      <c r="H18" s="19" t="s">
        <v>20</v>
      </c>
      <c r="I18" s="46">
        <v>20</v>
      </c>
      <c r="J18" s="46">
        <v>38</v>
      </c>
      <c r="K18" s="46">
        <v>2</v>
      </c>
      <c r="L18" s="46">
        <v>1</v>
      </c>
      <c r="M18" s="62">
        <f t="shared" si="1"/>
        <v>54.5</v>
      </c>
      <c r="N18" s="63">
        <f t="shared" si="4"/>
        <v>185.5</v>
      </c>
      <c r="O18" s="64" t="s">
        <v>13</v>
      </c>
      <c r="P18" s="46">
        <v>35</v>
      </c>
      <c r="Q18" s="46">
        <v>33</v>
      </c>
      <c r="R18" s="46">
        <v>3</v>
      </c>
      <c r="S18" s="46">
        <v>1</v>
      </c>
      <c r="T18" s="62">
        <f t="shared" si="2"/>
        <v>59</v>
      </c>
      <c r="U18" s="63">
        <f t="shared" si="5"/>
        <v>235</v>
      </c>
      <c r="W18" s="1" t="s">
        <v>86</v>
      </c>
      <c r="X18" s="80">
        <v>963</v>
      </c>
      <c r="Y18" s="1" t="s">
        <v>74</v>
      </c>
      <c r="Z18" s="80">
        <v>817.5</v>
      </c>
      <c r="AA18" s="1" t="s">
        <v>68</v>
      </c>
      <c r="AB18" s="80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36</v>
      </c>
      <c r="D19" s="69">
        <v>5</v>
      </c>
      <c r="E19" s="69">
        <v>4</v>
      </c>
      <c r="F19" s="70">
        <f t="shared" si="0"/>
        <v>65</v>
      </c>
      <c r="G19" s="71">
        <f t="shared" si="3"/>
        <v>222</v>
      </c>
      <c r="H19" s="20" t="s">
        <v>22</v>
      </c>
      <c r="I19" s="45">
        <v>22</v>
      </c>
      <c r="J19" s="45">
        <v>40</v>
      </c>
      <c r="K19" s="45">
        <v>2</v>
      </c>
      <c r="L19" s="45">
        <v>1</v>
      </c>
      <c r="M19" s="62">
        <f t="shared" si="1"/>
        <v>57.5</v>
      </c>
      <c r="N19" s="63">
        <f>M16+M17+M18+M19</f>
        <v>203</v>
      </c>
      <c r="O19" s="64" t="s">
        <v>16</v>
      </c>
      <c r="P19" s="46">
        <v>51</v>
      </c>
      <c r="Q19" s="46">
        <v>62</v>
      </c>
      <c r="R19" s="46">
        <v>2</v>
      </c>
      <c r="S19" s="46">
        <v>0</v>
      </c>
      <c r="T19" s="62">
        <f t="shared" si="2"/>
        <v>91.5</v>
      </c>
      <c r="U19" s="63">
        <f t="shared" si="5"/>
        <v>271</v>
      </c>
      <c r="W19" s="1" t="s">
        <v>88</v>
      </c>
      <c r="X19" s="80">
        <v>967</v>
      </c>
      <c r="Y19" s="1" t="s">
        <v>89</v>
      </c>
      <c r="Z19" s="80">
        <v>826</v>
      </c>
      <c r="AA19" s="1" t="s">
        <v>90</v>
      </c>
      <c r="AB19" s="80">
        <v>0</v>
      </c>
    </row>
    <row r="20" spans="1:28" ht="24" customHeight="1" x14ac:dyDescent="0.2">
      <c r="A20" s="64" t="s">
        <v>27</v>
      </c>
      <c r="B20" s="67">
        <v>19</v>
      </c>
      <c r="C20" s="67">
        <v>31</v>
      </c>
      <c r="D20" s="67">
        <v>4</v>
      </c>
      <c r="E20" s="67">
        <v>0</v>
      </c>
      <c r="F20" s="72">
        <f t="shared" si="0"/>
        <v>48.5</v>
      </c>
      <c r="G20" s="73"/>
      <c r="H20" s="19" t="s">
        <v>24</v>
      </c>
      <c r="I20" s="46">
        <v>33</v>
      </c>
      <c r="J20" s="46">
        <v>61</v>
      </c>
      <c r="K20" s="46">
        <v>6</v>
      </c>
      <c r="L20" s="46">
        <v>2</v>
      </c>
      <c r="M20" s="72">
        <f t="shared" si="1"/>
        <v>94.5</v>
      </c>
      <c r="N20" s="63">
        <f>M17+M18+M19+M20</f>
        <v>262.5</v>
      </c>
      <c r="O20" s="64" t="s">
        <v>45</v>
      </c>
      <c r="P20" s="45">
        <v>43</v>
      </c>
      <c r="Q20" s="45">
        <v>57</v>
      </c>
      <c r="R20" s="45">
        <v>2</v>
      </c>
      <c r="S20" s="45">
        <v>1</v>
      </c>
      <c r="T20" s="72">
        <f t="shared" si="2"/>
        <v>85</v>
      </c>
      <c r="U20" s="63">
        <f t="shared" si="5"/>
        <v>298.5</v>
      </c>
      <c r="W20" s="1"/>
      <c r="X20" s="1"/>
      <c r="Y20" s="1" t="s">
        <v>91</v>
      </c>
      <c r="Z20" s="80">
        <v>830</v>
      </c>
      <c r="AA20" s="1" t="s">
        <v>69</v>
      </c>
      <c r="AB20" s="80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23</v>
      </c>
      <c r="D21" s="61">
        <v>3</v>
      </c>
      <c r="E21" s="61">
        <v>2</v>
      </c>
      <c r="F21" s="62">
        <f t="shared" si="0"/>
        <v>47.5</v>
      </c>
      <c r="G21" s="74"/>
      <c r="H21" s="20" t="s">
        <v>25</v>
      </c>
      <c r="I21" s="46">
        <v>22</v>
      </c>
      <c r="J21" s="46">
        <v>41</v>
      </c>
      <c r="K21" s="46">
        <v>1</v>
      </c>
      <c r="L21" s="46">
        <v>1</v>
      </c>
      <c r="M21" s="70">
        <f t="shared" si="1"/>
        <v>56.5</v>
      </c>
      <c r="N21" s="63">
        <f>M18+M19+M20+M21</f>
        <v>263</v>
      </c>
      <c r="O21" s="68" t="s">
        <v>46</v>
      </c>
      <c r="P21" s="47">
        <v>37</v>
      </c>
      <c r="Q21" s="47">
        <v>55</v>
      </c>
      <c r="R21" s="47">
        <v>2</v>
      </c>
      <c r="S21" s="47">
        <v>0</v>
      </c>
      <c r="T21" s="70">
        <f t="shared" si="2"/>
        <v>77.5</v>
      </c>
      <c r="U21" s="71">
        <f t="shared" si="5"/>
        <v>313</v>
      </c>
      <c r="W21" s="1"/>
      <c r="X21" s="1"/>
      <c r="Y21" s="1" t="s">
        <v>84</v>
      </c>
      <c r="Z21" s="80">
        <v>839.5</v>
      </c>
      <c r="AA21" s="1" t="s">
        <v>71</v>
      </c>
      <c r="AB21" s="80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29</v>
      </c>
      <c r="D22" s="61">
        <v>4</v>
      </c>
      <c r="E22" s="61">
        <v>1</v>
      </c>
      <c r="F22" s="62">
        <f t="shared" si="0"/>
        <v>49.5</v>
      </c>
      <c r="G22" s="63"/>
      <c r="H22" s="21" t="s">
        <v>26</v>
      </c>
      <c r="I22" s="47">
        <v>28</v>
      </c>
      <c r="J22" s="47">
        <v>41</v>
      </c>
      <c r="K22" s="47">
        <v>2</v>
      </c>
      <c r="L22" s="47">
        <v>0</v>
      </c>
      <c r="M22" s="62">
        <f t="shared" si="1"/>
        <v>59</v>
      </c>
      <c r="N22" s="71">
        <f>M19+M20+M21+M22</f>
        <v>267.5</v>
      </c>
      <c r="O22" s="64"/>
      <c r="P22" s="67"/>
      <c r="Q22" s="67"/>
      <c r="R22" s="67"/>
      <c r="S22" s="67"/>
      <c r="T22" s="72"/>
      <c r="U22" s="75"/>
      <c r="W22" s="1"/>
      <c r="X22" s="1"/>
      <c r="Y22" s="1" t="s">
        <v>87</v>
      </c>
      <c r="Z22" s="80">
        <v>845.5</v>
      </c>
      <c r="AA22" s="1"/>
      <c r="AB22" s="80"/>
    </row>
    <row r="23" spans="1:28" ht="13.5" customHeight="1" x14ac:dyDescent="0.2">
      <c r="A23" s="208" t="s">
        <v>47</v>
      </c>
      <c r="B23" s="209"/>
      <c r="C23" s="205" t="s">
        <v>50</v>
      </c>
      <c r="D23" s="206"/>
      <c r="E23" s="206"/>
      <c r="F23" s="207"/>
      <c r="G23" s="88">
        <f>MAX(G13:G19)</f>
        <v>305</v>
      </c>
      <c r="H23" s="212"/>
      <c r="I23" s="213"/>
      <c r="J23" s="205" t="s">
        <v>50</v>
      </c>
      <c r="K23" s="206"/>
      <c r="L23" s="206"/>
      <c r="M23" s="207"/>
      <c r="N23" s="89">
        <f>MAX(N10:N22)</f>
        <v>267.5</v>
      </c>
      <c r="O23" s="208" t="s">
        <v>49</v>
      </c>
      <c r="P23" s="209"/>
      <c r="Q23" s="205" t="s">
        <v>50</v>
      </c>
      <c r="R23" s="206"/>
      <c r="S23" s="206"/>
      <c r="T23" s="207"/>
      <c r="U23" s="88">
        <f>MAX(U13:U21)</f>
        <v>313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2" t="s">
        <v>72</v>
      </c>
      <c r="D24" s="85"/>
      <c r="E24" s="85"/>
      <c r="F24" s="86" t="s">
        <v>64</v>
      </c>
      <c r="G24" s="87"/>
      <c r="H24" s="210"/>
      <c r="I24" s="211"/>
      <c r="J24" s="82" t="s">
        <v>72</v>
      </c>
      <c r="K24" s="85"/>
      <c r="L24" s="85"/>
      <c r="M24" s="86" t="s">
        <v>92</v>
      </c>
      <c r="N24" s="87"/>
      <c r="O24" s="210"/>
      <c r="P24" s="211"/>
      <c r="Q24" s="82" t="s">
        <v>72</v>
      </c>
      <c r="R24" s="85"/>
      <c r="S24" s="85"/>
      <c r="T24" s="86" t="s">
        <v>71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76"/>
      <c r="B25" s="77"/>
      <c r="C25" s="77"/>
      <c r="D25" s="77"/>
      <c r="E25" s="77"/>
      <c r="F25" s="77"/>
      <c r="G25" s="78"/>
      <c r="H25" s="76"/>
      <c r="I25" s="79"/>
      <c r="J25" s="79"/>
      <c r="K25" s="77"/>
      <c r="L25" s="77"/>
      <c r="M25" s="77"/>
      <c r="N25" s="78"/>
      <c r="O25" s="76"/>
      <c r="P25" s="77"/>
      <c r="Q25" s="77"/>
      <c r="R25" s="77"/>
      <c r="S25" s="77"/>
      <c r="T25" s="77"/>
      <c r="U25" s="78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54 X CARRERA 33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2434</v>
      </c>
      <c r="M5" s="177"/>
      <c r="N5" s="177"/>
      <c r="O5" s="12"/>
      <c r="P5" s="166" t="s">
        <v>57</v>
      </c>
      <c r="Q5" s="166"/>
      <c r="R5" s="166"/>
      <c r="S5" s="175" t="s">
        <v>93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149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43887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49</v>
      </c>
      <c r="C10" s="46">
        <v>68</v>
      </c>
      <c r="D10" s="46">
        <v>0</v>
      </c>
      <c r="E10" s="46">
        <v>0</v>
      </c>
      <c r="F10" s="62">
        <f>B10*0.5+C10*1+D10*2+E10*2.5</f>
        <v>92.5</v>
      </c>
      <c r="G10" s="2"/>
      <c r="H10" s="19" t="s">
        <v>4</v>
      </c>
      <c r="I10" s="46">
        <v>41</v>
      </c>
      <c r="J10" s="46">
        <v>82</v>
      </c>
      <c r="K10" s="46">
        <v>1</v>
      </c>
      <c r="L10" s="46">
        <v>1</v>
      </c>
      <c r="M10" s="6">
        <f>I10*0.5+J10*1+K10*2+L10*2.5</f>
        <v>107</v>
      </c>
      <c r="N10" s="9">
        <f>F20+F21+F22+M10</f>
        <v>337</v>
      </c>
      <c r="O10" s="19" t="s">
        <v>43</v>
      </c>
      <c r="P10" s="46">
        <v>38</v>
      </c>
      <c r="Q10" s="46">
        <v>68</v>
      </c>
      <c r="R10" s="46">
        <v>1</v>
      </c>
      <c r="S10" s="46">
        <v>1</v>
      </c>
      <c r="T10" s="6">
        <f>P10*0.5+Q10*1+R10*2+S10*2.5</f>
        <v>91.5</v>
      </c>
      <c r="U10" s="10"/>
      <c r="W10" s="1"/>
      <c r="X10" s="1"/>
      <c r="Y10" s="1" t="s">
        <v>84</v>
      </c>
      <c r="Z10" s="80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99</v>
      </c>
      <c r="D11" s="46">
        <v>1</v>
      </c>
      <c r="E11" s="46">
        <v>1</v>
      </c>
      <c r="F11" s="6">
        <f t="shared" ref="F11:F22" si="0">B11*0.5+C11*1+D11*2+E11*2.5</f>
        <v>132</v>
      </c>
      <c r="G11" s="2"/>
      <c r="H11" s="19" t="s">
        <v>5</v>
      </c>
      <c r="I11" s="46">
        <v>30</v>
      </c>
      <c r="J11" s="46">
        <v>80</v>
      </c>
      <c r="K11" s="46">
        <v>3</v>
      </c>
      <c r="L11" s="46">
        <v>2</v>
      </c>
      <c r="M11" s="6">
        <f t="shared" ref="M11:M22" si="1">I11*0.5+J11*1+K11*2+L11*2.5</f>
        <v>106</v>
      </c>
      <c r="N11" s="9">
        <f>F21+F22+M10+M11</f>
        <v>368.5</v>
      </c>
      <c r="O11" s="19" t="s">
        <v>44</v>
      </c>
      <c r="P11" s="46">
        <v>40</v>
      </c>
      <c r="Q11" s="46">
        <v>70</v>
      </c>
      <c r="R11" s="46">
        <v>1</v>
      </c>
      <c r="S11" s="46">
        <v>1</v>
      </c>
      <c r="T11" s="6">
        <f t="shared" ref="T11:T21" si="2">P11*0.5+Q11*1+R11*2+S11*2.5</f>
        <v>94.5</v>
      </c>
      <c r="U11" s="2"/>
      <c r="W11" s="1"/>
      <c r="X11" s="1"/>
      <c r="Y11" s="1" t="s">
        <v>66</v>
      </c>
      <c r="Z11" s="80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81</v>
      </c>
      <c r="D12" s="46">
        <v>1</v>
      </c>
      <c r="E12" s="46">
        <v>1</v>
      </c>
      <c r="F12" s="6">
        <f t="shared" si="0"/>
        <v>109.5</v>
      </c>
      <c r="G12" s="2"/>
      <c r="H12" s="19" t="s">
        <v>6</v>
      </c>
      <c r="I12" s="46">
        <v>30</v>
      </c>
      <c r="J12" s="46">
        <v>89</v>
      </c>
      <c r="K12" s="46">
        <v>1</v>
      </c>
      <c r="L12" s="46">
        <v>3</v>
      </c>
      <c r="M12" s="6">
        <f t="shared" si="1"/>
        <v>113.5</v>
      </c>
      <c r="N12" s="2">
        <f>F22+M10+M11+M12</f>
        <v>408</v>
      </c>
      <c r="O12" s="19" t="s">
        <v>32</v>
      </c>
      <c r="P12" s="46">
        <v>43</v>
      </c>
      <c r="Q12" s="46">
        <v>54</v>
      </c>
      <c r="R12" s="46">
        <v>1</v>
      </c>
      <c r="S12" s="46">
        <v>4</v>
      </c>
      <c r="T12" s="6">
        <f t="shared" si="2"/>
        <v>87.5</v>
      </c>
      <c r="U12" s="2"/>
      <c r="W12" s="1"/>
      <c r="X12" s="1"/>
      <c r="Y12" s="1" t="s">
        <v>67</v>
      </c>
      <c r="Z12" s="80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66</v>
      </c>
      <c r="D13" s="46">
        <v>1</v>
      </c>
      <c r="E13" s="46">
        <v>1</v>
      </c>
      <c r="F13" s="6">
        <f t="shared" si="0"/>
        <v>90</v>
      </c>
      <c r="G13" s="2">
        <f>F10+F11+F12+F13</f>
        <v>424</v>
      </c>
      <c r="H13" s="19" t="s">
        <v>7</v>
      </c>
      <c r="I13" s="46">
        <v>32</v>
      </c>
      <c r="J13" s="46">
        <v>66</v>
      </c>
      <c r="K13" s="46">
        <v>2</v>
      </c>
      <c r="L13" s="46">
        <v>4</v>
      </c>
      <c r="M13" s="6">
        <f t="shared" si="1"/>
        <v>96</v>
      </c>
      <c r="N13" s="2">
        <f t="shared" ref="N13:N18" si="3">M10+M11+M12+M13</f>
        <v>422.5</v>
      </c>
      <c r="O13" s="19" t="s">
        <v>33</v>
      </c>
      <c r="P13" s="46">
        <v>37</v>
      </c>
      <c r="Q13" s="46">
        <v>71</v>
      </c>
      <c r="R13" s="46">
        <v>1</v>
      </c>
      <c r="S13" s="46">
        <v>3</v>
      </c>
      <c r="T13" s="6">
        <f t="shared" si="2"/>
        <v>99</v>
      </c>
      <c r="U13" s="2">
        <f t="shared" ref="U13:U21" si="4">T10+T11+T12+T13</f>
        <v>372.5</v>
      </c>
      <c r="W13" s="1" t="s">
        <v>88</v>
      </c>
      <c r="X13" s="80">
        <v>1077.5</v>
      </c>
      <c r="Y13" s="1" t="s">
        <v>79</v>
      </c>
      <c r="Z13" s="80">
        <v>950</v>
      </c>
      <c r="AA13" s="1" t="s">
        <v>76</v>
      </c>
      <c r="AB13" s="80">
        <v>0</v>
      </c>
    </row>
    <row r="14" spans="1:28" ht="24" customHeight="1" x14ac:dyDescent="0.2">
      <c r="A14" s="18" t="s">
        <v>21</v>
      </c>
      <c r="B14" s="46">
        <v>60</v>
      </c>
      <c r="C14" s="46">
        <v>77</v>
      </c>
      <c r="D14" s="46">
        <v>1</v>
      </c>
      <c r="E14" s="46">
        <v>3</v>
      </c>
      <c r="F14" s="6">
        <f t="shared" si="0"/>
        <v>116.5</v>
      </c>
      <c r="G14" s="2">
        <f t="shared" ref="G14:G19" si="5">F11+F12+F13+F14</f>
        <v>448</v>
      </c>
      <c r="H14" s="19" t="s">
        <v>9</v>
      </c>
      <c r="I14" s="46">
        <v>28</v>
      </c>
      <c r="J14" s="46">
        <v>52</v>
      </c>
      <c r="K14" s="46">
        <v>1</v>
      </c>
      <c r="L14" s="46">
        <v>2</v>
      </c>
      <c r="M14" s="6">
        <f t="shared" si="1"/>
        <v>73</v>
      </c>
      <c r="N14" s="2">
        <f t="shared" si="3"/>
        <v>388.5</v>
      </c>
      <c r="O14" s="19" t="s">
        <v>29</v>
      </c>
      <c r="P14" s="46">
        <v>42</v>
      </c>
      <c r="Q14" s="45">
        <v>82</v>
      </c>
      <c r="R14" s="45">
        <v>1</v>
      </c>
      <c r="S14" s="45">
        <v>2</v>
      </c>
      <c r="T14" s="6">
        <f t="shared" si="2"/>
        <v>110</v>
      </c>
      <c r="U14" s="2">
        <f t="shared" si="4"/>
        <v>391</v>
      </c>
      <c r="W14" s="1" t="s">
        <v>86</v>
      </c>
      <c r="X14" s="80">
        <v>1084</v>
      </c>
      <c r="Y14" s="1" t="s">
        <v>74</v>
      </c>
      <c r="Z14" s="80">
        <v>986</v>
      </c>
      <c r="AA14" s="1" t="s">
        <v>77</v>
      </c>
      <c r="AB14" s="80">
        <v>0</v>
      </c>
    </row>
    <row r="15" spans="1:28" ht="24" customHeight="1" x14ac:dyDescent="0.2">
      <c r="A15" s="18" t="s">
        <v>23</v>
      </c>
      <c r="B15" s="46">
        <v>35</v>
      </c>
      <c r="C15" s="46">
        <v>67</v>
      </c>
      <c r="D15" s="46">
        <v>1</v>
      </c>
      <c r="E15" s="46">
        <v>5</v>
      </c>
      <c r="F15" s="6">
        <f t="shared" si="0"/>
        <v>99</v>
      </c>
      <c r="G15" s="2">
        <f t="shared" si="5"/>
        <v>415</v>
      </c>
      <c r="H15" s="19" t="s">
        <v>12</v>
      </c>
      <c r="I15" s="46">
        <v>26</v>
      </c>
      <c r="J15" s="46">
        <v>48</v>
      </c>
      <c r="K15" s="46">
        <v>2</v>
      </c>
      <c r="L15" s="46">
        <v>2</v>
      </c>
      <c r="M15" s="6">
        <f t="shared" si="1"/>
        <v>70</v>
      </c>
      <c r="N15" s="2">
        <f t="shared" si="3"/>
        <v>352.5</v>
      </c>
      <c r="O15" s="18" t="s">
        <v>30</v>
      </c>
      <c r="P15" s="45">
        <v>36</v>
      </c>
      <c r="Q15" s="46">
        <v>96</v>
      </c>
      <c r="R15" s="46">
        <v>2</v>
      </c>
      <c r="S15" s="46">
        <v>2</v>
      </c>
      <c r="T15" s="6">
        <f t="shared" si="2"/>
        <v>123</v>
      </c>
      <c r="U15" s="2">
        <f t="shared" si="4"/>
        <v>419.5</v>
      </c>
      <c r="W15" s="1" t="s">
        <v>83</v>
      </c>
      <c r="X15" s="80">
        <v>1088</v>
      </c>
      <c r="Y15" s="1" t="s">
        <v>63</v>
      </c>
      <c r="Z15" s="80">
        <v>1007</v>
      </c>
      <c r="AA15" s="1" t="s">
        <v>80</v>
      </c>
      <c r="AB15" s="80">
        <v>0</v>
      </c>
    </row>
    <row r="16" spans="1:28" ht="24" customHeight="1" x14ac:dyDescent="0.2">
      <c r="A16" s="18" t="s">
        <v>39</v>
      </c>
      <c r="B16" s="46">
        <v>34</v>
      </c>
      <c r="C16" s="46">
        <v>64</v>
      </c>
      <c r="D16" s="46">
        <v>1</v>
      </c>
      <c r="E16" s="46">
        <v>0</v>
      </c>
      <c r="F16" s="6">
        <f t="shared" si="0"/>
        <v>83</v>
      </c>
      <c r="G16" s="2">
        <f t="shared" si="5"/>
        <v>388.5</v>
      </c>
      <c r="H16" s="19" t="s">
        <v>15</v>
      </c>
      <c r="I16" s="46">
        <v>24</v>
      </c>
      <c r="J16" s="46">
        <v>46</v>
      </c>
      <c r="K16" s="46">
        <v>1</v>
      </c>
      <c r="L16" s="46">
        <v>1</v>
      </c>
      <c r="M16" s="6">
        <f t="shared" si="1"/>
        <v>62.5</v>
      </c>
      <c r="N16" s="2">
        <f t="shared" si="3"/>
        <v>301.5</v>
      </c>
      <c r="O16" s="19" t="s">
        <v>8</v>
      </c>
      <c r="P16" s="46">
        <v>43</v>
      </c>
      <c r="Q16" s="46">
        <v>94</v>
      </c>
      <c r="R16" s="46">
        <v>1</v>
      </c>
      <c r="S16" s="46">
        <v>4</v>
      </c>
      <c r="T16" s="6">
        <f t="shared" si="2"/>
        <v>127.5</v>
      </c>
      <c r="U16" s="2">
        <f t="shared" si="4"/>
        <v>459.5</v>
      </c>
      <c r="W16" s="1" t="s">
        <v>81</v>
      </c>
      <c r="X16" s="80">
        <v>1121.5</v>
      </c>
      <c r="Y16" s="1" t="s">
        <v>75</v>
      </c>
      <c r="Z16" s="80">
        <v>1015.5</v>
      </c>
      <c r="AA16" s="1" t="s">
        <v>82</v>
      </c>
      <c r="AB16" s="80">
        <v>0</v>
      </c>
    </row>
    <row r="17" spans="1:28" ht="24" customHeight="1" x14ac:dyDescent="0.2">
      <c r="A17" s="18" t="s">
        <v>40</v>
      </c>
      <c r="B17" s="46">
        <v>35</v>
      </c>
      <c r="C17" s="46">
        <v>53</v>
      </c>
      <c r="D17" s="46">
        <v>1</v>
      </c>
      <c r="E17" s="46">
        <v>6</v>
      </c>
      <c r="F17" s="6">
        <f t="shared" si="0"/>
        <v>87.5</v>
      </c>
      <c r="G17" s="2">
        <f t="shared" si="5"/>
        <v>386</v>
      </c>
      <c r="H17" s="19" t="s">
        <v>18</v>
      </c>
      <c r="I17" s="46">
        <v>31</v>
      </c>
      <c r="J17" s="46">
        <v>50</v>
      </c>
      <c r="K17" s="46">
        <v>1</v>
      </c>
      <c r="L17" s="46">
        <v>1</v>
      </c>
      <c r="M17" s="6">
        <f t="shared" si="1"/>
        <v>70</v>
      </c>
      <c r="N17" s="2">
        <f t="shared" si="3"/>
        <v>275.5</v>
      </c>
      <c r="O17" s="19" t="s">
        <v>10</v>
      </c>
      <c r="P17" s="46">
        <v>45</v>
      </c>
      <c r="Q17" s="46">
        <v>100</v>
      </c>
      <c r="R17" s="46">
        <v>2</v>
      </c>
      <c r="S17" s="46">
        <v>1</v>
      </c>
      <c r="T17" s="6">
        <f t="shared" si="2"/>
        <v>129</v>
      </c>
      <c r="U17" s="2">
        <f t="shared" si="4"/>
        <v>489.5</v>
      </c>
      <c r="W17" s="1" t="s">
        <v>78</v>
      </c>
      <c r="X17" s="80">
        <v>1162.5</v>
      </c>
      <c r="Y17" s="1" t="s">
        <v>73</v>
      </c>
      <c r="Z17" s="80">
        <v>1028.5</v>
      </c>
      <c r="AA17" s="1" t="s">
        <v>85</v>
      </c>
      <c r="AB17" s="80">
        <v>0</v>
      </c>
    </row>
    <row r="18" spans="1:28" ht="24" customHeight="1" x14ac:dyDescent="0.2">
      <c r="A18" s="18" t="s">
        <v>41</v>
      </c>
      <c r="B18" s="46">
        <v>31</v>
      </c>
      <c r="C18" s="46">
        <v>66</v>
      </c>
      <c r="D18" s="46">
        <v>0</v>
      </c>
      <c r="E18" s="46">
        <v>1</v>
      </c>
      <c r="F18" s="6">
        <f t="shared" si="0"/>
        <v>84</v>
      </c>
      <c r="G18" s="2">
        <f t="shared" si="5"/>
        <v>353.5</v>
      </c>
      <c r="H18" s="19" t="s">
        <v>20</v>
      </c>
      <c r="I18" s="46">
        <v>40</v>
      </c>
      <c r="J18" s="46">
        <v>69</v>
      </c>
      <c r="K18" s="46">
        <v>2</v>
      </c>
      <c r="L18" s="46">
        <v>3</v>
      </c>
      <c r="M18" s="6">
        <f t="shared" si="1"/>
        <v>100.5</v>
      </c>
      <c r="N18" s="2">
        <f t="shared" si="3"/>
        <v>303</v>
      </c>
      <c r="O18" s="19" t="s">
        <v>13</v>
      </c>
      <c r="P18" s="46">
        <v>53</v>
      </c>
      <c r="Q18" s="46">
        <v>72</v>
      </c>
      <c r="R18" s="46">
        <v>1</v>
      </c>
      <c r="S18" s="46">
        <v>0</v>
      </c>
      <c r="T18" s="6">
        <f t="shared" si="2"/>
        <v>100.5</v>
      </c>
      <c r="U18" s="2">
        <f t="shared" si="4"/>
        <v>480</v>
      </c>
      <c r="W18" s="1" t="s">
        <v>65</v>
      </c>
      <c r="X18" s="80">
        <v>1171</v>
      </c>
      <c r="Y18" s="1" t="s">
        <v>87</v>
      </c>
      <c r="Z18" s="80">
        <v>1031</v>
      </c>
      <c r="AA18" s="1" t="s">
        <v>68</v>
      </c>
      <c r="AB18" s="80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54</v>
      </c>
      <c r="D19" s="47">
        <v>1</v>
      </c>
      <c r="E19" s="47">
        <v>2</v>
      </c>
      <c r="F19" s="7">
        <f t="shared" si="0"/>
        <v>77</v>
      </c>
      <c r="G19" s="3">
        <f t="shared" si="5"/>
        <v>331.5</v>
      </c>
      <c r="H19" s="20" t="s">
        <v>22</v>
      </c>
      <c r="I19" s="45">
        <v>40</v>
      </c>
      <c r="J19" s="45">
        <v>76</v>
      </c>
      <c r="K19" s="45">
        <v>1</v>
      </c>
      <c r="L19" s="45">
        <v>1</v>
      </c>
      <c r="M19" s="6">
        <f t="shared" si="1"/>
        <v>100.5</v>
      </c>
      <c r="N19" s="2">
        <f>M16+M17+M18+M19</f>
        <v>333.5</v>
      </c>
      <c r="O19" s="19" t="s">
        <v>16</v>
      </c>
      <c r="P19" s="46">
        <v>41</v>
      </c>
      <c r="Q19" s="46">
        <v>91</v>
      </c>
      <c r="R19" s="46">
        <v>2</v>
      </c>
      <c r="S19" s="46">
        <v>3</v>
      </c>
      <c r="T19" s="6">
        <f t="shared" si="2"/>
        <v>123</v>
      </c>
      <c r="U19" s="2">
        <f t="shared" si="4"/>
        <v>480</v>
      </c>
      <c r="W19" s="1" t="s">
        <v>64</v>
      </c>
      <c r="X19" s="80">
        <v>1205.5</v>
      </c>
      <c r="Y19" s="1" t="s">
        <v>89</v>
      </c>
      <c r="Z19" s="80">
        <v>1036.5</v>
      </c>
      <c r="AA19" s="1" t="s">
        <v>90</v>
      </c>
      <c r="AB19" s="80">
        <v>0</v>
      </c>
    </row>
    <row r="20" spans="1:28" ht="24" customHeight="1" x14ac:dyDescent="0.2">
      <c r="A20" s="19" t="s">
        <v>27</v>
      </c>
      <c r="B20" s="45">
        <v>24</v>
      </c>
      <c r="C20" s="45">
        <v>58</v>
      </c>
      <c r="D20" s="45">
        <v>1</v>
      </c>
      <c r="E20" s="45">
        <v>1</v>
      </c>
      <c r="F20" s="8">
        <f t="shared" si="0"/>
        <v>74.5</v>
      </c>
      <c r="G20" s="35"/>
      <c r="H20" s="19" t="s">
        <v>24</v>
      </c>
      <c r="I20" s="46">
        <v>39</v>
      </c>
      <c r="J20" s="46">
        <v>70</v>
      </c>
      <c r="K20" s="46">
        <v>1</v>
      </c>
      <c r="L20" s="46">
        <v>3</v>
      </c>
      <c r="M20" s="8">
        <f t="shared" si="1"/>
        <v>99</v>
      </c>
      <c r="N20" s="2">
        <f>M17+M18+M19+M20</f>
        <v>370</v>
      </c>
      <c r="O20" s="19" t="s">
        <v>45</v>
      </c>
      <c r="P20" s="46">
        <v>57</v>
      </c>
      <c r="Q20" s="45">
        <v>72</v>
      </c>
      <c r="R20" s="45">
        <v>1</v>
      </c>
      <c r="S20" s="45">
        <v>3</v>
      </c>
      <c r="T20" s="8">
        <f t="shared" si="2"/>
        <v>110</v>
      </c>
      <c r="U20" s="2">
        <f>T17+T18+T19+T20</f>
        <v>462.5</v>
      </c>
      <c r="W20" s="1"/>
      <c r="X20" s="1"/>
      <c r="Y20" s="1" t="s">
        <v>91</v>
      </c>
      <c r="Z20" s="80">
        <v>1058.5</v>
      </c>
      <c r="AA20" s="1" t="s">
        <v>69</v>
      </c>
      <c r="AB20" s="80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59</v>
      </c>
      <c r="D21" s="46">
        <v>1</v>
      </c>
      <c r="E21" s="46">
        <v>0</v>
      </c>
      <c r="F21" s="6">
        <f t="shared" si="0"/>
        <v>74</v>
      </c>
      <c r="G21" s="36"/>
      <c r="H21" s="20" t="s">
        <v>25</v>
      </c>
      <c r="I21" s="46">
        <v>28</v>
      </c>
      <c r="J21" s="46">
        <v>88</v>
      </c>
      <c r="K21" s="46">
        <v>1</v>
      </c>
      <c r="L21" s="46">
        <v>1</v>
      </c>
      <c r="M21" s="6">
        <f t="shared" si="1"/>
        <v>106.5</v>
      </c>
      <c r="N21" s="2">
        <f>M18+M19+M20+M21</f>
        <v>406.5</v>
      </c>
      <c r="O21" s="21" t="s">
        <v>46</v>
      </c>
      <c r="P21" s="47">
        <v>40</v>
      </c>
      <c r="Q21" s="47">
        <v>61</v>
      </c>
      <c r="R21" s="47">
        <v>1</v>
      </c>
      <c r="S21" s="47">
        <v>1</v>
      </c>
      <c r="T21" s="7">
        <f t="shared" si="2"/>
        <v>85.5</v>
      </c>
      <c r="U21" s="3">
        <f t="shared" si="4"/>
        <v>419</v>
      </c>
      <c r="W21" s="1"/>
      <c r="X21" s="1"/>
      <c r="Y21" s="1" t="s">
        <v>70</v>
      </c>
      <c r="Z21" s="80">
        <v>1091.5</v>
      </c>
      <c r="AA21" s="1" t="s">
        <v>71</v>
      </c>
      <c r="AB21" s="80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64</v>
      </c>
      <c r="D22" s="46">
        <v>1</v>
      </c>
      <c r="E22" s="46">
        <v>2</v>
      </c>
      <c r="F22" s="6">
        <f t="shared" si="0"/>
        <v>81.5</v>
      </c>
      <c r="G22" s="2"/>
      <c r="H22" s="21" t="s">
        <v>26</v>
      </c>
      <c r="I22" s="47">
        <v>39</v>
      </c>
      <c r="J22" s="47">
        <v>71</v>
      </c>
      <c r="K22" s="47">
        <v>1</v>
      </c>
      <c r="L22" s="47">
        <v>2</v>
      </c>
      <c r="M22" s="6">
        <f t="shared" si="1"/>
        <v>97.5</v>
      </c>
      <c r="N22" s="3">
        <f>M19+M20+M21+M22</f>
        <v>403.5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0">
        <v>1132</v>
      </c>
      <c r="AA22" s="1"/>
      <c r="AB22" s="80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3">
        <f>MAX(G13:G19)</f>
        <v>448</v>
      </c>
      <c r="H23" s="186" t="s">
        <v>48</v>
      </c>
      <c r="I23" s="187"/>
      <c r="J23" s="179" t="s">
        <v>50</v>
      </c>
      <c r="K23" s="180"/>
      <c r="L23" s="180"/>
      <c r="M23" s="181"/>
      <c r="N23" s="84">
        <f>MAX(N10:N22)</f>
        <v>422.5</v>
      </c>
      <c r="O23" s="182" t="s">
        <v>49</v>
      </c>
      <c r="P23" s="183"/>
      <c r="Q23" s="188" t="s">
        <v>50</v>
      </c>
      <c r="R23" s="189"/>
      <c r="S23" s="189"/>
      <c r="T23" s="190"/>
      <c r="U23" s="83">
        <f>MAX(U13:U21)</f>
        <v>489.5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1" t="s">
        <v>72</v>
      </c>
      <c r="D24" s="85"/>
      <c r="E24" s="85"/>
      <c r="F24" s="86" t="s">
        <v>65</v>
      </c>
      <c r="G24" s="87"/>
      <c r="H24" s="184"/>
      <c r="I24" s="185"/>
      <c r="J24" s="81" t="s">
        <v>72</v>
      </c>
      <c r="K24" s="85"/>
      <c r="L24" s="85"/>
      <c r="M24" s="86" t="s">
        <v>75</v>
      </c>
      <c r="N24" s="87"/>
      <c r="O24" s="184"/>
      <c r="P24" s="185"/>
      <c r="Q24" s="81" t="s">
        <v>72</v>
      </c>
      <c r="R24" s="85"/>
      <c r="S24" s="85"/>
      <c r="T24" s="86" t="s">
        <v>85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54 X CARRERA 33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2434</v>
      </c>
      <c r="M6" s="177"/>
      <c r="N6" s="177"/>
      <c r="O6" s="12"/>
      <c r="P6" s="166" t="s">
        <v>58</v>
      </c>
      <c r="Q6" s="166"/>
      <c r="R6" s="166"/>
      <c r="S6" s="214">
        <f>'G-1'!S6:U6</f>
        <v>43887</v>
      </c>
      <c r="T6" s="214"/>
      <c r="U6" s="214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'G-1'!B10+'G-3'!B10+'G-4'!B10</f>
        <v>151</v>
      </c>
      <c r="C10" s="46">
        <f>'G-1'!C10+'G-3'!C10+'G-4'!C10</f>
        <v>283</v>
      </c>
      <c r="D10" s="46">
        <f>'G-1'!D10+'G-3'!D10+'G-4'!D10</f>
        <v>18</v>
      </c>
      <c r="E10" s="46">
        <f>'G-1'!E10+'G-3'!E10+'G-4'!E10</f>
        <v>2</v>
      </c>
      <c r="F10" s="6">
        <f t="shared" ref="F10:F22" si="0">B10*0.5+C10*1+D10*2+E10*2.5</f>
        <v>399.5</v>
      </c>
      <c r="G10" s="2"/>
      <c r="H10" s="19" t="s">
        <v>4</v>
      </c>
      <c r="I10" s="46">
        <f>'G-1'!I10+'G-3'!I10+'G-4'!I10</f>
        <v>119</v>
      </c>
      <c r="J10" s="46">
        <f>'G-1'!J10+'G-3'!J10+'G-4'!J10</f>
        <v>298</v>
      </c>
      <c r="K10" s="46">
        <f>'G-1'!K10+'G-3'!K10+'G-4'!K10</f>
        <v>14</v>
      </c>
      <c r="L10" s="46">
        <f>'G-1'!L10+'G-3'!L10+'G-4'!L10</f>
        <v>6</v>
      </c>
      <c r="M10" s="6">
        <f t="shared" ref="M10:M22" si="1">I10*0.5+J10*1+K10*2+L10*2.5</f>
        <v>400.5</v>
      </c>
      <c r="N10" s="9">
        <f>F20+F21+F22+M10</f>
        <v>1435.5</v>
      </c>
      <c r="O10" s="19" t="s">
        <v>43</v>
      </c>
      <c r="P10" s="46">
        <f>'G-1'!P10+'G-3'!P10+'G-4'!P10</f>
        <v>120</v>
      </c>
      <c r="Q10" s="46">
        <f>'G-1'!Q10+'G-3'!Q10+'G-4'!Q10</f>
        <v>279</v>
      </c>
      <c r="R10" s="46">
        <f>'G-1'!R10+'G-3'!R10+'G-4'!R10</f>
        <v>16</v>
      </c>
      <c r="S10" s="46">
        <f>'G-1'!S10+'G-3'!S10+'G-4'!S10</f>
        <v>2</v>
      </c>
      <c r="T10" s="6">
        <f t="shared" ref="T10:T21" si="2">P10*0.5+Q10*1+R10*2+S10*2.5</f>
        <v>376</v>
      </c>
      <c r="U10" s="10"/>
      <c r="W10" s="1"/>
      <c r="X10" s="1"/>
      <c r="Y10" s="1" t="s">
        <v>66</v>
      </c>
      <c r="Z10" s="80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165</v>
      </c>
      <c r="C11" s="46">
        <f>'G-1'!C11+'G-3'!C11+'G-4'!C11</f>
        <v>312</v>
      </c>
      <c r="D11" s="46">
        <f>'G-1'!D11+'G-3'!D11+'G-4'!D11</f>
        <v>20</v>
      </c>
      <c r="E11" s="46">
        <f>'G-1'!E11+'G-3'!E11+'G-4'!E11</f>
        <v>2</v>
      </c>
      <c r="F11" s="6">
        <f t="shared" si="0"/>
        <v>439.5</v>
      </c>
      <c r="G11" s="2"/>
      <c r="H11" s="19" t="s">
        <v>5</v>
      </c>
      <c r="I11" s="46">
        <f>'G-1'!I11+'G-3'!I11+'G-4'!I11</f>
        <v>122</v>
      </c>
      <c r="J11" s="46">
        <f>'G-1'!J11+'G-3'!J11+'G-4'!J11</f>
        <v>305</v>
      </c>
      <c r="K11" s="46">
        <f>'G-1'!K11+'G-3'!K11+'G-4'!K11</f>
        <v>23</v>
      </c>
      <c r="L11" s="46">
        <f>'G-1'!L11+'G-3'!L11+'G-4'!L11</f>
        <v>7</v>
      </c>
      <c r="M11" s="6">
        <f t="shared" si="1"/>
        <v>429.5</v>
      </c>
      <c r="N11" s="9">
        <f>F21+F22+M10+M11</f>
        <v>1552</v>
      </c>
      <c r="O11" s="19" t="s">
        <v>44</v>
      </c>
      <c r="P11" s="46">
        <f>'G-1'!P11+'G-3'!P11+'G-4'!P11</f>
        <v>135</v>
      </c>
      <c r="Q11" s="46">
        <f>'G-1'!Q11+'G-3'!Q11+'G-4'!Q11</f>
        <v>290</v>
      </c>
      <c r="R11" s="46">
        <f>'G-1'!R11+'G-3'!R11+'G-4'!R11</f>
        <v>20</v>
      </c>
      <c r="S11" s="46">
        <f>'G-1'!S11+'G-3'!S11+'G-4'!S11</f>
        <v>5</v>
      </c>
      <c r="T11" s="6">
        <f t="shared" si="2"/>
        <v>410</v>
      </c>
      <c r="U11" s="2"/>
      <c r="W11" s="1"/>
      <c r="X11" s="1"/>
      <c r="Y11" s="1" t="s">
        <v>67</v>
      </c>
      <c r="Z11" s="80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143</v>
      </c>
      <c r="C12" s="46">
        <f>'G-1'!C12+'G-3'!C12+'G-4'!C12</f>
        <v>293</v>
      </c>
      <c r="D12" s="46">
        <f>'G-1'!D12+'G-3'!D12+'G-4'!D12</f>
        <v>17</v>
      </c>
      <c r="E12" s="46">
        <f>'G-1'!E12+'G-3'!E12+'G-4'!E12</f>
        <v>3</v>
      </c>
      <c r="F12" s="6">
        <f t="shared" si="0"/>
        <v>406</v>
      </c>
      <c r="G12" s="2"/>
      <c r="H12" s="19" t="s">
        <v>6</v>
      </c>
      <c r="I12" s="46">
        <f>'G-1'!I12+'G-3'!I12+'G-4'!I12</f>
        <v>131</v>
      </c>
      <c r="J12" s="46">
        <f>'G-1'!J12+'G-3'!J12+'G-4'!J12</f>
        <v>302</v>
      </c>
      <c r="K12" s="46">
        <f>'G-1'!K12+'G-3'!K12+'G-4'!K12</f>
        <v>13</v>
      </c>
      <c r="L12" s="46">
        <f>'G-1'!L12+'G-3'!L12+'G-4'!L12</f>
        <v>8</v>
      </c>
      <c r="M12" s="6">
        <f t="shared" si="1"/>
        <v>413.5</v>
      </c>
      <c r="N12" s="2">
        <f>F22+M10+M11+M12</f>
        <v>1626.5</v>
      </c>
      <c r="O12" s="19" t="s">
        <v>32</v>
      </c>
      <c r="P12" s="46">
        <f>'G-1'!P12+'G-3'!P12+'G-4'!P12</f>
        <v>157</v>
      </c>
      <c r="Q12" s="46">
        <f>'G-1'!Q12+'G-3'!Q12+'G-4'!Q12</f>
        <v>286</v>
      </c>
      <c r="R12" s="46">
        <f>'G-1'!R12+'G-3'!R12+'G-4'!R12</f>
        <v>17</v>
      </c>
      <c r="S12" s="46">
        <f>'G-1'!S12+'G-3'!S12+'G-4'!S12</f>
        <v>11</v>
      </c>
      <c r="T12" s="6">
        <f t="shared" si="2"/>
        <v>426</v>
      </c>
      <c r="U12" s="2"/>
      <c r="W12" s="1"/>
      <c r="X12" s="1"/>
      <c r="Y12" s="1" t="s">
        <v>79</v>
      </c>
      <c r="Z12" s="80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143</v>
      </c>
      <c r="C13" s="46">
        <f>'G-1'!C13+'G-3'!C13+'G-4'!C13</f>
        <v>302</v>
      </c>
      <c r="D13" s="46">
        <f>'G-1'!D13+'G-3'!D13+'G-4'!D13</f>
        <v>19</v>
      </c>
      <c r="E13" s="46">
        <f>'G-1'!E13+'G-3'!E13+'G-4'!E13</f>
        <v>7</v>
      </c>
      <c r="F13" s="6">
        <f t="shared" si="0"/>
        <v>429</v>
      </c>
      <c r="G13" s="2">
        <f t="shared" ref="G13:G19" si="3">F10+F11+F12+F13</f>
        <v>1674</v>
      </c>
      <c r="H13" s="19" t="s">
        <v>7</v>
      </c>
      <c r="I13" s="46">
        <f>'G-1'!I13+'G-3'!I13+'G-4'!I13</f>
        <v>126</v>
      </c>
      <c r="J13" s="46">
        <f>'G-1'!J13+'G-3'!J13+'G-4'!J13</f>
        <v>264</v>
      </c>
      <c r="K13" s="46">
        <f>'G-1'!K13+'G-3'!K13+'G-4'!K13</f>
        <v>14</v>
      </c>
      <c r="L13" s="46">
        <f>'G-1'!L13+'G-3'!L13+'G-4'!L13</f>
        <v>8</v>
      </c>
      <c r="M13" s="6">
        <f t="shared" si="1"/>
        <v>375</v>
      </c>
      <c r="N13" s="2">
        <f t="shared" ref="N13:N18" si="4">M10+M11+M12+M13</f>
        <v>1618.5</v>
      </c>
      <c r="O13" s="19" t="s">
        <v>33</v>
      </c>
      <c r="P13" s="46">
        <f>'G-1'!P13+'G-3'!P13+'G-4'!P13</f>
        <v>163</v>
      </c>
      <c r="Q13" s="46">
        <f>'G-1'!Q13+'G-3'!Q13+'G-4'!Q13</f>
        <v>330</v>
      </c>
      <c r="R13" s="46">
        <f>'G-1'!R13+'G-3'!R13+'G-4'!R13</f>
        <v>17</v>
      </c>
      <c r="S13" s="46">
        <f>'G-1'!S13+'G-3'!S13+'G-4'!S13</f>
        <v>10</v>
      </c>
      <c r="T13" s="6">
        <f t="shared" si="2"/>
        <v>470.5</v>
      </c>
      <c r="U13" s="2">
        <f t="shared" ref="U13:U21" si="5">T10+T11+T12+T13</f>
        <v>1682.5</v>
      </c>
      <c r="W13" s="1" t="s">
        <v>83</v>
      </c>
      <c r="X13" s="80">
        <v>2015.5</v>
      </c>
      <c r="Y13" s="1" t="s">
        <v>84</v>
      </c>
      <c r="Z13" s="80">
        <v>1769</v>
      </c>
      <c r="AA13" s="1" t="s">
        <v>76</v>
      </c>
      <c r="AB13" s="80">
        <v>0</v>
      </c>
    </row>
    <row r="14" spans="1:28" ht="24" customHeight="1" x14ac:dyDescent="0.2">
      <c r="A14" s="18" t="s">
        <v>21</v>
      </c>
      <c r="B14" s="46">
        <f>'G-1'!B14+'G-3'!B14+'G-4'!B14</f>
        <v>137</v>
      </c>
      <c r="C14" s="46">
        <f>'G-1'!C14+'G-3'!C14+'G-4'!C14</f>
        <v>265</v>
      </c>
      <c r="D14" s="46">
        <f>'G-1'!D14+'G-3'!D14+'G-4'!D14</f>
        <v>20</v>
      </c>
      <c r="E14" s="46">
        <f>'G-1'!E14+'G-3'!E14+'G-4'!E14</f>
        <v>7</v>
      </c>
      <c r="F14" s="6">
        <f t="shared" si="0"/>
        <v>391</v>
      </c>
      <c r="G14" s="2">
        <f t="shared" si="3"/>
        <v>1665.5</v>
      </c>
      <c r="H14" s="19" t="s">
        <v>9</v>
      </c>
      <c r="I14" s="46">
        <f>'G-1'!I14+'G-3'!I14+'G-4'!I14</f>
        <v>115</v>
      </c>
      <c r="J14" s="46">
        <f>'G-1'!J14+'G-3'!J14+'G-4'!J14</f>
        <v>258</v>
      </c>
      <c r="K14" s="46">
        <f>'G-1'!K14+'G-3'!K14+'G-4'!K14</f>
        <v>13</v>
      </c>
      <c r="L14" s="46">
        <f>'G-1'!L14+'G-3'!L14+'G-4'!L14</f>
        <v>4</v>
      </c>
      <c r="M14" s="6">
        <f t="shared" si="1"/>
        <v>351.5</v>
      </c>
      <c r="N14" s="2">
        <f t="shared" si="4"/>
        <v>1569.5</v>
      </c>
      <c r="O14" s="19" t="s">
        <v>29</v>
      </c>
      <c r="P14" s="46">
        <f>'G-1'!P14+'G-3'!P14+'G-4'!P14</f>
        <v>152</v>
      </c>
      <c r="Q14" s="46">
        <f>'G-1'!Q14+'G-3'!Q14+'G-4'!Q14</f>
        <v>298</v>
      </c>
      <c r="R14" s="46">
        <f>'G-1'!R14+'G-3'!R14+'G-4'!R14</f>
        <v>20</v>
      </c>
      <c r="S14" s="46">
        <f>'G-1'!S14+'G-3'!S14+'G-4'!S14</f>
        <v>5</v>
      </c>
      <c r="T14" s="6">
        <f t="shared" si="2"/>
        <v>426.5</v>
      </c>
      <c r="U14" s="2">
        <f t="shared" si="5"/>
        <v>1733</v>
      </c>
      <c r="W14" s="1" t="s">
        <v>88</v>
      </c>
      <c r="X14" s="80">
        <v>2044.5</v>
      </c>
      <c r="Y14" s="1" t="s">
        <v>74</v>
      </c>
      <c r="Z14" s="80">
        <v>1803.5</v>
      </c>
      <c r="AA14" s="1" t="s">
        <v>77</v>
      </c>
      <c r="AB14" s="80">
        <v>0</v>
      </c>
    </row>
    <row r="15" spans="1:28" ht="24" customHeight="1" x14ac:dyDescent="0.2">
      <c r="A15" s="18" t="s">
        <v>23</v>
      </c>
      <c r="B15" s="46">
        <f>'G-1'!B15+'G-3'!B15+'G-4'!B15</f>
        <v>118</v>
      </c>
      <c r="C15" s="46">
        <f>'G-1'!C15+'G-3'!C15+'G-4'!C15</f>
        <v>282</v>
      </c>
      <c r="D15" s="46">
        <f>'G-1'!D15+'G-3'!D15+'G-4'!D15</f>
        <v>15</v>
      </c>
      <c r="E15" s="46">
        <f>'G-1'!E15+'G-3'!E15+'G-4'!E15</f>
        <v>8</v>
      </c>
      <c r="F15" s="6">
        <f t="shared" si="0"/>
        <v>391</v>
      </c>
      <c r="G15" s="2">
        <f t="shared" si="3"/>
        <v>1617</v>
      </c>
      <c r="H15" s="19" t="s">
        <v>12</v>
      </c>
      <c r="I15" s="46">
        <f>'G-1'!I15+'G-3'!I15+'G-4'!I15</f>
        <v>106</v>
      </c>
      <c r="J15" s="46">
        <f>'G-1'!J15+'G-3'!J15+'G-4'!J15</f>
        <v>247</v>
      </c>
      <c r="K15" s="46">
        <f>'G-1'!K15+'G-3'!K15+'G-4'!K15</f>
        <v>14</v>
      </c>
      <c r="L15" s="46">
        <f>'G-1'!L15+'G-3'!L15+'G-4'!L15</f>
        <v>6</v>
      </c>
      <c r="M15" s="6">
        <f t="shared" si="1"/>
        <v>343</v>
      </c>
      <c r="N15" s="2">
        <f t="shared" si="4"/>
        <v>1483</v>
      </c>
      <c r="O15" s="18" t="s">
        <v>30</v>
      </c>
      <c r="P15" s="46">
        <f>'G-1'!P15+'G-3'!P15+'G-4'!P15</f>
        <v>149</v>
      </c>
      <c r="Q15" s="46">
        <f>'G-1'!Q15+'G-3'!Q15+'G-4'!Q15</f>
        <v>349</v>
      </c>
      <c r="R15" s="46">
        <f>'G-1'!R15+'G-3'!R15+'G-4'!R15</f>
        <v>17</v>
      </c>
      <c r="S15" s="46">
        <f>'G-1'!S15+'G-3'!S15+'G-4'!S15</f>
        <v>9</v>
      </c>
      <c r="T15" s="6">
        <f t="shared" si="2"/>
        <v>480</v>
      </c>
      <c r="U15" s="2">
        <f t="shared" si="5"/>
        <v>1803</v>
      </c>
      <c r="W15" s="1" t="s">
        <v>86</v>
      </c>
      <c r="X15" s="80">
        <v>2047</v>
      </c>
      <c r="Y15" s="1" t="s">
        <v>63</v>
      </c>
      <c r="Z15" s="80">
        <v>1810.5</v>
      </c>
      <c r="AA15" s="1" t="s">
        <v>80</v>
      </c>
      <c r="AB15" s="80">
        <v>0</v>
      </c>
    </row>
    <row r="16" spans="1:28" ht="24" customHeight="1" x14ac:dyDescent="0.2">
      <c r="A16" s="18" t="s">
        <v>39</v>
      </c>
      <c r="B16" s="46">
        <f>'G-1'!B16+'G-3'!B16+'G-4'!B16</f>
        <v>101</v>
      </c>
      <c r="C16" s="46">
        <f>'G-1'!C16+'G-3'!C16+'G-4'!C16</f>
        <v>257</v>
      </c>
      <c r="D16" s="46">
        <f>'G-1'!D16+'G-3'!D16+'G-4'!D16</f>
        <v>17</v>
      </c>
      <c r="E16" s="46">
        <f>'G-1'!E16+'G-3'!E16+'G-4'!E16</f>
        <v>3</v>
      </c>
      <c r="F16" s="6">
        <f t="shared" si="0"/>
        <v>349</v>
      </c>
      <c r="G16" s="2">
        <f t="shared" si="3"/>
        <v>1560</v>
      </c>
      <c r="H16" s="19" t="s">
        <v>15</v>
      </c>
      <c r="I16" s="46">
        <f>'G-1'!I16+'G-3'!I16+'G-4'!I16</f>
        <v>90</v>
      </c>
      <c r="J16" s="46">
        <f>'G-1'!J16+'G-3'!J16+'G-4'!J16</f>
        <v>234</v>
      </c>
      <c r="K16" s="46">
        <f>'G-1'!K16+'G-3'!K16+'G-4'!K16</f>
        <v>10</v>
      </c>
      <c r="L16" s="46">
        <f>'G-1'!L16+'G-3'!L16+'G-4'!L16</f>
        <v>3</v>
      </c>
      <c r="M16" s="6">
        <f t="shared" si="1"/>
        <v>306.5</v>
      </c>
      <c r="N16" s="2">
        <f t="shared" si="4"/>
        <v>1376</v>
      </c>
      <c r="O16" s="19" t="s">
        <v>8</v>
      </c>
      <c r="P16" s="46">
        <f>'G-1'!P16+'G-3'!P16+'G-4'!P16</f>
        <v>178</v>
      </c>
      <c r="Q16" s="46">
        <f>'G-1'!Q16+'G-3'!Q16+'G-4'!Q16</f>
        <v>352</v>
      </c>
      <c r="R16" s="46">
        <f>'G-1'!R16+'G-3'!R16+'G-4'!R16</f>
        <v>23</v>
      </c>
      <c r="S16" s="46">
        <f>'G-1'!S16+'G-3'!S16+'G-4'!S16</f>
        <v>7</v>
      </c>
      <c r="T16" s="6">
        <f t="shared" si="2"/>
        <v>504.5</v>
      </c>
      <c r="U16" s="2">
        <f t="shared" si="5"/>
        <v>1881.5</v>
      </c>
      <c r="W16" s="1" t="s">
        <v>81</v>
      </c>
      <c r="X16" s="80">
        <v>2067.5</v>
      </c>
      <c r="Y16" s="1" t="s">
        <v>75</v>
      </c>
      <c r="Z16" s="80">
        <v>1832</v>
      </c>
      <c r="AA16" s="1" t="s">
        <v>82</v>
      </c>
      <c r="AB16" s="80">
        <v>0</v>
      </c>
    </row>
    <row r="17" spans="1:28" ht="24" customHeight="1" x14ac:dyDescent="0.2">
      <c r="A17" s="18" t="s">
        <v>40</v>
      </c>
      <c r="B17" s="46">
        <f>'G-1'!B17+'G-3'!B17+'G-4'!B17</f>
        <v>105</v>
      </c>
      <c r="C17" s="46">
        <f>'G-1'!C17+'G-3'!C17+'G-4'!C17</f>
        <v>250</v>
      </c>
      <c r="D17" s="46">
        <f>'G-1'!D17+'G-3'!D17+'G-4'!D17</f>
        <v>27</v>
      </c>
      <c r="E17" s="46">
        <f>'G-1'!E17+'G-3'!E17+'G-4'!E17</f>
        <v>9</v>
      </c>
      <c r="F17" s="6">
        <f t="shared" si="0"/>
        <v>379</v>
      </c>
      <c r="G17" s="2">
        <f t="shared" si="3"/>
        <v>1510</v>
      </c>
      <c r="H17" s="19" t="s">
        <v>18</v>
      </c>
      <c r="I17" s="46">
        <f>'G-1'!I17+'G-3'!I17+'G-4'!I17</f>
        <v>102</v>
      </c>
      <c r="J17" s="46">
        <f>'G-1'!J17+'G-3'!J17+'G-4'!J17</f>
        <v>266</v>
      </c>
      <c r="K17" s="46">
        <f>'G-1'!K17+'G-3'!K17+'G-4'!K17</f>
        <v>15</v>
      </c>
      <c r="L17" s="46">
        <f>'G-1'!L17+'G-3'!L17+'G-4'!L17</f>
        <v>4</v>
      </c>
      <c r="M17" s="6">
        <f t="shared" si="1"/>
        <v>357</v>
      </c>
      <c r="N17" s="2">
        <f t="shared" si="4"/>
        <v>1358</v>
      </c>
      <c r="O17" s="19" t="s">
        <v>10</v>
      </c>
      <c r="P17" s="46">
        <f>'G-1'!P17+'G-3'!P17+'G-4'!P17</f>
        <v>191</v>
      </c>
      <c r="Q17" s="46">
        <f>'G-1'!Q17+'G-3'!Q17+'G-4'!Q17</f>
        <v>415</v>
      </c>
      <c r="R17" s="46">
        <f>'G-1'!R17+'G-3'!R17+'G-4'!R17</f>
        <v>25</v>
      </c>
      <c r="S17" s="46">
        <f>'G-1'!S17+'G-3'!S17+'G-4'!S17</f>
        <v>5</v>
      </c>
      <c r="T17" s="6">
        <f t="shared" si="2"/>
        <v>573</v>
      </c>
      <c r="U17" s="2">
        <f t="shared" si="5"/>
        <v>1984</v>
      </c>
      <c r="W17" s="1" t="s">
        <v>78</v>
      </c>
      <c r="X17" s="80">
        <v>2079.5</v>
      </c>
      <c r="Y17" s="1" t="s">
        <v>73</v>
      </c>
      <c r="Z17" s="80">
        <v>1838.5</v>
      </c>
      <c r="AA17" s="1" t="s">
        <v>85</v>
      </c>
      <c r="AB17" s="80">
        <v>0</v>
      </c>
    </row>
    <row r="18" spans="1:28" ht="24" customHeight="1" x14ac:dyDescent="0.2">
      <c r="A18" s="18" t="s">
        <v>41</v>
      </c>
      <c r="B18" s="46">
        <f>'G-1'!B18+'G-3'!B18+'G-4'!B18</f>
        <v>112</v>
      </c>
      <c r="C18" s="46">
        <f>'G-1'!C18+'G-3'!C18+'G-4'!C18</f>
        <v>274</v>
      </c>
      <c r="D18" s="46">
        <f>'G-1'!D18+'G-3'!D18+'G-4'!D18</f>
        <v>25</v>
      </c>
      <c r="E18" s="46">
        <f>'G-1'!E18+'G-3'!E18+'G-4'!E18</f>
        <v>7</v>
      </c>
      <c r="F18" s="6">
        <f t="shared" si="0"/>
        <v>397.5</v>
      </c>
      <c r="G18" s="2">
        <f t="shared" si="3"/>
        <v>1516.5</v>
      </c>
      <c r="H18" s="19" t="s">
        <v>20</v>
      </c>
      <c r="I18" s="46">
        <f>'G-1'!I18+'G-3'!I18+'G-4'!I18</f>
        <v>113</v>
      </c>
      <c r="J18" s="46">
        <f>'G-1'!J18+'G-3'!J18+'G-4'!J18</f>
        <v>292</v>
      </c>
      <c r="K18" s="46">
        <f>'G-1'!K18+'G-3'!K18+'G-4'!K18</f>
        <v>16</v>
      </c>
      <c r="L18" s="46">
        <f>'G-1'!L18+'G-3'!L18+'G-4'!L18</f>
        <v>5</v>
      </c>
      <c r="M18" s="6">
        <f t="shared" si="1"/>
        <v>393</v>
      </c>
      <c r="N18" s="2">
        <f t="shared" si="4"/>
        <v>1399.5</v>
      </c>
      <c r="O18" s="19" t="s">
        <v>13</v>
      </c>
      <c r="P18" s="46">
        <f>'G-1'!P18+'G-3'!P18+'G-4'!P18</f>
        <v>244</v>
      </c>
      <c r="Q18" s="46">
        <f>'G-1'!Q18+'G-3'!Q18+'G-4'!Q18</f>
        <v>396</v>
      </c>
      <c r="R18" s="46">
        <f>'G-1'!R18+'G-3'!R18+'G-4'!R18</f>
        <v>26</v>
      </c>
      <c r="S18" s="46">
        <f>'G-1'!S18+'G-3'!S18+'G-4'!S18</f>
        <v>4</v>
      </c>
      <c r="T18" s="6">
        <f t="shared" si="2"/>
        <v>580</v>
      </c>
      <c r="U18" s="2">
        <f t="shared" si="5"/>
        <v>2137.5</v>
      </c>
      <c r="W18" s="1" t="s">
        <v>65</v>
      </c>
      <c r="X18" s="80">
        <v>2112.5</v>
      </c>
      <c r="Y18" s="1" t="s">
        <v>89</v>
      </c>
      <c r="Z18" s="80">
        <v>1862.5</v>
      </c>
      <c r="AA18" s="1" t="s">
        <v>68</v>
      </c>
      <c r="AB18" s="80">
        <v>0</v>
      </c>
    </row>
    <row r="19" spans="1:28" ht="24" customHeight="1" thickBot="1" x14ac:dyDescent="0.25">
      <c r="A19" s="21" t="s">
        <v>42</v>
      </c>
      <c r="B19" s="47">
        <f>'G-1'!B19+'G-3'!B19+'G-4'!B19</f>
        <v>109</v>
      </c>
      <c r="C19" s="47">
        <f>'G-1'!C19+'G-3'!C19+'G-4'!C19</f>
        <v>231</v>
      </c>
      <c r="D19" s="47">
        <f>'G-1'!D19+'G-3'!D19+'G-4'!D19</f>
        <v>19</v>
      </c>
      <c r="E19" s="47">
        <f>'G-1'!E19+'G-3'!E19+'G-4'!E19</f>
        <v>9</v>
      </c>
      <c r="F19" s="7">
        <f t="shared" si="0"/>
        <v>346</v>
      </c>
      <c r="G19" s="3">
        <f t="shared" si="3"/>
        <v>1471.5</v>
      </c>
      <c r="H19" s="20" t="s">
        <v>22</v>
      </c>
      <c r="I19" s="46">
        <f>'G-1'!I19+'G-3'!I19+'G-4'!I19</f>
        <v>111</v>
      </c>
      <c r="J19" s="46">
        <f>'G-1'!J19+'G-3'!J19+'G-4'!J19</f>
        <v>295</v>
      </c>
      <c r="K19" s="46">
        <f>'G-1'!K19+'G-3'!K19+'G-4'!K19</f>
        <v>19</v>
      </c>
      <c r="L19" s="46">
        <f>'G-1'!L19+'G-3'!L19+'G-4'!L19</f>
        <v>5</v>
      </c>
      <c r="M19" s="6">
        <f t="shared" si="1"/>
        <v>401</v>
      </c>
      <c r="N19" s="2">
        <f>M16+M17+M18+M19</f>
        <v>1457.5</v>
      </c>
      <c r="O19" s="19" t="s">
        <v>16</v>
      </c>
      <c r="P19" s="46">
        <f>'G-1'!P19+'G-3'!P19+'G-4'!P19</f>
        <v>263</v>
      </c>
      <c r="Q19" s="46">
        <f>'G-1'!Q19+'G-3'!Q19+'G-4'!Q19</f>
        <v>439</v>
      </c>
      <c r="R19" s="46">
        <f>'G-1'!R19+'G-3'!R19+'G-4'!R19</f>
        <v>27</v>
      </c>
      <c r="S19" s="46">
        <f>'G-1'!S19+'G-3'!S19+'G-4'!S19</f>
        <v>4</v>
      </c>
      <c r="T19" s="6">
        <f t="shared" si="2"/>
        <v>634.5</v>
      </c>
      <c r="U19" s="2">
        <f t="shared" si="5"/>
        <v>2292</v>
      </c>
      <c r="W19" s="1" t="s">
        <v>64</v>
      </c>
      <c r="X19" s="80">
        <v>2147.5</v>
      </c>
      <c r="Y19" s="1" t="s">
        <v>87</v>
      </c>
      <c r="Z19" s="80">
        <v>1876.5</v>
      </c>
      <c r="AA19" s="1" t="s">
        <v>90</v>
      </c>
      <c r="AB19" s="80">
        <v>0</v>
      </c>
    </row>
    <row r="20" spans="1:28" ht="24" customHeight="1" x14ac:dyDescent="0.2">
      <c r="A20" s="19" t="s">
        <v>27</v>
      </c>
      <c r="B20" s="45">
        <f>'G-1'!B20+'G-3'!B20+'G-4'!B20</f>
        <v>89</v>
      </c>
      <c r="C20" s="45">
        <f>'G-1'!C20+'G-3'!C20+'G-4'!C20</f>
        <v>234</v>
      </c>
      <c r="D20" s="45">
        <f>'G-1'!D20+'G-3'!D20+'G-4'!D20</f>
        <v>11</v>
      </c>
      <c r="E20" s="45">
        <f>'G-1'!E20+'G-3'!E20+'G-4'!E20</f>
        <v>5</v>
      </c>
      <c r="F20" s="8">
        <f t="shared" si="0"/>
        <v>313</v>
      </c>
      <c r="G20" s="35"/>
      <c r="H20" s="19" t="s">
        <v>24</v>
      </c>
      <c r="I20" s="46">
        <f>'G-1'!I20+'G-3'!I20+'G-4'!I20</f>
        <v>130</v>
      </c>
      <c r="J20" s="46">
        <f>'G-1'!J20+'G-3'!J20+'G-4'!J20</f>
        <v>282</v>
      </c>
      <c r="K20" s="46">
        <f>'G-1'!K20+'G-3'!K20+'G-4'!K20</f>
        <v>24</v>
      </c>
      <c r="L20" s="46">
        <f>'G-1'!L20+'G-3'!L20+'G-4'!L20</f>
        <v>13</v>
      </c>
      <c r="M20" s="8">
        <f t="shared" si="1"/>
        <v>427.5</v>
      </c>
      <c r="N20" s="2">
        <f>M17+M18+M19+M20</f>
        <v>1578.5</v>
      </c>
      <c r="O20" s="19" t="s">
        <v>45</v>
      </c>
      <c r="P20" s="46">
        <f>'G-1'!P20+'G-3'!P20+'G-4'!P20</f>
        <v>266</v>
      </c>
      <c r="Q20" s="46">
        <f>'G-1'!Q20+'G-3'!Q20+'G-4'!Q20</f>
        <v>424</v>
      </c>
      <c r="R20" s="46">
        <f>'G-1'!R20+'G-3'!R20+'G-4'!R20</f>
        <v>23</v>
      </c>
      <c r="S20" s="46">
        <f>'G-1'!S20+'G-3'!S20+'G-4'!S20</f>
        <v>4</v>
      </c>
      <c r="T20" s="8">
        <f t="shared" si="2"/>
        <v>613</v>
      </c>
      <c r="U20" s="2">
        <f>T17+T18+T19+T20</f>
        <v>2400.5</v>
      </c>
      <c r="W20" s="1"/>
      <c r="X20" s="1"/>
      <c r="Y20" s="1" t="s">
        <v>91</v>
      </c>
      <c r="Z20" s="80">
        <v>1888.5</v>
      </c>
      <c r="AA20" s="1" t="s">
        <v>69</v>
      </c>
      <c r="AB20" s="80">
        <v>0</v>
      </c>
    </row>
    <row r="21" spans="1:28" ht="24" customHeight="1" thickBot="1" x14ac:dyDescent="0.25">
      <c r="A21" s="19" t="s">
        <v>28</v>
      </c>
      <c r="B21" s="45">
        <f>'G-1'!B21+'G-3'!B21+'G-4'!B21</f>
        <v>105</v>
      </c>
      <c r="C21" s="45">
        <f>'G-1'!C21+'G-3'!C21+'G-4'!C21</f>
        <v>233</v>
      </c>
      <c r="D21" s="45">
        <f>'G-1'!D21+'G-3'!D21+'G-4'!D21</f>
        <v>13</v>
      </c>
      <c r="E21" s="45">
        <f>'G-1'!E21+'G-3'!E21+'G-4'!E21</f>
        <v>11</v>
      </c>
      <c r="F21" s="6">
        <f t="shared" si="0"/>
        <v>339</v>
      </c>
      <c r="G21" s="36"/>
      <c r="H21" s="20" t="s">
        <v>25</v>
      </c>
      <c r="I21" s="46">
        <f>'G-1'!I21+'G-3'!I21+'G-4'!I21</f>
        <v>84</v>
      </c>
      <c r="J21" s="46">
        <f>'G-1'!J21+'G-3'!J21+'G-4'!J21</f>
        <v>234</v>
      </c>
      <c r="K21" s="46">
        <f>'G-1'!K21+'G-3'!K21+'G-4'!K21</f>
        <v>14</v>
      </c>
      <c r="L21" s="46">
        <f>'G-1'!L21+'G-3'!L21+'G-4'!L21</f>
        <v>4</v>
      </c>
      <c r="M21" s="6">
        <f t="shared" si="1"/>
        <v>314</v>
      </c>
      <c r="N21" s="2">
        <f>M18+M19+M20+M21</f>
        <v>1535.5</v>
      </c>
      <c r="O21" s="21" t="s">
        <v>46</v>
      </c>
      <c r="P21" s="47">
        <f>'G-1'!P21+'G-3'!P21+'G-4'!P21</f>
        <v>208</v>
      </c>
      <c r="Q21" s="47">
        <f>'G-1'!Q21+'G-3'!Q21+'G-4'!Q21</f>
        <v>393</v>
      </c>
      <c r="R21" s="47">
        <f>'G-1'!R21+'G-3'!R21+'G-4'!R21</f>
        <v>22</v>
      </c>
      <c r="S21" s="47">
        <f>'G-1'!S21+'G-3'!S21+'G-4'!S21</f>
        <v>2</v>
      </c>
      <c r="T21" s="7">
        <f t="shared" si="2"/>
        <v>546</v>
      </c>
      <c r="U21" s="3">
        <f t="shared" si="5"/>
        <v>2373.5</v>
      </c>
      <c r="W21" s="1"/>
      <c r="X21" s="1"/>
      <c r="Y21" s="1" t="s">
        <v>70</v>
      </c>
      <c r="Z21" s="80">
        <v>1896</v>
      </c>
      <c r="AA21" s="1" t="s">
        <v>71</v>
      </c>
      <c r="AB21" s="80">
        <v>0</v>
      </c>
    </row>
    <row r="22" spans="1:28" ht="24" customHeight="1" thickBot="1" x14ac:dyDescent="0.25">
      <c r="A22" s="19" t="s">
        <v>1</v>
      </c>
      <c r="B22" s="45">
        <f>'G-1'!B22+'G-3'!B22+'G-4'!B22</f>
        <v>104</v>
      </c>
      <c r="C22" s="45">
        <f>'G-1'!C22+'G-3'!C22+'G-4'!C22</f>
        <v>275</v>
      </c>
      <c r="D22" s="45">
        <f>'G-1'!D22+'G-3'!D22+'G-4'!D22</f>
        <v>18</v>
      </c>
      <c r="E22" s="45">
        <f>'G-1'!E22+'G-3'!E22+'G-4'!E22</f>
        <v>8</v>
      </c>
      <c r="F22" s="6">
        <f t="shared" si="0"/>
        <v>383</v>
      </c>
      <c r="G22" s="2"/>
      <c r="H22" s="21" t="s">
        <v>26</v>
      </c>
      <c r="I22" s="46">
        <f>'G-1'!I22+'G-3'!I22+'G-4'!I22</f>
        <v>117</v>
      </c>
      <c r="J22" s="46">
        <f>'G-1'!J22+'G-3'!J22+'G-4'!J22</f>
        <v>240</v>
      </c>
      <c r="K22" s="46">
        <f>'G-1'!K22+'G-3'!K22+'G-4'!K22</f>
        <v>17</v>
      </c>
      <c r="L22" s="46">
        <f>'G-1'!L22+'G-3'!L22+'G-4'!L22</f>
        <v>3</v>
      </c>
      <c r="M22" s="6">
        <f t="shared" si="1"/>
        <v>340</v>
      </c>
      <c r="N22" s="3">
        <f>M19+M20+M21+M22</f>
        <v>1482.5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0">
        <v>1946</v>
      </c>
      <c r="AA22" s="1"/>
      <c r="AB22" s="80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3">
        <f>MAX(G13:G19)</f>
        <v>1674</v>
      </c>
      <c r="H23" s="186" t="s">
        <v>48</v>
      </c>
      <c r="I23" s="187"/>
      <c r="J23" s="179" t="s">
        <v>50</v>
      </c>
      <c r="K23" s="180"/>
      <c r="L23" s="180"/>
      <c r="M23" s="181"/>
      <c r="N23" s="84">
        <f>MAX(N10:N22)</f>
        <v>1626.5</v>
      </c>
      <c r="O23" s="182" t="s">
        <v>49</v>
      </c>
      <c r="P23" s="183"/>
      <c r="Q23" s="188" t="s">
        <v>50</v>
      </c>
      <c r="R23" s="189"/>
      <c r="S23" s="189"/>
      <c r="T23" s="190"/>
      <c r="U23" s="83">
        <f>MAX(U13:U21)</f>
        <v>2400.5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1" t="s">
        <v>72</v>
      </c>
      <c r="D24" s="85"/>
      <c r="E24" s="85"/>
      <c r="F24" s="86" t="s">
        <v>64</v>
      </c>
      <c r="G24" s="87"/>
      <c r="H24" s="184"/>
      <c r="I24" s="185"/>
      <c r="J24" s="81" t="s">
        <v>72</v>
      </c>
      <c r="K24" s="85"/>
      <c r="L24" s="85"/>
      <c r="M24" s="86" t="s">
        <v>74</v>
      </c>
      <c r="N24" s="87"/>
      <c r="O24" s="184"/>
      <c r="P24" s="185"/>
      <c r="Q24" s="81" t="s">
        <v>72</v>
      </c>
      <c r="R24" s="85"/>
      <c r="S24" s="85"/>
      <c r="T24" s="86" t="s">
        <v>69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09"/>
      <c r="G4" s="105"/>
      <c r="H4" s="105"/>
      <c r="I4" s="105"/>
      <c r="J4" s="105"/>
    </row>
    <row r="5" spans="1:10" x14ac:dyDescent="0.2">
      <c r="A5" s="166" t="s">
        <v>56</v>
      </c>
      <c r="B5" s="166"/>
      <c r="C5" s="235" t="str">
        <f>'G-1'!D5</f>
        <v>CALLE 54 X CARRERA 33</v>
      </c>
      <c r="D5" s="235"/>
      <c r="E5" s="235"/>
      <c r="F5" s="110"/>
      <c r="G5" s="111"/>
      <c r="H5" s="102" t="s">
        <v>53</v>
      </c>
      <c r="I5" s="236">
        <f>'G-1'!L5</f>
        <v>2434</v>
      </c>
      <c r="J5" s="236"/>
    </row>
    <row r="6" spans="1:10" x14ac:dyDescent="0.2">
      <c r="A6" s="166" t="s">
        <v>113</v>
      </c>
      <c r="B6" s="166"/>
      <c r="C6" s="221" t="s">
        <v>150</v>
      </c>
      <c r="D6" s="221"/>
      <c r="E6" s="221"/>
      <c r="F6" s="110"/>
      <c r="G6" s="111"/>
      <c r="H6" s="102" t="s">
        <v>58</v>
      </c>
      <c r="I6" s="222">
        <v>43887</v>
      </c>
      <c r="J6" s="222"/>
    </row>
    <row r="7" spans="1:10" x14ac:dyDescent="0.2">
      <c r="A7" s="112"/>
      <c r="B7" s="112"/>
      <c r="C7" s="223"/>
      <c r="D7" s="223"/>
      <c r="E7" s="223"/>
      <c r="F7" s="223"/>
      <c r="G7" s="109"/>
      <c r="H7" s="113"/>
      <c r="I7" s="114"/>
      <c r="J7" s="105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5" t="s">
        <v>118</v>
      </c>
      <c r="F8" s="116" t="s">
        <v>119</v>
      </c>
      <c r="G8" s="117" t="s">
        <v>120</v>
      </c>
      <c r="H8" s="116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8" t="s">
        <v>52</v>
      </c>
      <c r="F9" s="119" t="s">
        <v>0</v>
      </c>
      <c r="G9" s="120" t="s">
        <v>2</v>
      </c>
      <c r="H9" s="119" t="s">
        <v>3</v>
      </c>
      <c r="I9" s="229"/>
      <c r="J9" s="231"/>
    </row>
    <row r="10" spans="1:10" x14ac:dyDescent="0.2">
      <c r="A10" s="215" t="s">
        <v>124</v>
      </c>
      <c r="B10" s="218">
        <v>2</v>
      </c>
      <c r="C10" s="121"/>
      <c r="D10" s="122" t="s">
        <v>125</v>
      </c>
      <c r="E10" s="74">
        <v>27</v>
      </c>
      <c r="F10" s="74">
        <v>54</v>
      </c>
      <c r="G10" s="74">
        <v>16</v>
      </c>
      <c r="H10" s="74">
        <v>5</v>
      </c>
      <c r="I10" s="74">
        <f>E10*0.5+F10+G10*2+H10*2.5</f>
        <v>112</v>
      </c>
      <c r="J10" s="123">
        <f>IF(I10=0,"0,00",I10/SUM(I10:I12)*100)</f>
        <v>30.559345156889496</v>
      </c>
    </row>
    <row r="11" spans="1:10" x14ac:dyDescent="0.2">
      <c r="A11" s="216"/>
      <c r="B11" s="219"/>
      <c r="C11" s="121" t="s">
        <v>126</v>
      </c>
      <c r="D11" s="124" t="s">
        <v>127</v>
      </c>
      <c r="E11" s="125">
        <v>83</v>
      </c>
      <c r="F11" s="125">
        <v>168</v>
      </c>
      <c r="G11" s="125">
        <v>13</v>
      </c>
      <c r="H11" s="125">
        <v>5</v>
      </c>
      <c r="I11" s="125">
        <f t="shared" ref="I11:I45" si="0">E11*0.5+F11+G11*2+H11*2.5</f>
        <v>248</v>
      </c>
      <c r="J11" s="126">
        <f>IF(I11=0,"0,00",I11/SUM(I10:I12)*100)</f>
        <v>67.667121418826738</v>
      </c>
    </row>
    <row r="12" spans="1:10" x14ac:dyDescent="0.2">
      <c r="A12" s="216"/>
      <c r="B12" s="219"/>
      <c r="C12" s="127" t="s">
        <v>136</v>
      </c>
      <c r="D12" s="128" t="s">
        <v>128</v>
      </c>
      <c r="E12" s="73">
        <v>3</v>
      </c>
      <c r="F12" s="73">
        <v>5</v>
      </c>
      <c r="G12" s="73">
        <v>0</v>
      </c>
      <c r="H12" s="73">
        <v>0</v>
      </c>
      <c r="I12" s="129">
        <f t="shared" si="0"/>
        <v>6.5</v>
      </c>
      <c r="J12" s="130">
        <f>IF(I12=0,"0,00",I12/SUM(I10:I12)*100)</f>
        <v>1.7735334242837655</v>
      </c>
    </row>
    <row r="13" spans="1:10" x14ac:dyDescent="0.2">
      <c r="A13" s="216"/>
      <c r="B13" s="219"/>
      <c r="C13" s="131"/>
      <c r="D13" s="122" t="s">
        <v>125</v>
      </c>
      <c r="E13" s="74">
        <v>19</v>
      </c>
      <c r="F13" s="74">
        <v>74</v>
      </c>
      <c r="G13" s="74">
        <v>12</v>
      </c>
      <c r="H13" s="74">
        <v>1</v>
      </c>
      <c r="I13" s="74">
        <f t="shared" si="0"/>
        <v>110</v>
      </c>
      <c r="J13" s="123">
        <f>IF(I13=0,"0,00",I13/SUM(I13:I15)*100)</f>
        <v>32.884902840059794</v>
      </c>
    </row>
    <row r="14" spans="1:10" x14ac:dyDescent="0.2">
      <c r="A14" s="216"/>
      <c r="B14" s="219"/>
      <c r="C14" s="121" t="s">
        <v>129</v>
      </c>
      <c r="D14" s="124" t="s">
        <v>127</v>
      </c>
      <c r="E14" s="125">
        <v>64</v>
      </c>
      <c r="F14" s="125">
        <v>156</v>
      </c>
      <c r="G14" s="125">
        <v>14</v>
      </c>
      <c r="H14" s="125">
        <v>2</v>
      </c>
      <c r="I14" s="125">
        <f t="shared" si="0"/>
        <v>221</v>
      </c>
      <c r="J14" s="126">
        <f>IF(I14=0,"0,00",I14/SUM(I13:I15)*100)</f>
        <v>66.068759342301945</v>
      </c>
    </row>
    <row r="15" spans="1:10" x14ac:dyDescent="0.2">
      <c r="A15" s="216"/>
      <c r="B15" s="219"/>
      <c r="C15" s="127" t="s">
        <v>137</v>
      </c>
      <c r="D15" s="128" t="s">
        <v>128</v>
      </c>
      <c r="E15" s="73">
        <v>1</v>
      </c>
      <c r="F15" s="73">
        <v>3</v>
      </c>
      <c r="G15" s="73">
        <v>0</v>
      </c>
      <c r="H15" s="73">
        <v>0</v>
      </c>
      <c r="I15" s="129">
        <f t="shared" si="0"/>
        <v>3.5</v>
      </c>
      <c r="J15" s="130">
        <f>IF(I15=0,"0,00",I15/SUM(I13:I15)*100)</f>
        <v>1.0463378176382661</v>
      </c>
    </row>
    <row r="16" spans="1:10" x14ac:dyDescent="0.2">
      <c r="A16" s="216"/>
      <c r="B16" s="219"/>
      <c r="C16" s="131"/>
      <c r="D16" s="122" t="s">
        <v>125</v>
      </c>
      <c r="E16" s="74">
        <v>55</v>
      </c>
      <c r="F16" s="74">
        <v>103</v>
      </c>
      <c r="G16" s="74">
        <v>23</v>
      </c>
      <c r="H16" s="74">
        <v>0</v>
      </c>
      <c r="I16" s="74">
        <f t="shared" si="0"/>
        <v>176.5</v>
      </c>
      <c r="J16" s="123">
        <f>IF(I16=0,"0,00",I16/SUM(I16:I18)*100)</f>
        <v>22.034956304619229</v>
      </c>
    </row>
    <row r="17" spans="1:10" x14ac:dyDescent="0.2">
      <c r="A17" s="216"/>
      <c r="B17" s="219"/>
      <c r="C17" s="121" t="s">
        <v>130</v>
      </c>
      <c r="D17" s="124" t="s">
        <v>127</v>
      </c>
      <c r="E17" s="125">
        <v>240</v>
      </c>
      <c r="F17" s="125">
        <v>459</v>
      </c>
      <c r="G17" s="125">
        <v>16</v>
      </c>
      <c r="H17" s="125">
        <v>1</v>
      </c>
      <c r="I17" s="125">
        <f t="shared" si="0"/>
        <v>613.5</v>
      </c>
      <c r="J17" s="126">
        <f>IF(I17=0,"0,00",I17/SUM(I16:I18)*100)</f>
        <v>76.591760299625463</v>
      </c>
    </row>
    <row r="18" spans="1:10" x14ac:dyDescent="0.2">
      <c r="A18" s="217"/>
      <c r="B18" s="220"/>
      <c r="C18" s="132" t="s">
        <v>138</v>
      </c>
      <c r="D18" s="128" t="s">
        <v>128</v>
      </c>
      <c r="E18" s="73">
        <v>2</v>
      </c>
      <c r="F18" s="73">
        <v>10</v>
      </c>
      <c r="G18" s="73">
        <v>0</v>
      </c>
      <c r="H18" s="73">
        <v>0</v>
      </c>
      <c r="I18" s="129">
        <f t="shared" si="0"/>
        <v>11</v>
      </c>
      <c r="J18" s="130">
        <f>IF(I18=0,"0,00",I18/SUM(I16:I18)*100)</f>
        <v>1.3732833957553059</v>
      </c>
    </row>
    <row r="19" spans="1:10" x14ac:dyDescent="0.2">
      <c r="A19" s="215" t="s">
        <v>131</v>
      </c>
      <c r="B19" s="218"/>
      <c r="C19" s="133"/>
      <c r="D19" s="122" t="s">
        <v>125</v>
      </c>
      <c r="E19" s="156">
        <v>0</v>
      </c>
      <c r="F19" s="156">
        <v>0</v>
      </c>
      <c r="G19" s="156">
        <v>0</v>
      </c>
      <c r="H19" s="156">
        <v>0</v>
      </c>
      <c r="I19" s="74">
        <f t="shared" si="0"/>
        <v>0</v>
      </c>
      <c r="J19" s="123" t="str">
        <f>IF(I19=0,"0,00",I19/SUM(I19:I21)*100)</f>
        <v>0,00</v>
      </c>
    </row>
    <row r="20" spans="1:10" x14ac:dyDescent="0.2">
      <c r="A20" s="216"/>
      <c r="B20" s="219"/>
      <c r="C20" s="121" t="s">
        <v>126</v>
      </c>
      <c r="D20" s="124" t="s">
        <v>127</v>
      </c>
      <c r="E20" s="158">
        <v>0</v>
      </c>
      <c r="F20" s="158">
        <v>0</v>
      </c>
      <c r="G20" s="158">
        <v>0</v>
      </c>
      <c r="H20" s="158">
        <v>0</v>
      </c>
      <c r="I20" s="125">
        <f t="shared" si="0"/>
        <v>0</v>
      </c>
      <c r="J20" s="126" t="str">
        <f>IF(I20=0,"0,00",I20/SUM(I19:I21)*100)</f>
        <v>0,00</v>
      </c>
    </row>
    <row r="21" spans="1:10" x14ac:dyDescent="0.2">
      <c r="A21" s="216"/>
      <c r="B21" s="219"/>
      <c r="C21" s="127" t="s">
        <v>139</v>
      </c>
      <c r="D21" s="128" t="s">
        <v>128</v>
      </c>
      <c r="E21" s="157">
        <v>0</v>
      </c>
      <c r="F21" s="157">
        <v>0</v>
      </c>
      <c r="G21" s="157">
        <v>0</v>
      </c>
      <c r="H21" s="157">
        <v>0</v>
      </c>
      <c r="I21" s="129">
        <f t="shared" si="0"/>
        <v>0</v>
      </c>
      <c r="J21" s="130" t="str">
        <f>IF(I21=0,"0,00",I21/SUM(I19:I21)*100)</f>
        <v>0,00</v>
      </c>
    </row>
    <row r="22" spans="1:10" x14ac:dyDescent="0.2">
      <c r="A22" s="216"/>
      <c r="B22" s="219"/>
      <c r="C22" s="131"/>
      <c r="D22" s="122" t="s">
        <v>125</v>
      </c>
      <c r="E22" s="156">
        <v>0</v>
      </c>
      <c r="F22" s="156">
        <v>0</v>
      </c>
      <c r="G22" s="156">
        <v>0</v>
      </c>
      <c r="H22" s="156">
        <v>0</v>
      </c>
      <c r="I22" s="74">
        <f t="shared" si="0"/>
        <v>0</v>
      </c>
      <c r="J22" s="123" t="str">
        <f>IF(I22=0,"0,00",I22/SUM(I22:I24)*100)</f>
        <v>0,00</v>
      </c>
    </row>
    <row r="23" spans="1:10" x14ac:dyDescent="0.2">
      <c r="A23" s="216"/>
      <c r="B23" s="219"/>
      <c r="C23" s="121" t="s">
        <v>129</v>
      </c>
      <c r="D23" s="124" t="s">
        <v>127</v>
      </c>
      <c r="E23" s="158">
        <v>0</v>
      </c>
      <c r="F23" s="158">
        <v>0</v>
      </c>
      <c r="G23" s="158">
        <v>0</v>
      </c>
      <c r="H23" s="158">
        <v>0</v>
      </c>
      <c r="I23" s="125">
        <f t="shared" si="0"/>
        <v>0</v>
      </c>
      <c r="J23" s="126" t="str">
        <f>IF(I23=0,"0,00",I23/SUM(I22:I24)*100)</f>
        <v>0,00</v>
      </c>
    </row>
    <row r="24" spans="1:10" x14ac:dyDescent="0.2">
      <c r="A24" s="216"/>
      <c r="B24" s="219"/>
      <c r="C24" s="127" t="s">
        <v>140</v>
      </c>
      <c r="D24" s="128" t="s">
        <v>128</v>
      </c>
      <c r="E24" s="157">
        <v>0</v>
      </c>
      <c r="F24" s="157">
        <v>0</v>
      </c>
      <c r="G24" s="157">
        <v>0</v>
      </c>
      <c r="H24" s="157">
        <v>0</v>
      </c>
      <c r="I24" s="129">
        <f t="shared" si="0"/>
        <v>0</v>
      </c>
      <c r="J24" s="130" t="str">
        <f>IF(I24=0,"0,00",I24/SUM(I22:I24)*100)</f>
        <v>0,00</v>
      </c>
    </row>
    <row r="25" spans="1:10" x14ac:dyDescent="0.2">
      <c r="A25" s="216"/>
      <c r="B25" s="219"/>
      <c r="C25" s="131"/>
      <c r="D25" s="122" t="s">
        <v>125</v>
      </c>
      <c r="E25" s="156">
        <v>0</v>
      </c>
      <c r="F25" s="156">
        <v>0</v>
      </c>
      <c r="G25" s="156">
        <v>0</v>
      </c>
      <c r="H25" s="156">
        <v>0</v>
      </c>
      <c r="I25" s="74">
        <f t="shared" si="0"/>
        <v>0</v>
      </c>
      <c r="J25" s="123" t="str">
        <f>IF(I25=0,"0,00",I25/SUM(I25:I27)*100)</f>
        <v>0,00</v>
      </c>
    </row>
    <row r="26" spans="1:10" x14ac:dyDescent="0.2">
      <c r="A26" s="216"/>
      <c r="B26" s="219"/>
      <c r="C26" s="121" t="s">
        <v>130</v>
      </c>
      <c r="D26" s="124" t="s">
        <v>127</v>
      </c>
      <c r="E26" s="158">
        <v>0</v>
      </c>
      <c r="F26" s="158">
        <v>0</v>
      </c>
      <c r="G26" s="158">
        <v>0</v>
      </c>
      <c r="H26" s="158">
        <v>0</v>
      </c>
      <c r="I26" s="125">
        <f t="shared" si="0"/>
        <v>0</v>
      </c>
      <c r="J26" s="126" t="str">
        <f>IF(I26=0,"0,00",I26/SUM(I25:I27)*100)</f>
        <v>0,00</v>
      </c>
    </row>
    <row r="27" spans="1:10" x14ac:dyDescent="0.2">
      <c r="A27" s="217"/>
      <c r="B27" s="220"/>
      <c r="C27" s="132" t="s">
        <v>141</v>
      </c>
      <c r="D27" s="128" t="s">
        <v>128</v>
      </c>
      <c r="E27" s="157">
        <v>0</v>
      </c>
      <c r="F27" s="157">
        <v>0</v>
      </c>
      <c r="G27" s="157">
        <v>0</v>
      </c>
      <c r="H27" s="157">
        <v>0</v>
      </c>
      <c r="I27" s="129">
        <f t="shared" si="0"/>
        <v>0</v>
      </c>
      <c r="J27" s="130" t="str">
        <f>IF(I27=0,"0,00",I27/SUM(I25:I27)*100)</f>
        <v>0,00</v>
      </c>
    </row>
    <row r="28" spans="1:10" x14ac:dyDescent="0.2">
      <c r="A28" s="215" t="s">
        <v>132</v>
      </c>
      <c r="B28" s="218">
        <v>1</v>
      </c>
      <c r="C28" s="133"/>
      <c r="D28" s="122" t="s">
        <v>125</v>
      </c>
      <c r="E28" s="74">
        <v>0</v>
      </c>
      <c r="F28" s="74">
        <v>0</v>
      </c>
      <c r="G28" s="74">
        <v>0</v>
      </c>
      <c r="H28" s="74">
        <v>0</v>
      </c>
      <c r="I28" s="74">
        <f t="shared" si="0"/>
        <v>0</v>
      </c>
      <c r="J28" s="123" t="str">
        <f>IF(I28=0,"0,00",I28/SUM(I28:I30)*100)</f>
        <v>0,00</v>
      </c>
    </row>
    <row r="29" spans="1:10" x14ac:dyDescent="0.2">
      <c r="A29" s="216"/>
      <c r="B29" s="219"/>
      <c r="C29" s="121" t="s">
        <v>126</v>
      </c>
      <c r="D29" s="124" t="s">
        <v>127</v>
      </c>
      <c r="E29" s="125">
        <v>43</v>
      </c>
      <c r="F29" s="125">
        <v>80</v>
      </c>
      <c r="G29" s="125">
        <v>8</v>
      </c>
      <c r="H29" s="125">
        <v>0</v>
      </c>
      <c r="I29" s="125">
        <f t="shared" si="0"/>
        <v>117.5</v>
      </c>
      <c r="J29" s="126">
        <f>IF(I29=0,"0,00",I29/SUM(I28:I30)*100)</f>
        <v>95.918367346938766</v>
      </c>
    </row>
    <row r="30" spans="1:10" x14ac:dyDescent="0.2">
      <c r="A30" s="216"/>
      <c r="B30" s="219"/>
      <c r="C30" s="127" t="s">
        <v>142</v>
      </c>
      <c r="D30" s="128" t="s">
        <v>128</v>
      </c>
      <c r="E30" s="73">
        <v>4</v>
      </c>
      <c r="F30" s="73">
        <v>3</v>
      </c>
      <c r="G30" s="73">
        <v>0</v>
      </c>
      <c r="H30" s="73">
        <v>0</v>
      </c>
      <c r="I30" s="129">
        <f t="shared" si="0"/>
        <v>5</v>
      </c>
      <c r="J30" s="130">
        <f>IF(I30=0,"0,00",I30/SUM(I28:I30)*100)</f>
        <v>4.0816326530612246</v>
      </c>
    </row>
    <row r="31" spans="1:10" x14ac:dyDescent="0.2">
      <c r="A31" s="216"/>
      <c r="B31" s="219"/>
      <c r="C31" s="131"/>
      <c r="D31" s="122" t="s">
        <v>125</v>
      </c>
      <c r="E31" s="74">
        <v>0</v>
      </c>
      <c r="F31" s="74">
        <v>0</v>
      </c>
      <c r="G31" s="74">
        <v>0</v>
      </c>
      <c r="H31" s="74">
        <v>0</v>
      </c>
      <c r="I31" s="74">
        <f t="shared" si="0"/>
        <v>0</v>
      </c>
      <c r="J31" s="123" t="str">
        <f>IF(I31=0,"0,00",I31/SUM(I31:I33)*100)</f>
        <v>0,00</v>
      </c>
    </row>
    <row r="32" spans="1:10" x14ac:dyDescent="0.2">
      <c r="A32" s="216"/>
      <c r="B32" s="219"/>
      <c r="C32" s="121" t="s">
        <v>129</v>
      </c>
      <c r="D32" s="124" t="s">
        <v>127</v>
      </c>
      <c r="E32" s="125">
        <v>49</v>
      </c>
      <c r="F32" s="125">
        <v>80</v>
      </c>
      <c r="G32" s="125">
        <v>3</v>
      </c>
      <c r="H32" s="125">
        <v>1</v>
      </c>
      <c r="I32" s="125">
        <f t="shared" si="0"/>
        <v>113</v>
      </c>
      <c r="J32" s="126">
        <f>IF(I32=0,"0,00",I32/SUM(I31:I33)*100)</f>
        <v>97.835497835497833</v>
      </c>
    </row>
    <row r="33" spans="1:10" x14ac:dyDescent="0.2">
      <c r="A33" s="216"/>
      <c r="B33" s="219"/>
      <c r="C33" s="127" t="s">
        <v>143</v>
      </c>
      <c r="D33" s="128" t="s">
        <v>128</v>
      </c>
      <c r="E33" s="73">
        <v>1</v>
      </c>
      <c r="F33" s="73">
        <v>2</v>
      </c>
      <c r="G33" s="73">
        <v>0</v>
      </c>
      <c r="H33" s="73">
        <v>0</v>
      </c>
      <c r="I33" s="129">
        <f t="shared" si="0"/>
        <v>2.5</v>
      </c>
      <c r="J33" s="130">
        <f>IF(I33=0,"0,00",I33/SUM(I31:I33)*100)</f>
        <v>2.1645021645021645</v>
      </c>
    </row>
    <row r="34" spans="1:10" x14ac:dyDescent="0.2">
      <c r="A34" s="216"/>
      <c r="B34" s="219"/>
      <c r="C34" s="131"/>
      <c r="D34" s="122" t="s">
        <v>125</v>
      </c>
      <c r="E34" s="74">
        <v>0</v>
      </c>
      <c r="F34" s="74">
        <v>0</v>
      </c>
      <c r="G34" s="74">
        <v>0</v>
      </c>
      <c r="H34" s="74">
        <v>0</v>
      </c>
      <c r="I34" s="74">
        <f t="shared" si="0"/>
        <v>0</v>
      </c>
      <c r="J34" s="123" t="str">
        <f>IF(I34=0,"0,00",I34/SUM(I34:I36)*100)</f>
        <v>0,00</v>
      </c>
    </row>
    <row r="35" spans="1:10" x14ac:dyDescent="0.2">
      <c r="A35" s="216"/>
      <c r="B35" s="219"/>
      <c r="C35" s="121" t="s">
        <v>130</v>
      </c>
      <c r="D35" s="124" t="s">
        <v>127</v>
      </c>
      <c r="E35" s="125">
        <v>77</v>
      </c>
      <c r="F35" s="125">
        <v>109</v>
      </c>
      <c r="G35" s="125">
        <v>4</v>
      </c>
      <c r="H35" s="125">
        <v>1</v>
      </c>
      <c r="I35" s="125">
        <f t="shared" si="0"/>
        <v>158</v>
      </c>
      <c r="J35" s="126">
        <f>IF(I35=0,"0,00",I35/SUM(I34:I36)*100)</f>
        <v>97.230769230769226</v>
      </c>
    </row>
    <row r="36" spans="1:10" x14ac:dyDescent="0.2">
      <c r="A36" s="217"/>
      <c r="B36" s="220"/>
      <c r="C36" s="132" t="s">
        <v>144</v>
      </c>
      <c r="D36" s="128" t="s">
        <v>128</v>
      </c>
      <c r="E36" s="73">
        <v>3</v>
      </c>
      <c r="F36" s="73">
        <v>3</v>
      </c>
      <c r="G36" s="73">
        <v>0</v>
      </c>
      <c r="H36" s="73">
        <v>0</v>
      </c>
      <c r="I36" s="129">
        <f t="shared" si="0"/>
        <v>4.5</v>
      </c>
      <c r="J36" s="130">
        <f>IF(I36=0,"0,00",I36/SUM(I34:I36)*100)</f>
        <v>2.7692307692307692</v>
      </c>
    </row>
    <row r="37" spans="1:10" x14ac:dyDescent="0.2">
      <c r="A37" s="215" t="s">
        <v>133</v>
      </c>
      <c r="B37" s="218">
        <v>1</v>
      </c>
      <c r="C37" s="133"/>
      <c r="D37" s="122" t="s">
        <v>125</v>
      </c>
      <c r="E37" s="74">
        <v>0</v>
      </c>
      <c r="F37" s="74">
        <v>0</v>
      </c>
      <c r="G37" s="74">
        <v>0</v>
      </c>
      <c r="H37" s="74">
        <v>0</v>
      </c>
      <c r="I37" s="74">
        <f t="shared" si="0"/>
        <v>0</v>
      </c>
      <c r="J37" s="123" t="str">
        <f>IF(I37=0,"0,00",I37/SUM(I37:I39)*100)</f>
        <v>0,00</v>
      </c>
    </row>
    <row r="38" spans="1:10" x14ac:dyDescent="0.2">
      <c r="A38" s="216"/>
      <c r="B38" s="219"/>
      <c r="C38" s="121" t="s">
        <v>126</v>
      </c>
      <c r="D38" s="124" t="s">
        <v>127</v>
      </c>
      <c r="E38" s="125">
        <f>'G-4'!B13+'G-4'!B14</f>
        <v>99</v>
      </c>
      <c r="F38" s="125">
        <f>'G-4'!C13+'G-4'!C14</f>
        <v>143</v>
      </c>
      <c r="G38" s="125">
        <f>'G-4'!D13+'G-4'!D14</f>
        <v>2</v>
      </c>
      <c r="H38" s="125">
        <f>'G-4'!E13+'G-4'!E14</f>
        <v>4</v>
      </c>
      <c r="I38" s="125">
        <f t="shared" si="0"/>
        <v>206.5</v>
      </c>
      <c r="J38" s="126">
        <f>IF(I38=0,"0,00",I38/SUM(I37:I39)*100)</f>
        <v>100</v>
      </c>
    </row>
    <row r="39" spans="1:10" x14ac:dyDescent="0.2">
      <c r="A39" s="216"/>
      <c r="B39" s="219"/>
      <c r="C39" s="127" t="s">
        <v>145</v>
      </c>
      <c r="D39" s="128" t="s">
        <v>128</v>
      </c>
      <c r="E39" s="73">
        <v>0</v>
      </c>
      <c r="F39" s="73">
        <v>0</v>
      </c>
      <c r="G39" s="73">
        <v>0</v>
      </c>
      <c r="H39" s="73">
        <v>0</v>
      </c>
      <c r="I39" s="129">
        <f t="shared" si="0"/>
        <v>0</v>
      </c>
      <c r="J39" s="130" t="str">
        <f>IF(I39=0,"0,00",I39/SUM(I37:I39)*100)</f>
        <v>0,00</v>
      </c>
    </row>
    <row r="40" spans="1:10" x14ac:dyDescent="0.2">
      <c r="A40" s="216"/>
      <c r="B40" s="219"/>
      <c r="C40" s="131"/>
      <c r="D40" s="122" t="s">
        <v>125</v>
      </c>
      <c r="E40" s="74">
        <v>0</v>
      </c>
      <c r="F40" s="74">
        <v>0</v>
      </c>
      <c r="G40" s="74">
        <v>0</v>
      </c>
      <c r="H40" s="74">
        <v>0</v>
      </c>
      <c r="I40" s="74">
        <f t="shared" si="0"/>
        <v>0</v>
      </c>
      <c r="J40" s="123" t="str">
        <f>IF(I40=0,"0,00",I40/SUM(I40:I42)*100)</f>
        <v>0,00</v>
      </c>
    </row>
    <row r="41" spans="1:10" x14ac:dyDescent="0.2">
      <c r="A41" s="216"/>
      <c r="B41" s="219"/>
      <c r="C41" s="121" t="s">
        <v>129</v>
      </c>
      <c r="D41" s="124" t="s">
        <v>127</v>
      </c>
      <c r="E41" s="125">
        <f>'G-4'!I12+'G-4'!I13</f>
        <v>62</v>
      </c>
      <c r="F41" s="125">
        <f>'G-4'!J12+'G-4'!J13</f>
        <v>155</v>
      </c>
      <c r="G41" s="125">
        <f>'G-4'!K12+'G-4'!K13</f>
        <v>3</v>
      </c>
      <c r="H41" s="125">
        <f>'G-4'!L12+'G-4'!L13</f>
        <v>7</v>
      </c>
      <c r="I41" s="125">
        <f t="shared" si="0"/>
        <v>209.5</v>
      </c>
      <c r="J41" s="126">
        <f>IF(I41=0,"0,00",I41/SUM(I40:I42)*100)</f>
        <v>100</v>
      </c>
    </row>
    <row r="42" spans="1:10" x14ac:dyDescent="0.2">
      <c r="A42" s="216"/>
      <c r="B42" s="219"/>
      <c r="C42" s="127" t="s">
        <v>146</v>
      </c>
      <c r="D42" s="128" t="s">
        <v>128</v>
      </c>
      <c r="E42" s="73">
        <v>0</v>
      </c>
      <c r="F42" s="73">
        <v>0</v>
      </c>
      <c r="G42" s="73">
        <v>0</v>
      </c>
      <c r="H42" s="73">
        <v>0</v>
      </c>
      <c r="I42" s="129">
        <f t="shared" si="0"/>
        <v>0</v>
      </c>
      <c r="J42" s="130" t="str">
        <f>IF(I42=0,"0,00",I42/SUM(I40:I42)*100)</f>
        <v>0,00</v>
      </c>
    </row>
    <row r="43" spans="1:10" x14ac:dyDescent="0.2">
      <c r="A43" s="216"/>
      <c r="B43" s="219"/>
      <c r="C43" s="131"/>
      <c r="D43" s="122" t="s">
        <v>125</v>
      </c>
      <c r="E43" s="74">
        <v>0</v>
      </c>
      <c r="F43" s="74">
        <v>0</v>
      </c>
      <c r="G43" s="74">
        <v>0</v>
      </c>
      <c r="H43" s="74">
        <v>0</v>
      </c>
      <c r="I43" s="74">
        <f t="shared" si="0"/>
        <v>0</v>
      </c>
      <c r="J43" s="123" t="str">
        <f>IF(I43=0,"0,00",I43/SUM(I43:I45)*100)</f>
        <v>0,00</v>
      </c>
    </row>
    <row r="44" spans="1:10" x14ac:dyDescent="0.2">
      <c r="A44" s="216"/>
      <c r="B44" s="219"/>
      <c r="C44" s="121" t="s">
        <v>130</v>
      </c>
      <c r="D44" s="124" t="s">
        <v>127</v>
      </c>
      <c r="E44" s="125">
        <f>'G-4'!P16+'G-4'!P17</f>
        <v>88</v>
      </c>
      <c r="F44" s="125">
        <f>'G-4'!Q16+'G-4'!Q17</f>
        <v>194</v>
      </c>
      <c r="G44" s="125">
        <f>'G-4'!R16+'G-4'!R17</f>
        <v>3</v>
      </c>
      <c r="H44" s="125">
        <f>'G-4'!S16+'G-4'!S17</f>
        <v>5</v>
      </c>
      <c r="I44" s="125">
        <f t="shared" si="0"/>
        <v>256.5</v>
      </c>
      <c r="J44" s="126">
        <f>IF(I44=0,"0,00",I44/SUM(I43:I45)*100)</f>
        <v>100</v>
      </c>
    </row>
    <row r="45" spans="1:10" x14ac:dyDescent="0.2">
      <c r="A45" s="217"/>
      <c r="B45" s="220"/>
      <c r="C45" s="132" t="s">
        <v>147</v>
      </c>
      <c r="D45" s="128" t="s">
        <v>128</v>
      </c>
      <c r="E45" s="73">
        <v>0</v>
      </c>
      <c r="F45" s="73">
        <v>0</v>
      </c>
      <c r="G45" s="73">
        <v>0</v>
      </c>
      <c r="H45" s="73">
        <v>0</v>
      </c>
      <c r="I45" s="134">
        <f t="shared" si="0"/>
        <v>0</v>
      </c>
      <c r="J45" s="130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3" t="s">
        <v>51</v>
      </c>
      <c r="B47" s="103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AB7" sqref="AB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1"/>
      <c r="B1" s="92"/>
      <c r="C1" s="92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</row>
    <row r="2" spans="1:81" ht="15.75" x14ac:dyDescent="0.25">
      <c r="A2" s="93"/>
      <c r="B2" s="93"/>
      <c r="C2" s="93"/>
      <c r="D2" s="93"/>
      <c r="E2" s="93"/>
      <c r="F2" s="93"/>
      <c r="G2" s="93"/>
      <c r="H2" s="93"/>
      <c r="I2" s="91"/>
      <c r="J2" s="91"/>
      <c r="K2" s="91"/>
      <c r="L2" s="91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</row>
    <row r="3" spans="1:81" ht="15.75" x14ac:dyDescent="0.25">
      <c r="A3" s="93"/>
      <c r="B3" s="93"/>
      <c r="C3" s="93"/>
      <c r="D3" s="93"/>
      <c r="E3" s="93"/>
      <c r="F3" s="93"/>
      <c r="G3" s="93"/>
      <c r="H3" s="93"/>
      <c r="I3" s="91"/>
      <c r="J3" s="91"/>
      <c r="K3" s="91"/>
      <c r="L3" s="91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</row>
    <row r="4" spans="1:81" ht="15.75" x14ac:dyDescent="0.25">
      <c r="A4" s="93"/>
      <c r="B4" s="93"/>
      <c r="C4" s="93"/>
      <c r="D4" s="93"/>
      <c r="E4" s="93"/>
      <c r="F4" s="93"/>
      <c r="G4" s="93"/>
      <c r="H4" s="93"/>
      <c r="I4" s="91"/>
      <c r="J4" s="91"/>
      <c r="K4" s="91"/>
      <c r="L4" s="91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</row>
    <row r="5" spans="1:81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</row>
    <row r="6" spans="1:81" x14ac:dyDescent="0.2">
      <c r="A6" s="94"/>
      <c r="B6" s="94"/>
      <c r="C6" s="95"/>
      <c r="D6" s="95"/>
      <c r="E6" s="95"/>
      <c r="F6" s="95"/>
      <c r="G6" s="95"/>
      <c r="H6" s="9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</row>
    <row r="7" spans="1:81" x14ac:dyDescent="0.2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1"/>
      <c r="J8" s="91"/>
      <c r="K8" s="91"/>
      <c r="L8" s="240" t="s">
        <v>99</v>
      </c>
      <c r="M8" s="240"/>
      <c r="N8" s="240"/>
      <c r="O8" s="239" t="str">
        <f>'G-1'!D5</f>
        <v>CALLE 54 X CARRERA 33</v>
      </c>
      <c r="P8" s="239"/>
      <c r="Q8" s="239"/>
      <c r="R8" s="239"/>
      <c r="S8" s="239"/>
      <c r="T8" s="91"/>
      <c r="U8" s="91"/>
      <c r="V8" s="240" t="s">
        <v>100</v>
      </c>
      <c r="W8" s="240"/>
      <c r="X8" s="240"/>
      <c r="Y8" s="239">
        <f>'G-1'!L5</f>
        <v>2434</v>
      </c>
      <c r="Z8" s="239"/>
      <c r="AA8" s="239"/>
      <c r="AB8" s="91"/>
      <c r="AC8" s="91"/>
      <c r="AD8" s="91"/>
      <c r="AE8" s="91"/>
      <c r="AF8" s="91"/>
      <c r="AG8" s="91"/>
      <c r="AH8" s="240" t="s">
        <v>101</v>
      </c>
      <c r="AI8" s="240"/>
      <c r="AJ8" s="241">
        <f>'G-1'!S6</f>
        <v>43887</v>
      </c>
      <c r="AK8" s="241"/>
      <c r="AL8" s="241"/>
      <c r="AM8" s="24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</row>
    <row r="9" spans="1:8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</row>
    <row r="10" spans="1:81" x14ac:dyDescent="0.2">
      <c r="A10" s="91"/>
      <c r="B10" s="91"/>
      <c r="C10" s="91"/>
      <c r="D10" s="243" t="s">
        <v>47</v>
      </c>
      <c r="E10" s="243"/>
      <c r="F10" s="243"/>
      <c r="G10" s="243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243" t="s">
        <v>135</v>
      </c>
      <c r="T10" s="243"/>
      <c r="U10" s="243"/>
      <c r="V10" s="243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243" t="s">
        <v>49</v>
      </c>
      <c r="AI10" s="243"/>
      <c r="AJ10" s="243"/>
      <c r="AK10" s="243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</row>
    <row r="11" spans="1:81" ht="16.5" customHeight="1" x14ac:dyDescent="0.2">
      <c r="A11" s="96" t="s">
        <v>102</v>
      </c>
      <c r="B11" s="97">
        <v>0.32291666666666669</v>
      </c>
      <c r="C11" s="97">
        <v>0.33333333333333331</v>
      </c>
      <c r="D11" s="97">
        <v>0.34375</v>
      </c>
      <c r="E11" s="97">
        <v>0.35416666666666669</v>
      </c>
      <c r="F11" s="97">
        <v>0.36458333333333331</v>
      </c>
      <c r="G11" s="97">
        <v>0.375</v>
      </c>
      <c r="H11" s="97">
        <v>0.38541666666666669</v>
      </c>
      <c r="I11" s="97">
        <v>0.39583333333333331</v>
      </c>
      <c r="J11" s="97">
        <v>0.40625</v>
      </c>
      <c r="K11" s="97">
        <v>0.41666666666666669</v>
      </c>
      <c r="L11" s="91"/>
      <c r="M11" s="97">
        <v>0.46875</v>
      </c>
      <c r="N11" s="97">
        <v>0.47916666666666669</v>
      </c>
      <c r="O11" s="97">
        <v>0.48958333333333331</v>
      </c>
      <c r="P11" s="97">
        <v>0.5</v>
      </c>
      <c r="Q11" s="97">
        <v>0.51041666666666663</v>
      </c>
      <c r="R11" s="97">
        <v>0.52083333333333337</v>
      </c>
      <c r="S11" s="97">
        <v>0.53125</v>
      </c>
      <c r="T11" s="97">
        <v>0.54166666666666663</v>
      </c>
      <c r="U11" s="97">
        <v>0.55208333333333337</v>
      </c>
      <c r="V11" s="97">
        <v>0.5625</v>
      </c>
      <c r="W11" s="97">
        <v>0.57291666666666663</v>
      </c>
      <c r="X11" s="97">
        <v>0.58333333333333337</v>
      </c>
      <c r="Y11" s="97">
        <v>0.59375</v>
      </c>
      <c r="Z11" s="97">
        <v>0.60416666666666663</v>
      </c>
      <c r="AA11" s="97">
        <v>0.61458333333333337</v>
      </c>
      <c r="AB11" s="97">
        <v>0.625</v>
      </c>
      <c r="AC11" s="91"/>
      <c r="AD11" s="97">
        <v>0.67708333333333337</v>
      </c>
      <c r="AE11" s="97">
        <v>0.6875</v>
      </c>
      <c r="AF11" s="97">
        <v>0.69791666666666663</v>
      </c>
      <c r="AG11" s="97">
        <v>0.70833333333333337</v>
      </c>
      <c r="AH11" s="97">
        <v>0.71875</v>
      </c>
      <c r="AI11" s="97">
        <v>0.72916666666666663</v>
      </c>
      <c r="AJ11" s="97">
        <v>0.73958333333333337</v>
      </c>
      <c r="AK11" s="97">
        <v>0.75</v>
      </c>
      <c r="AL11" s="97">
        <v>0.76041666666666663</v>
      </c>
      <c r="AM11" s="97">
        <v>0.77083333333333337</v>
      </c>
      <c r="AN11" s="97">
        <v>0.78125</v>
      </c>
      <c r="AO11" s="97">
        <v>0.79166666666666663</v>
      </c>
      <c r="AP11" s="98"/>
      <c r="AQ11" s="91"/>
      <c r="AR11" s="97">
        <v>0.32291666666666669</v>
      </c>
      <c r="AS11" s="97">
        <v>0.33333333333333331</v>
      </c>
      <c r="AT11" s="97">
        <v>0.34375</v>
      </c>
      <c r="AU11" s="97">
        <v>0.35416666666666669</v>
      </c>
      <c r="AV11" s="97">
        <v>0.36458333333333331</v>
      </c>
      <c r="AW11" s="97">
        <v>0.375</v>
      </c>
      <c r="AX11" s="97">
        <v>0.38541666666666669</v>
      </c>
      <c r="AY11" s="97">
        <v>0.39583333333333331</v>
      </c>
      <c r="AZ11" s="97">
        <v>0.40625</v>
      </c>
      <c r="BA11" s="97">
        <v>0.41666666666666669</v>
      </c>
      <c r="BB11" s="97">
        <v>0.46875</v>
      </c>
      <c r="BC11" s="97">
        <v>0.47916666666666669</v>
      </c>
      <c r="BD11" s="97">
        <v>0.48958333333333331</v>
      </c>
      <c r="BE11" s="97">
        <v>0.5</v>
      </c>
      <c r="BF11" s="97">
        <v>0.51041666666666663</v>
      </c>
      <c r="BG11" s="97">
        <v>0.52083333333333337</v>
      </c>
      <c r="BH11" s="97">
        <v>0.53125</v>
      </c>
      <c r="BI11" s="97">
        <v>0.54166666666666663</v>
      </c>
      <c r="BJ11" s="97">
        <v>0.55208333333333337</v>
      </c>
      <c r="BK11" s="97">
        <v>0.5625</v>
      </c>
      <c r="BL11" s="97">
        <v>0.57291666666666663</v>
      </c>
      <c r="BM11" s="97">
        <v>0.58333333333333337</v>
      </c>
      <c r="BN11" s="97">
        <v>0.59375</v>
      </c>
      <c r="BO11" s="97">
        <v>0.60416666666666663</v>
      </c>
      <c r="BP11" s="97">
        <v>0.61458333333333337</v>
      </c>
      <c r="BQ11" s="97">
        <v>0.625</v>
      </c>
      <c r="BR11" s="97">
        <v>0.67708333333333337</v>
      </c>
      <c r="BS11" s="97">
        <v>0.6875</v>
      </c>
      <c r="BT11" s="97">
        <v>0.69791666666666663</v>
      </c>
      <c r="BU11" s="97">
        <v>0.70833333333333337</v>
      </c>
      <c r="BV11" s="97">
        <v>0.71875</v>
      </c>
      <c r="BW11" s="97">
        <v>0.72916666666666663</v>
      </c>
      <c r="BX11" s="97">
        <v>0.73958333333333337</v>
      </c>
      <c r="BY11" s="97">
        <v>0.75</v>
      </c>
      <c r="BZ11" s="97">
        <v>0.76041666666666663</v>
      </c>
      <c r="CA11" s="97">
        <v>0.77083333333333337</v>
      </c>
      <c r="CB11" s="97">
        <v>0.78125</v>
      </c>
      <c r="CC11" s="97">
        <v>0.79166666666666663</v>
      </c>
    </row>
    <row r="12" spans="1:8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242" t="s">
        <v>103</v>
      </c>
      <c r="U12" s="242"/>
      <c r="V12" s="145">
        <v>1</v>
      </c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6"/>
      <c r="AS12" s="96"/>
      <c r="AT12" s="96"/>
      <c r="AU12" s="96">
        <f t="shared" ref="AU12:BA12" si="0">E14</f>
        <v>945</v>
      </c>
      <c r="AV12" s="96">
        <f t="shared" si="0"/>
        <v>937.5</v>
      </c>
      <c r="AW12" s="96">
        <f t="shared" si="0"/>
        <v>929.5</v>
      </c>
      <c r="AX12" s="96">
        <f t="shared" si="0"/>
        <v>924.5</v>
      </c>
      <c r="AY12" s="96">
        <f t="shared" si="0"/>
        <v>899</v>
      </c>
      <c r="AZ12" s="96">
        <f t="shared" si="0"/>
        <v>944</v>
      </c>
      <c r="BA12" s="96">
        <f t="shared" si="0"/>
        <v>918</v>
      </c>
      <c r="BB12" s="96"/>
      <c r="BC12" s="96"/>
      <c r="BD12" s="96"/>
      <c r="BE12" s="96">
        <f t="shared" ref="BE12:BQ12" si="1">P14</f>
        <v>907</v>
      </c>
      <c r="BF12" s="96">
        <f t="shared" si="1"/>
        <v>976.5</v>
      </c>
      <c r="BG12" s="96">
        <f t="shared" si="1"/>
        <v>993</v>
      </c>
      <c r="BH12" s="96">
        <f t="shared" si="1"/>
        <v>986.5</v>
      </c>
      <c r="BI12" s="96">
        <f t="shared" si="1"/>
        <v>977.5</v>
      </c>
      <c r="BJ12" s="96">
        <f t="shared" si="1"/>
        <v>951</v>
      </c>
      <c r="BK12" s="96">
        <f t="shared" si="1"/>
        <v>926</v>
      </c>
      <c r="BL12" s="96">
        <f t="shared" si="1"/>
        <v>911.5</v>
      </c>
      <c r="BM12" s="96">
        <f t="shared" si="1"/>
        <v>911</v>
      </c>
      <c r="BN12" s="96">
        <f t="shared" si="1"/>
        <v>921</v>
      </c>
      <c r="BO12" s="96">
        <f t="shared" si="1"/>
        <v>946</v>
      </c>
      <c r="BP12" s="96">
        <f t="shared" si="1"/>
        <v>866</v>
      </c>
      <c r="BQ12" s="96">
        <f t="shared" si="1"/>
        <v>811.5</v>
      </c>
      <c r="BR12" s="96"/>
      <c r="BS12" s="96"/>
      <c r="BT12" s="96"/>
      <c r="BU12" s="96">
        <f t="shared" ref="BU12:CC12" si="2">AG14</f>
        <v>1053.5</v>
      </c>
      <c r="BV12" s="96">
        <f t="shared" si="2"/>
        <v>1099.5</v>
      </c>
      <c r="BW12" s="96">
        <f t="shared" si="2"/>
        <v>1148.5</v>
      </c>
      <c r="BX12" s="96">
        <f t="shared" si="2"/>
        <v>1199</v>
      </c>
      <c r="BY12" s="96">
        <f t="shared" si="2"/>
        <v>1275.5</v>
      </c>
      <c r="BZ12" s="96">
        <f t="shared" si="2"/>
        <v>1422.5</v>
      </c>
      <c r="CA12" s="96">
        <f t="shared" si="2"/>
        <v>1541</v>
      </c>
      <c r="CB12" s="96">
        <f t="shared" si="2"/>
        <v>1639.5</v>
      </c>
      <c r="CC12" s="96">
        <f t="shared" si="2"/>
        <v>1641.5</v>
      </c>
    </row>
    <row r="13" spans="1:81" ht="16.5" customHeight="1" x14ac:dyDescent="0.2">
      <c r="A13" s="99" t="s">
        <v>104</v>
      </c>
      <c r="B13" s="148">
        <f>'G-1'!F10</f>
        <v>226.5</v>
      </c>
      <c r="C13" s="148">
        <f>'G-1'!F11</f>
        <v>238</v>
      </c>
      <c r="D13" s="148">
        <f>'G-1'!F12</f>
        <v>210</v>
      </c>
      <c r="E13" s="148">
        <f>'G-1'!F13</f>
        <v>270.5</v>
      </c>
      <c r="F13" s="148">
        <f>'G-1'!F14</f>
        <v>219</v>
      </c>
      <c r="G13" s="148">
        <f>'G-1'!F15</f>
        <v>230</v>
      </c>
      <c r="H13" s="148">
        <f>'G-1'!F16</f>
        <v>205</v>
      </c>
      <c r="I13" s="148">
        <f>'G-1'!F17</f>
        <v>245</v>
      </c>
      <c r="J13" s="148">
        <f>'G-1'!F18</f>
        <v>264</v>
      </c>
      <c r="K13" s="148">
        <f>'G-1'!F19</f>
        <v>204</v>
      </c>
      <c r="L13" s="149"/>
      <c r="M13" s="148">
        <f>'G-1'!F20</f>
        <v>190</v>
      </c>
      <c r="N13" s="148">
        <f>'G-1'!F21</f>
        <v>217.5</v>
      </c>
      <c r="O13" s="148">
        <f>'G-1'!F22</f>
        <v>252</v>
      </c>
      <c r="P13" s="148">
        <f>'G-1'!M10</f>
        <v>247.5</v>
      </c>
      <c r="Q13" s="148">
        <f>'G-1'!M11</f>
        <v>259.5</v>
      </c>
      <c r="R13" s="148">
        <f>'G-1'!M12</f>
        <v>234</v>
      </c>
      <c r="S13" s="148">
        <f>'G-1'!M13</f>
        <v>245.5</v>
      </c>
      <c r="T13" s="148">
        <f>'G-1'!M14</f>
        <v>238.5</v>
      </c>
      <c r="U13" s="148">
        <f>'G-1'!M15</f>
        <v>233</v>
      </c>
      <c r="V13" s="148">
        <f>'G-1'!M16</f>
        <v>209</v>
      </c>
      <c r="W13" s="148">
        <f>'G-1'!M17</f>
        <v>231</v>
      </c>
      <c r="X13" s="148">
        <f>'G-1'!M18</f>
        <v>238</v>
      </c>
      <c r="Y13" s="148">
        <f>'G-1'!M19</f>
        <v>243</v>
      </c>
      <c r="Z13" s="148">
        <f>'G-1'!M20</f>
        <v>234</v>
      </c>
      <c r="AA13" s="148">
        <f>'G-1'!M21</f>
        <v>151</v>
      </c>
      <c r="AB13" s="148">
        <f>'G-1'!M22</f>
        <v>183.5</v>
      </c>
      <c r="AC13" s="149"/>
      <c r="AD13" s="148">
        <f>'G-1'!T10</f>
        <v>227.5</v>
      </c>
      <c r="AE13" s="148">
        <f>'G-1'!T11</f>
        <v>252.5</v>
      </c>
      <c r="AF13" s="148">
        <f>'G-1'!T12</f>
        <v>269</v>
      </c>
      <c r="AG13" s="148">
        <f>'G-1'!T13</f>
        <v>304.5</v>
      </c>
      <c r="AH13" s="148">
        <f>'G-1'!T14</f>
        <v>273.5</v>
      </c>
      <c r="AI13" s="148">
        <f>'G-1'!T15</f>
        <v>301.5</v>
      </c>
      <c r="AJ13" s="148">
        <f>'G-1'!T16</f>
        <v>319.5</v>
      </c>
      <c r="AK13" s="148">
        <f>'G-1'!T17</f>
        <v>381</v>
      </c>
      <c r="AL13" s="148">
        <f>'G-1'!T18</f>
        <v>420.5</v>
      </c>
      <c r="AM13" s="148">
        <f>'G-1'!T19</f>
        <v>420</v>
      </c>
      <c r="AN13" s="148">
        <f>'G-1'!T20</f>
        <v>418</v>
      </c>
      <c r="AO13" s="148">
        <f>'G-1'!T21</f>
        <v>383</v>
      </c>
      <c r="AP13" s="100"/>
      <c r="AQ13" s="100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100"/>
      <c r="CB13" s="100"/>
      <c r="CC13" s="100"/>
    </row>
    <row r="14" spans="1:81" ht="16.5" customHeight="1" x14ac:dyDescent="0.2">
      <c r="A14" s="99" t="s">
        <v>105</v>
      </c>
      <c r="B14" s="148"/>
      <c r="C14" s="148"/>
      <c r="D14" s="148"/>
      <c r="E14" s="148">
        <f>B13+C13+D13+E13</f>
        <v>945</v>
      </c>
      <c r="F14" s="148">
        <f t="shared" ref="F14:K14" si="3">C13+D13+E13+F13</f>
        <v>937.5</v>
      </c>
      <c r="G14" s="148">
        <f t="shared" si="3"/>
        <v>929.5</v>
      </c>
      <c r="H14" s="148">
        <f t="shared" si="3"/>
        <v>924.5</v>
      </c>
      <c r="I14" s="148">
        <f t="shared" si="3"/>
        <v>899</v>
      </c>
      <c r="J14" s="148">
        <f t="shared" si="3"/>
        <v>944</v>
      </c>
      <c r="K14" s="148">
        <f t="shared" si="3"/>
        <v>918</v>
      </c>
      <c r="L14" s="149"/>
      <c r="M14" s="148"/>
      <c r="N14" s="148"/>
      <c r="O14" s="148"/>
      <c r="P14" s="148">
        <f>M13+N13+O13+P13</f>
        <v>907</v>
      </c>
      <c r="Q14" s="148">
        <f t="shared" ref="Q14:AB14" si="4">N13+O13+P13+Q13</f>
        <v>976.5</v>
      </c>
      <c r="R14" s="148">
        <f t="shared" si="4"/>
        <v>993</v>
      </c>
      <c r="S14" s="148">
        <f t="shared" si="4"/>
        <v>986.5</v>
      </c>
      <c r="T14" s="148">
        <f t="shared" si="4"/>
        <v>977.5</v>
      </c>
      <c r="U14" s="148">
        <f t="shared" si="4"/>
        <v>951</v>
      </c>
      <c r="V14" s="148">
        <f t="shared" si="4"/>
        <v>926</v>
      </c>
      <c r="W14" s="148">
        <f t="shared" si="4"/>
        <v>911.5</v>
      </c>
      <c r="X14" s="148">
        <f t="shared" si="4"/>
        <v>911</v>
      </c>
      <c r="Y14" s="148">
        <f t="shared" si="4"/>
        <v>921</v>
      </c>
      <c r="Z14" s="148">
        <f t="shared" si="4"/>
        <v>946</v>
      </c>
      <c r="AA14" s="148">
        <f t="shared" si="4"/>
        <v>866</v>
      </c>
      <c r="AB14" s="148">
        <f t="shared" si="4"/>
        <v>811.5</v>
      </c>
      <c r="AC14" s="149"/>
      <c r="AD14" s="148"/>
      <c r="AE14" s="148"/>
      <c r="AF14" s="148"/>
      <c r="AG14" s="148">
        <f>AD13+AE13+AF13+AG13</f>
        <v>1053.5</v>
      </c>
      <c r="AH14" s="148">
        <f t="shared" ref="AH14:AO14" si="5">AE13+AF13+AG13+AH13</f>
        <v>1099.5</v>
      </c>
      <c r="AI14" s="148">
        <f t="shared" si="5"/>
        <v>1148.5</v>
      </c>
      <c r="AJ14" s="148">
        <f t="shared" si="5"/>
        <v>1199</v>
      </c>
      <c r="AK14" s="148">
        <f t="shared" si="5"/>
        <v>1275.5</v>
      </c>
      <c r="AL14" s="148">
        <f t="shared" si="5"/>
        <v>1422.5</v>
      </c>
      <c r="AM14" s="148">
        <f t="shared" si="5"/>
        <v>1541</v>
      </c>
      <c r="AN14" s="148">
        <f t="shared" si="5"/>
        <v>1639.5</v>
      </c>
      <c r="AO14" s="148">
        <f t="shared" si="5"/>
        <v>1641.5</v>
      </c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</row>
    <row r="15" spans="1:81" ht="16.5" customHeight="1" x14ac:dyDescent="0.2">
      <c r="A15" s="96" t="s">
        <v>106</v>
      </c>
      <c r="B15" s="150"/>
      <c r="C15" s="151" t="s">
        <v>107</v>
      </c>
      <c r="D15" s="152">
        <f>DIRECCIONALIDAD!J10/100</f>
        <v>0.30559345156889495</v>
      </c>
      <c r="E15" s="151"/>
      <c r="F15" s="151" t="s">
        <v>108</v>
      </c>
      <c r="G15" s="152">
        <f>DIRECCIONALIDAD!J11/100</f>
        <v>0.67667121418826737</v>
      </c>
      <c r="H15" s="151"/>
      <c r="I15" s="151" t="s">
        <v>109</v>
      </c>
      <c r="J15" s="152">
        <f>DIRECCIONALIDAD!J12/100</f>
        <v>1.7735334242837655E-2</v>
      </c>
      <c r="K15" s="153"/>
      <c r="L15" s="147"/>
      <c r="M15" s="150"/>
      <c r="N15" s="151"/>
      <c r="O15" s="151" t="s">
        <v>107</v>
      </c>
      <c r="P15" s="152">
        <f>DIRECCIONALIDAD!J13/100</f>
        <v>0.32884902840059793</v>
      </c>
      <c r="Q15" s="151"/>
      <c r="R15" s="151"/>
      <c r="S15" s="151"/>
      <c r="T15" s="151" t="s">
        <v>108</v>
      </c>
      <c r="U15" s="152">
        <f>DIRECCIONALIDAD!J14/100</f>
        <v>0.66068759342301941</v>
      </c>
      <c r="V15" s="151"/>
      <c r="W15" s="151"/>
      <c r="X15" s="151"/>
      <c r="Y15" s="151" t="s">
        <v>109</v>
      </c>
      <c r="Z15" s="152">
        <f>DIRECCIONALIDAD!J15/100</f>
        <v>1.0463378176382661E-2</v>
      </c>
      <c r="AA15" s="151"/>
      <c r="AB15" s="153"/>
      <c r="AC15" s="147"/>
      <c r="AD15" s="150"/>
      <c r="AE15" s="151" t="s">
        <v>107</v>
      </c>
      <c r="AF15" s="152">
        <f>DIRECCIONALIDAD!J16/100</f>
        <v>0.2203495630461923</v>
      </c>
      <c r="AG15" s="151"/>
      <c r="AH15" s="151"/>
      <c r="AI15" s="151"/>
      <c r="AJ15" s="151" t="s">
        <v>108</v>
      </c>
      <c r="AK15" s="152">
        <f>DIRECCIONALIDAD!J17/100</f>
        <v>0.76591760299625467</v>
      </c>
      <c r="AL15" s="151"/>
      <c r="AM15" s="151"/>
      <c r="AN15" s="151" t="s">
        <v>109</v>
      </c>
      <c r="AO15" s="154">
        <f>DIRECCIONALIDAD!J18/100</f>
        <v>1.3732833957553059E-2</v>
      </c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</row>
    <row r="16" spans="1:81" ht="16.5" customHeight="1" x14ac:dyDescent="0.2">
      <c r="A16" s="159" t="s">
        <v>151</v>
      </c>
      <c r="B16" s="160">
        <f>MAX(B14:K14)</f>
        <v>945</v>
      </c>
      <c r="C16" s="151" t="s">
        <v>107</v>
      </c>
      <c r="D16" s="161">
        <f>+B16*D15</f>
        <v>288.78581173260574</v>
      </c>
      <c r="E16" s="151"/>
      <c r="F16" s="151" t="s">
        <v>108</v>
      </c>
      <c r="G16" s="161">
        <f>+B16*G15</f>
        <v>639.45429740791269</v>
      </c>
      <c r="H16" s="151"/>
      <c r="I16" s="151" t="s">
        <v>109</v>
      </c>
      <c r="J16" s="161">
        <f>+B16*J15</f>
        <v>16.759890859481583</v>
      </c>
      <c r="K16" s="153"/>
      <c r="L16" s="147"/>
      <c r="M16" s="160">
        <f>MAX(M14:AB14)</f>
        <v>993</v>
      </c>
      <c r="N16" s="151"/>
      <c r="O16" s="151" t="s">
        <v>107</v>
      </c>
      <c r="P16" s="162">
        <f>+M16*P15</f>
        <v>326.54708520179372</v>
      </c>
      <c r="Q16" s="151"/>
      <c r="R16" s="151"/>
      <c r="S16" s="151"/>
      <c r="T16" s="151" t="s">
        <v>108</v>
      </c>
      <c r="U16" s="162">
        <f>+M16*U15</f>
        <v>656.06278026905829</v>
      </c>
      <c r="V16" s="151"/>
      <c r="W16" s="151"/>
      <c r="X16" s="151"/>
      <c r="Y16" s="151" t="s">
        <v>109</v>
      </c>
      <c r="Z16" s="162">
        <f>+M16*Z15</f>
        <v>10.390134529147982</v>
      </c>
      <c r="AA16" s="151"/>
      <c r="AB16" s="153"/>
      <c r="AC16" s="147"/>
      <c r="AD16" s="160">
        <f>MAX(AD14:AO14)</f>
        <v>1641.5</v>
      </c>
      <c r="AE16" s="151" t="s">
        <v>107</v>
      </c>
      <c r="AF16" s="161">
        <f>+AD16*AF15</f>
        <v>361.70380774032463</v>
      </c>
      <c r="AG16" s="151"/>
      <c r="AH16" s="151"/>
      <c r="AI16" s="151"/>
      <c r="AJ16" s="151" t="s">
        <v>108</v>
      </c>
      <c r="AK16" s="161">
        <f>+AD16*AK15</f>
        <v>1257.253745318352</v>
      </c>
      <c r="AL16" s="151"/>
      <c r="AM16" s="151"/>
      <c r="AN16" s="151" t="s">
        <v>109</v>
      </c>
      <c r="AO16" s="163">
        <f>+AD16*AO15</f>
        <v>22.542446941323348</v>
      </c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</row>
    <row r="17" spans="1:81" ht="16.5" customHeight="1" x14ac:dyDescent="0.2">
      <c r="A17" s="91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37" t="s">
        <v>103</v>
      </c>
      <c r="U17" s="237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</row>
    <row r="18" spans="1:81" ht="16.5" customHeight="1" x14ac:dyDescent="0.2">
      <c r="A18" s="99" t="s">
        <v>104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0"/>
      <c r="AQ18" s="100"/>
      <c r="AR18" s="100"/>
      <c r="AS18" s="100"/>
      <c r="AT18" s="100"/>
      <c r="AU18" s="100">
        <f t="shared" ref="AU18:BA18" si="6">E19</f>
        <v>0</v>
      </c>
      <c r="AV18" s="100">
        <f t="shared" si="6"/>
        <v>0</v>
      </c>
      <c r="AW18" s="100">
        <f t="shared" si="6"/>
        <v>0</v>
      </c>
      <c r="AX18" s="100">
        <f t="shared" si="6"/>
        <v>0</v>
      </c>
      <c r="AY18" s="100">
        <f t="shared" si="6"/>
        <v>0</v>
      </c>
      <c r="AZ18" s="100">
        <f t="shared" si="6"/>
        <v>0</v>
      </c>
      <c r="BA18" s="100">
        <f t="shared" si="6"/>
        <v>0</v>
      </c>
      <c r="BB18" s="100"/>
      <c r="BC18" s="100"/>
      <c r="BD18" s="100"/>
      <c r="BE18" s="100">
        <f t="shared" ref="BE18:BQ18" si="7">P19</f>
        <v>0</v>
      </c>
      <c r="BF18" s="100">
        <f t="shared" si="7"/>
        <v>0</v>
      </c>
      <c r="BG18" s="100">
        <f t="shared" si="7"/>
        <v>0</v>
      </c>
      <c r="BH18" s="100">
        <f t="shared" si="7"/>
        <v>0</v>
      </c>
      <c r="BI18" s="100">
        <f t="shared" si="7"/>
        <v>0</v>
      </c>
      <c r="BJ18" s="100">
        <f t="shared" si="7"/>
        <v>0</v>
      </c>
      <c r="BK18" s="100">
        <f t="shared" si="7"/>
        <v>0</v>
      </c>
      <c r="BL18" s="100">
        <f t="shared" si="7"/>
        <v>0</v>
      </c>
      <c r="BM18" s="100">
        <f t="shared" si="7"/>
        <v>0</v>
      </c>
      <c r="BN18" s="100">
        <f t="shared" si="7"/>
        <v>0</v>
      </c>
      <c r="BO18" s="100">
        <f t="shared" si="7"/>
        <v>0</v>
      </c>
      <c r="BP18" s="100">
        <f t="shared" si="7"/>
        <v>0</v>
      </c>
      <c r="BQ18" s="100">
        <f t="shared" si="7"/>
        <v>0</v>
      </c>
      <c r="BR18" s="100"/>
      <c r="BS18" s="100"/>
      <c r="BT18" s="100"/>
      <c r="BU18" s="100">
        <f t="shared" ref="BU18:CC18" si="8">AG19</f>
        <v>0</v>
      </c>
      <c r="BV18" s="100">
        <f t="shared" si="8"/>
        <v>0</v>
      </c>
      <c r="BW18" s="100">
        <f t="shared" si="8"/>
        <v>0</v>
      </c>
      <c r="BX18" s="100">
        <f t="shared" si="8"/>
        <v>0</v>
      </c>
      <c r="BY18" s="100">
        <f t="shared" si="8"/>
        <v>0</v>
      </c>
      <c r="BZ18" s="100">
        <f t="shared" si="8"/>
        <v>0</v>
      </c>
      <c r="CA18" s="100">
        <f t="shared" si="8"/>
        <v>0</v>
      </c>
      <c r="CB18" s="100">
        <f t="shared" si="8"/>
        <v>0</v>
      </c>
      <c r="CC18" s="100">
        <f t="shared" si="8"/>
        <v>0</v>
      </c>
    </row>
    <row r="19" spans="1:81" ht="16.5" customHeight="1" x14ac:dyDescent="0.2">
      <c r="A19" s="99" t="s">
        <v>105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0"/>
      <c r="AQ19" s="100"/>
      <c r="AR19" s="100"/>
      <c r="AS19" s="100"/>
      <c r="AT19" s="100"/>
      <c r="AU19" s="100">
        <f t="shared" ref="AU19:BA19" si="12">E28</f>
        <v>424</v>
      </c>
      <c r="AV19" s="100">
        <f t="shared" si="12"/>
        <v>448</v>
      </c>
      <c r="AW19" s="100">
        <f t="shared" si="12"/>
        <v>415</v>
      </c>
      <c r="AX19" s="100">
        <f t="shared" si="12"/>
        <v>388.5</v>
      </c>
      <c r="AY19" s="100">
        <f t="shared" si="12"/>
        <v>386</v>
      </c>
      <c r="AZ19" s="100">
        <f t="shared" si="12"/>
        <v>353.5</v>
      </c>
      <c r="BA19" s="100">
        <f t="shared" si="12"/>
        <v>331.5</v>
      </c>
      <c r="BB19" s="100"/>
      <c r="BC19" s="100"/>
      <c r="BD19" s="100"/>
      <c r="BE19" s="100">
        <f t="shared" ref="BE19:BQ19" si="13">P28</f>
        <v>337</v>
      </c>
      <c r="BF19" s="100">
        <f t="shared" si="13"/>
        <v>368.5</v>
      </c>
      <c r="BG19" s="100">
        <f t="shared" si="13"/>
        <v>408</v>
      </c>
      <c r="BH19" s="100">
        <f t="shared" si="13"/>
        <v>422.5</v>
      </c>
      <c r="BI19" s="100">
        <f t="shared" si="13"/>
        <v>388.5</v>
      </c>
      <c r="BJ19" s="100">
        <f t="shared" si="13"/>
        <v>352.5</v>
      </c>
      <c r="BK19" s="100">
        <f t="shared" si="13"/>
        <v>301.5</v>
      </c>
      <c r="BL19" s="100">
        <f t="shared" si="13"/>
        <v>275.5</v>
      </c>
      <c r="BM19" s="100">
        <f t="shared" si="13"/>
        <v>303</v>
      </c>
      <c r="BN19" s="100">
        <f t="shared" si="13"/>
        <v>333.5</v>
      </c>
      <c r="BO19" s="100">
        <f t="shared" si="13"/>
        <v>370</v>
      </c>
      <c r="BP19" s="100">
        <f t="shared" si="13"/>
        <v>406.5</v>
      </c>
      <c r="BQ19" s="100">
        <f t="shared" si="13"/>
        <v>403.5</v>
      </c>
      <c r="BR19" s="100"/>
      <c r="BS19" s="100"/>
      <c r="BT19" s="100"/>
      <c r="BU19" s="100">
        <f t="shared" ref="BU19:CC19" si="14">AG28</f>
        <v>372.5</v>
      </c>
      <c r="BV19" s="100">
        <f t="shared" si="14"/>
        <v>391</v>
      </c>
      <c r="BW19" s="100">
        <f t="shared" si="14"/>
        <v>419.5</v>
      </c>
      <c r="BX19" s="100">
        <f t="shared" si="14"/>
        <v>459.5</v>
      </c>
      <c r="BY19" s="100">
        <f t="shared" si="14"/>
        <v>489.5</v>
      </c>
      <c r="BZ19" s="100">
        <f t="shared" si="14"/>
        <v>480</v>
      </c>
      <c r="CA19" s="100">
        <f t="shared" si="14"/>
        <v>480</v>
      </c>
      <c r="CB19" s="100">
        <f t="shared" si="14"/>
        <v>462.5</v>
      </c>
      <c r="CC19" s="100">
        <f t="shared" si="14"/>
        <v>419</v>
      </c>
    </row>
    <row r="20" spans="1:81" ht="16.5" customHeight="1" x14ac:dyDescent="0.2">
      <c r="A20" s="96" t="s">
        <v>106</v>
      </c>
      <c r="B20" s="150"/>
      <c r="C20" s="151" t="s">
        <v>107</v>
      </c>
      <c r="D20" s="152">
        <f>DIRECCIONALIDAD!J19/100</f>
        <v>0</v>
      </c>
      <c r="E20" s="151"/>
      <c r="F20" s="151" t="s">
        <v>108</v>
      </c>
      <c r="G20" s="152">
        <f>DIRECCIONALIDAD!J20/100</f>
        <v>0</v>
      </c>
      <c r="H20" s="151"/>
      <c r="I20" s="151" t="s">
        <v>109</v>
      </c>
      <c r="J20" s="152">
        <f>DIRECCIONALIDAD!J21/100</f>
        <v>0</v>
      </c>
      <c r="K20" s="153"/>
      <c r="L20" s="147"/>
      <c r="M20" s="150"/>
      <c r="N20" s="151"/>
      <c r="O20" s="151" t="s">
        <v>107</v>
      </c>
      <c r="P20" s="152">
        <f>DIRECCIONALIDAD!J22/100</f>
        <v>0</v>
      </c>
      <c r="Q20" s="151"/>
      <c r="R20" s="151"/>
      <c r="S20" s="151"/>
      <c r="T20" s="151" t="s">
        <v>108</v>
      </c>
      <c r="U20" s="152">
        <f>DIRECCIONALIDAD!J23/100</f>
        <v>0</v>
      </c>
      <c r="V20" s="151"/>
      <c r="W20" s="151"/>
      <c r="X20" s="151"/>
      <c r="Y20" s="151" t="s">
        <v>109</v>
      </c>
      <c r="Z20" s="152">
        <f>DIRECCIONALIDAD!J24/100</f>
        <v>0</v>
      </c>
      <c r="AA20" s="151"/>
      <c r="AB20" s="153"/>
      <c r="AC20" s="147"/>
      <c r="AD20" s="150"/>
      <c r="AE20" s="151" t="s">
        <v>107</v>
      </c>
      <c r="AF20" s="152">
        <f>DIRECCIONALIDAD!J25/100</f>
        <v>0</v>
      </c>
      <c r="AG20" s="151"/>
      <c r="AH20" s="151"/>
      <c r="AI20" s="151"/>
      <c r="AJ20" s="151" t="s">
        <v>108</v>
      </c>
      <c r="AK20" s="152">
        <f>DIRECCIONALIDAD!J26/100</f>
        <v>0</v>
      </c>
      <c r="AL20" s="151"/>
      <c r="AM20" s="151"/>
      <c r="AN20" s="151" t="s">
        <v>109</v>
      </c>
      <c r="AO20" s="154">
        <f>DIRECCIONALIDAD!J27/100</f>
        <v>0</v>
      </c>
      <c r="AP20" s="91"/>
      <c r="AQ20" s="91"/>
      <c r="AR20" s="91"/>
      <c r="AS20" s="91"/>
      <c r="AT20" s="91"/>
      <c r="AU20" s="91">
        <f t="shared" ref="AU20:BA20" si="15">E23</f>
        <v>305</v>
      </c>
      <c r="AV20" s="91">
        <f t="shared" si="15"/>
        <v>280</v>
      </c>
      <c r="AW20" s="91">
        <f t="shared" si="15"/>
        <v>272.5</v>
      </c>
      <c r="AX20" s="91">
        <f t="shared" si="15"/>
        <v>247</v>
      </c>
      <c r="AY20" s="91">
        <f t="shared" si="15"/>
        <v>225</v>
      </c>
      <c r="AZ20" s="91">
        <f t="shared" si="15"/>
        <v>219</v>
      </c>
      <c r="BA20" s="91">
        <f t="shared" si="15"/>
        <v>222</v>
      </c>
      <c r="BB20" s="91"/>
      <c r="BC20" s="91"/>
      <c r="BD20" s="91"/>
      <c r="BE20" s="91">
        <f t="shared" ref="BE20:BQ20" si="16">P23</f>
        <v>191.5</v>
      </c>
      <c r="BF20" s="91">
        <f t="shared" si="16"/>
        <v>207</v>
      </c>
      <c r="BG20" s="91">
        <f t="shared" si="16"/>
        <v>225.5</v>
      </c>
      <c r="BH20" s="91">
        <f t="shared" si="16"/>
        <v>209.5</v>
      </c>
      <c r="BI20" s="91">
        <f t="shared" si="16"/>
        <v>203.5</v>
      </c>
      <c r="BJ20" s="91">
        <f t="shared" si="16"/>
        <v>179.5</v>
      </c>
      <c r="BK20" s="91">
        <f t="shared" si="16"/>
        <v>148.5</v>
      </c>
      <c r="BL20" s="91">
        <f t="shared" si="16"/>
        <v>171</v>
      </c>
      <c r="BM20" s="91">
        <f t="shared" si="16"/>
        <v>185.5</v>
      </c>
      <c r="BN20" s="91">
        <f t="shared" si="16"/>
        <v>203</v>
      </c>
      <c r="BO20" s="91">
        <f t="shared" si="16"/>
        <v>262.5</v>
      </c>
      <c r="BP20" s="91">
        <f t="shared" si="16"/>
        <v>263</v>
      </c>
      <c r="BQ20" s="91">
        <f t="shared" si="16"/>
        <v>267.5</v>
      </c>
      <c r="BR20" s="91"/>
      <c r="BS20" s="91"/>
      <c r="BT20" s="91"/>
      <c r="BU20" s="91">
        <f t="shared" ref="BU20:CC20" si="17">AG23</f>
        <v>256.5</v>
      </c>
      <c r="BV20" s="91">
        <f t="shared" si="17"/>
        <v>242.5</v>
      </c>
      <c r="BW20" s="91">
        <f t="shared" si="17"/>
        <v>235</v>
      </c>
      <c r="BX20" s="91">
        <f t="shared" si="17"/>
        <v>223</v>
      </c>
      <c r="BY20" s="91">
        <f t="shared" si="17"/>
        <v>219</v>
      </c>
      <c r="BZ20" s="91">
        <f t="shared" si="17"/>
        <v>235</v>
      </c>
      <c r="CA20" s="91">
        <f t="shared" si="17"/>
        <v>271</v>
      </c>
      <c r="CB20" s="91">
        <f t="shared" si="17"/>
        <v>298.5</v>
      </c>
      <c r="CC20" s="91">
        <f t="shared" si="17"/>
        <v>313</v>
      </c>
    </row>
    <row r="21" spans="1:81" ht="16.5" customHeight="1" x14ac:dyDescent="0.2">
      <c r="A21" s="91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37" t="s">
        <v>103</v>
      </c>
      <c r="U21" s="237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1"/>
      <c r="AQ21" s="91"/>
      <c r="AR21" s="91"/>
      <c r="AS21" s="91"/>
      <c r="AT21" s="91"/>
      <c r="AU21" s="91">
        <f t="shared" ref="AU21:BA21" si="18">E33</f>
        <v>1674</v>
      </c>
      <c r="AV21" s="91">
        <f t="shared" si="18"/>
        <v>1665.5</v>
      </c>
      <c r="AW21" s="91">
        <f t="shared" si="18"/>
        <v>1617</v>
      </c>
      <c r="AX21" s="91">
        <f t="shared" si="18"/>
        <v>1560</v>
      </c>
      <c r="AY21" s="91">
        <f t="shared" si="18"/>
        <v>1510</v>
      </c>
      <c r="AZ21" s="91">
        <f t="shared" si="18"/>
        <v>1516.5</v>
      </c>
      <c r="BA21" s="91">
        <f t="shared" si="18"/>
        <v>1471.5</v>
      </c>
      <c r="BB21" s="91"/>
      <c r="BC21" s="91"/>
      <c r="BD21" s="91"/>
      <c r="BE21" s="91">
        <f t="shared" ref="BE21:BQ21" si="19">P33</f>
        <v>1435.5</v>
      </c>
      <c r="BF21" s="91">
        <f t="shared" si="19"/>
        <v>1552</v>
      </c>
      <c r="BG21" s="91">
        <f t="shared" si="19"/>
        <v>1626.5</v>
      </c>
      <c r="BH21" s="91">
        <f t="shared" si="19"/>
        <v>1618.5</v>
      </c>
      <c r="BI21" s="91">
        <f t="shared" si="19"/>
        <v>1569.5</v>
      </c>
      <c r="BJ21" s="91">
        <f t="shared" si="19"/>
        <v>1483</v>
      </c>
      <c r="BK21" s="91">
        <f t="shared" si="19"/>
        <v>1376</v>
      </c>
      <c r="BL21" s="91">
        <f t="shared" si="19"/>
        <v>1358</v>
      </c>
      <c r="BM21" s="91">
        <f t="shared" si="19"/>
        <v>1399.5</v>
      </c>
      <c r="BN21" s="91">
        <f t="shared" si="19"/>
        <v>1457.5</v>
      </c>
      <c r="BO21" s="91">
        <f t="shared" si="19"/>
        <v>1578.5</v>
      </c>
      <c r="BP21" s="91">
        <f t="shared" si="19"/>
        <v>1535.5</v>
      </c>
      <c r="BQ21" s="91">
        <f t="shared" si="19"/>
        <v>1482.5</v>
      </c>
      <c r="BR21" s="91"/>
      <c r="BS21" s="91"/>
      <c r="BT21" s="91"/>
      <c r="BU21" s="91">
        <f t="shared" ref="BU21:CC21" si="20">AG33</f>
        <v>1682.5</v>
      </c>
      <c r="BV21" s="91">
        <f t="shared" si="20"/>
        <v>1733</v>
      </c>
      <c r="BW21" s="91">
        <f t="shared" si="20"/>
        <v>1803</v>
      </c>
      <c r="BX21" s="91">
        <f t="shared" si="20"/>
        <v>1881.5</v>
      </c>
      <c r="BY21" s="91">
        <f t="shared" si="20"/>
        <v>1984</v>
      </c>
      <c r="BZ21" s="91">
        <f t="shared" si="20"/>
        <v>2137.5</v>
      </c>
      <c r="CA21" s="91">
        <f t="shared" si="20"/>
        <v>2292</v>
      </c>
      <c r="CB21" s="91">
        <f t="shared" si="20"/>
        <v>2400.5</v>
      </c>
      <c r="CC21" s="91">
        <f t="shared" si="20"/>
        <v>2373.5</v>
      </c>
    </row>
    <row r="22" spans="1:81" ht="16.5" customHeight="1" x14ac:dyDescent="0.2">
      <c r="A22" s="99" t="s">
        <v>104</v>
      </c>
      <c r="B22" s="148">
        <f>'G-3'!F10</f>
        <v>80.5</v>
      </c>
      <c r="C22" s="148">
        <f>'G-3'!F11</f>
        <v>69.5</v>
      </c>
      <c r="D22" s="148">
        <f>'G-3'!F12</f>
        <v>86.5</v>
      </c>
      <c r="E22" s="148">
        <f>'G-3'!F13</f>
        <v>68.5</v>
      </c>
      <c r="F22" s="148">
        <f>'G-3'!F14</f>
        <v>55.5</v>
      </c>
      <c r="G22" s="148">
        <f>'G-3'!F15</f>
        <v>62</v>
      </c>
      <c r="H22" s="148">
        <f>'G-3'!F16</f>
        <v>61</v>
      </c>
      <c r="I22" s="148">
        <f>'G-3'!F17</f>
        <v>46.5</v>
      </c>
      <c r="J22" s="148">
        <f>'G-3'!F18</f>
        <v>49.5</v>
      </c>
      <c r="K22" s="148">
        <f>'G-3'!F19</f>
        <v>65</v>
      </c>
      <c r="L22" s="149"/>
      <c r="M22" s="148">
        <f>'G-3'!F20</f>
        <v>48.5</v>
      </c>
      <c r="N22" s="148">
        <f>'G-3'!F21</f>
        <v>47.5</v>
      </c>
      <c r="O22" s="148">
        <f>'G-3'!F22</f>
        <v>49.5</v>
      </c>
      <c r="P22" s="148">
        <f>'G-3'!M10</f>
        <v>46</v>
      </c>
      <c r="Q22" s="148">
        <f>'G-3'!M11</f>
        <v>64</v>
      </c>
      <c r="R22" s="148">
        <f>'G-3'!M12</f>
        <v>66</v>
      </c>
      <c r="S22" s="148">
        <f>'G-3'!M13</f>
        <v>33.5</v>
      </c>
      <c r="T22" s="148">
        <f>'G-3'!M14</f>
        <v>40</v>
      </c>
      <c r="U22" s="148">
        <f>'G-3'!M15</f>
        <v>40</v>
      </c>
      <c r="V22" s="148">
        <f>'G-3'!M16</f>
        <v>35</v>
      </c>
      <c r="W22" s="148">
        <f>'G-3'!M17</f>
        <v>56</v>
      </c>
      <c r="X22" s="148">
        <f>'G-3'!M18</f>
        <v>54.5</v>
      </c>
      <c r="Y22" s="148">
        <f>'G-3'!M19</f>
        <v>57.5</v>
      </c>
      <c r="Z22" s="148">
        <f>'G-3'!M20</f>
        <v>94.5</v>
      </c>
      <c r="AA22" s="148">
        <f>'G-3'!M21</f>
        <v>56.5</v>
      </c>
      <c r="AB22" s="148">
        <f>'G-3'!M22</f>
        <v>59</v>
      </c>
      <c r="AC22" s="149"/>
      <c r="AD22" s="148">
        <f>'G-3'!T10</f>
        <v>57</v>
      </c>
      <c r="AE22" s="148">
        <f>'G-3'!T11</f>
        <v>63</v>
      </c>
      <c r="AF22" s="148">
        <f>'G-3'!T12</f>
        <v>69.5</v>
      </c>
      <c r="AG22" s="148">
        <f>'G-3'!T13</f>
        <v>67</v>
      </c>
      <c r="AH22" s="148">
        <f>'G-3'!T14</f>
        <v>43</v>
      </c>
      <c r="AI22" s="148">
        <f>'G-3'!T15</f>
        <v>55.5</v>
      </c>
      <c r="AJ22" s="148">
        <f>'G-3'!T16</f>
        <v>57.5</v>
      </c>
      <c r="AK22" s="148">
        <f>'G-3'!T17</f>
        <v>63</v>
      </c>
      <c r="AL22" s="148">
        <f>'G-3'!T18</f>
        <v>59</v>
      </c>
      <c r="AM22" s="148">
        <f>'G-3'!T19</f>
        <v>91.5</v>
      </c>
      <c r="AN22" s="148">
        <f>'G-3'!T20</f>
        <v>85</v>
      </c>
      <c r="AO22" s="148">
        <f>'G-3'!T21</f>
        <v>77.5</v>
      </c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</row>
    <row r="23" spans="1:81" ht="16.5" customHeight="1" x14ac:dyDescent="0.2">
      <c r="A23" s="99" t="s">
        <v>105</v>
      </c>
      <c r="B23" s="148"/>
      <c r="C23" s="148"/>
      <c r="D23" s="148"/>
      <c r="E23" s="148">
        <f>B22+C22+D22+E22</f>
        <v>305</v>
      </c>
      <c r="F23" s="148">
        <f t="shared" ref="F23:K23" si="21">C22+D22+E22+F22</f>
        <v>280</v>
      </c>
      <c r="G23" s="148">
        <f t="shared" si="21"/>
        <v>272.5</v>
      </c>
      <c r="H23" s="148">
        <f t="shared" si="21"/>
        <v>247</v>
      </c>
      <c r="I23" s="148">
        <f t="shared" si="21"/>
        <v>225</v>
      </c>
      <c r="J23" s="148">
        <f t="shared" si="21"/>
        <v>219</v>
      </c>
      <c r="K23" s="148">
        <f t="shared" si="21"/>
        <v>222</v>
      </c>
      <c r="L23" s="149"/>
      <c r="M23" s="148"/>
      <c r="N23" s="148"/>
      <c r="O23" s="148"/>
      <c r="P23" s="148">
        <f>M22+N22+O22+P22</f>
        <v>191.5</v>
      </c>
      <c r="Q23" s="148">
        <f t="shared" ref="Q23:AB23" si="22">N22+O22+P22+Q22</f>
        <v>207</v>
      </c>
      <c r="R23" s="148">
        <f t="shared" si="22"/>
        <v>225.5</v>
      </c>
      <c r="S23" s="148">
        <f t="shared" si="22"/>
        <v>209.5</v>
      </c>
      <c r="T23" s="148">
        <f t="shared" si="22"/>
        <v>203.5</v>
      </c>
      <c r="U23" s="148">
        <f t="shared" si="22"/>
        <v>179.5</v>
      </c>
      <c r="V23" s="148">
        <f t="shared" si="22"/>
        <v>148.5</v>
      </c>
      <c r="W23" s="148">
        <f t="shared" si="22"/>
        <v>171</v>
      </c>
      <c r="X23" s="148">
        <f t="shared" si="22"/>
        <v>185.5</v>
      </c>
      <c r="Y23" s="148">
        <f t="shared" si="22"/>
        <v>203</v>
      </c>
      <c r="Z23" s="148">
        <f t="shared" si="22"/>
        <v>262.5</v>
      </c>
      <c r="AA23" s="148">
        <f t="shared" si="22"/>
        <v>263</v>
      </c>
      <c r="AB23" s="148">
        <f t="shared" si="22"/>
        <v>267.5</v>
      </c>
      <c r="AC23" s="149"/>
      <c r="AD23" s="148"/>
      <c r="AE23" s="148"/>
      <c r="AF23" s="148"/>
      <c r="AG23" s="148">
        <f>AD22+AE22+AF22+AG22</f>
        <v>256.5</v>
      </c>
      <c r="AH23" s="148">
        <f t="shared" ref="AH23:AO23" si="23">AE22+AF22+AG22+AH22</f>
        <v>242.5</v>
      </c>
      <c r="AI23" s="148">
        <f t="shared" si="23"/>
        <v>235</v>
      </c>
      <c r="AJ23" s="148">
        <f t="shared" si="23"/>
        <v>223</v>
      </c>
      <c r="AK23" s="148">
        <f t="shared" si="23"/>
        <v>219</v>
      </c>
      <c r="AL23" s="148">
        <f t="shared" si="23"/>
        <v>235</v>
      </c>
      <c r="AM23" s="148">
        <f t="shared" si="23"/>
        <v>271</v>
      </c>
      <c r="AN23" s="148">
        <f t="shared" si="23"/>
        <v>298.5</v>
      </c>
      <c r="AO23" s="148">
        <f t="shared" si="23"/>
        <v>313</v>
      </c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0"/>
      <c r="BP23" s="100"/>
      <c r="BQ23" s="100"/>
      <c r="BR23" s="100"/>
      <c r="BS23" s="100"/>
      <c r="BT23" s="100"/>
      <c r="BU23" s="100"/>
      <c r="BV23" s="100"/>
      <c r="BW23" s="100"/>
      <c r="BX23" s="100"/>
      <c r="BY23" s="100"/>
      <c r="BZ23" s="100"/>
      <c r="CA23" s="100"/>
      <c r="CB23" s="100"/>
      <c r="CC23" s="100"/>
    </row>
    <row r="24" spans="1:81" ht="16.5" customHeight="1" x14ac:dyDescent="0.2">
      <c r="A24" s="96" t="s">
        <v>106</v>
      </c>
      <c r="B24" s="150"/>
      <c r="C24" s="151" t="s">
        <v>107</v>
      </c>
      <c r="D24" s="152">
        <f>DIRECCIONALIDAD!J28/100</f>
        <v>0</v>
      </c>
      <c r="E24" s="151"/>
      <c r="F24" s="151" t="s">
        <v>108</v>
      </c>
      <c r="G24" s="152">
        <f>DIRECCIONALIDAD!J29/100</f>
        <v>0.95918367346938771</v>
      </c>
      <c r="H24" s="151"/>
      <c r="I24" s="151" t="s">
        <v>109</v>
      </c>
      <c r="J24" s="152">
        <f>DIRECCIONALIDAD!J30/100</f>
        <v>4.0816326530612249E-2</v>
      </c>
      <c r="K24" s="153"/>
      <c r="L24" s="147"/>
      <c r="M24" s="150"/>
      <c r="N24" s="151"/>
      <c r="O24" s="151" t="s">
        <v>107</v>
      </c>
      <c r="P24" s="152">
        <f>DIRECCIONALIDAD!J31/100</f>
        <v>0</v>
      </c>
      <c r="Q24" s="151"/>
      <c r="R24" s="151"/>
      <c r="S24" s="151"/>
      <c r="T24" s="151" t="s">
        <v>108</v>
      </c>
      <c r="U24" s="152">
        <f>DIRECCIONALIDAD!J32/100</f>
        <v>0.97835497835497831</v>
      </c>
      <c r="V24" s="151"/>
      <c r="W24" s="151"/>
      <c r="X24" s="151"/>
      <c r="Y24" s="151" t="s">
        <v>109</v>
      </c>
      <c r="Z24" s="152">
        <f>DIRECCIONALIDAD!J33/100</f>
        <v>2.1645021645021644E-2</v>
      </c>
      <c r="AA24" s="151"/>
      <c r="AB24" s="151"/>
      <c r="AC24" s="147"/>
      <c r="AD24" s="150"/>
      <c r="AE24" s="151" t="s">
        <v>107</v>
      </c>
      <c r="AF24" s="152">
        <f>DIRECCIONALIDAD!J34/100</f>
        <v>0</v>
      </c>
      <c r="AG24" s="151"/>
      <c r="AH24" s="151"/>
      <c r="AI24" s="151"/>
      <c r="AJ24" s="151" t="s">
        <v>108</v>
      </c>
      <c r="AK24" s="152">
        <f>DIRECCIONALIDAD!J35/100</f>
        <v>0.97230769230769232</v>
      </c>
      <c r="AL24" s="151"/>
      <c r="AM24" s="151"/>
      <c r="AN24" s="151" t="s">
        <v>109</v>
      </c>
      <c r="AO24" s="152">
        <f>DIRECCIONALIDAD!J36/100</f>
        <v>2.7692307692307693E-2</v>
      </c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</row>
    <row r="25" spans="1:81" ht="16.5" customHeight="1" x14ac:dyDescent="0.2">
      <c r="A25" s="159" t="s">
        <v>151</v>
      </c>
      <c r="B25" s="160">
        <f>MAX(B23:K23)</f>
        <v>305</v>
      </c>
      <c r="C25" s="151" t="s">
        <v>107</v>
      </c>
      <c r="D25" s="161">
        <f>+B25*D24</f>
        <v>0</v>
      </c>
      <c r="E25" s="151"/>
      <c r="F25" s="151" t="s">
        <v>108</v>
      </c>
      <c r="G25" s="161">
        <f>+B25*G24</f>
        <v>292.55102040816325</v>
      </c>
      <c r="H25" s="151"/>
      <c r="I25" s="151" t="s">
        <v>109</v>
      </c>
      <c r="J25" s="161">
        <f>+B25*J24</f>
        <v>12.448979591836736</v>
      </c>
      <c r="K25" s="153"/>
      <c r="L25" s="147"/>
      <c r="M25" s="160">
        <f>MAX(M23:AB23)</f>
        <v>267.5</v>
      </c>
      <c r="N25" s="151"/>
      <c r="O25" s="151" t="s">
        <v>107</v>
      </c>
      <c r="P25" s="162">
        <f>+M25*P24</f>
        <v>0</v>
      </c>
      <c r="Q25" s="151"/>
      <c r="R25" s="151"/>
      <c r="S25" s="151"/>
      <c r="T25" s="151" t="s">
        <v>108</v>
      </c>
      <c r="U25" s="162">
        <f>+M25*U24</f>
        <v>261.70995670995671</v>
      </c>
      <c r="V25" s="151"/>
      <c r="W25" s="151"/>
      <c r="X25" s="151"/>
      <c r="Y25" s="151" t="s">
        <v>109</v>
      </c>
      <c r="Z25" s="162">
        <f>+M25*Z24</f>
        <v>5.7900432900432897</v>
      </c>
      <c r="AA25" s="151"/>
      <c r="AB25" s="153"/>
      <c r="AC25" s="147"/>
      <c r="AD25" s="160">
        <f>MAX(AD23:AO23)</f>
        <v>313</v>
      </c>
      <c r="AE25" s="151" t="s">
        <v>107</v>
      </c>
      <c r="AF25" s="161">
        <f>+AD25*AF24</f>
        <v>0</v>
      </c>
      <c r="AG25" s="151"/>
      <c r="AH25" s="151"/>
      <c r="AI25" s="151"/>
      <c r="AJ25" s="151" t="s">
        <v>108</v>
      </c>
      <c r="AK25" s="161">
        <f>+AD25*AK24</f>
        <v>304.33230769230772</v>
      </c>
      <c r="AL25" s="151"/>
      <c r="AM25" s="151"/>
      <c r="AN25" s="151" t="s">
        <v>109</v>
      </c>
      <c r="AO25" s="163">
        <f>+AD25*AO24</f>
        <v>8.6676923076923078</v>
      </c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</row>
    <row r="26" spans="1:81" ht="16.5" customHeight="1" x14ac:dyDescent="0.2">
      <c r="A26" s="91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37" t="s">
        <v>103</v>
      </c>
      <c r="U26" s="237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</row>
    <row r="27" spans="1:81" ht="16.5" customHeight="1" x14ac:dyDescent="0.2">
      <c r="A27" s="99" t="s">
        <v>104</v>
      </c>
      <c r="B27" s="148">
        <f>'G-4'!F10</f>
        <v>92.5</v>
      </c>
      <c r="C27" s="148">
        <f>'G-4'!F11</f>
        <v>132</v>
      </c>
      <c r="D27" s="148">
        <f>'G-4'!F12</f>
        <v>109.5</v>
      </c>
      <c r="E27" s="148">
        <f>'G-4'!F13</f>
        <v>90</v>
      </c>
      <c r="F27" s="148">
        <f>'G-4'!F14</f>
        <v>116.5</v>
      </c>
      <c r="G27" s="148">
        <f>'G-4'!F15</f>
        <v>99</v>
      </c>
      <c r="H27" s="148">
        <f>'G-4'!F16</f>
        <v>83</v>
      </c>
      <c r="I27" s="148">
        <f>'G-4'!F17</f>
        <v>87.5</v>
      </c>
      <c r="J27" s="148">
        <f>'G-4'!F18</f>
        <v>84</v>
      </c>
      <c r="K27" s="148">
        <f>'G-4'!F19</f>
        <v>77</v>
      </c>
      <c r="L27" s="149"/>
      <c r="M27" s="148">
        <f>'G-4'!F20</f>
        <v>74.5</v>
      </c>
      <c r="N27" s="148">
        <f>'G-4'!F21</f>
        <v>74</v>
      </c>
      <c r="O27" s="148">
        <f>'G-4'!F22</f>
        <v>81.5</v>
      </c>
      <c r="P27" s="148">
        <f>'G-4'!M10</f>
        <v>107</v>
      </c>
      <c r="Q27" s="148">
        <f>'G-4'!M11</f>
        <v>106</v>
      </c>
      <c r="R27" s="148">
        <f>'G-4'!M12</f>
        <v>113.5</v>
      </c>
      <c r="S27" s="148">
        <f>'G-4'!M13</f>
        <v>96</v>
      </c>
      <c r="T27" s="148">
        <f>'G-4'!M14</f>
        <v>73</v>
      </c>
      <c r="U27" s="148">
        <f>'G-4'!M15</f>
        <v>70</v>
      </c>
      <c r="V27" s="148">
        <f>'G-4'!M16</f>
        <v>62.5</v>
      </c>
      <c r="W27" s="148">
        <f>'G-4'!M17</f>
        <v>70</v>
      </c>
      <c r="X27" s="148">
        <f>'G-4'!M18</f>
        <v>100.5</v>
      </c>
      <c r="Y27" s="148">
        <f>'G-4'!M19</f>
        <v>100.5</v>
      </c>
      <c r="Z27" s="148">
        <f>'G-4'!M20</f>
        <v>99</v>
      </c>
      <c r="AA27" s="148">
        <f>'G-4'!M21</f>
        <v>106.5</v>
      </c>
      <c r="AB27" s="148">
        <f>'G-4'!M22</f>
        <v>97.5</v>
      </c>
      <c r="AC27" s="149"/>
      <c r="AD27" s="148">
        <f>'G-4'!T10</f>
        <v>91.5</v>
      </c>
      <c r="AE27" s="148">
        <f>'G-4'!T11</f>
        <v>94.5</v>
      </c>
      <c r="AF27" s="148">
        <f>'G-4'!T12</f>
        <v>87.5</v>
      </c>
      <c r="AG27" s="148">
        <f>'G-4'!T13</f>
        <v>99</v>
      </c>
      <c r="AH27" s="148">
        <f>'G-4'!T14</f>
        <v>110</v>
      </c>
      <c r="AI27" s="148">
        <f>'G-4'!T15</f>
        <v>123</v>
      </c>
      <c r="AJ27" s="148">
        <f>'G-4'!T16</f>
        <v>127.5</v>
      </c>
      <c r="AK27" s="148">
        <f>'G-4'!T17</f>
        <v>129</v>
      </c>
      <c r="AL27" s="148">
        <f>'G-4'!T18</f>
        <v>100.5</v>
      </c>
      <c r="AM27" s="148">
        <f>'G-4'!T19</f>
        <v>123</v>
      </c>
      <c r="AN27" s="148">
        <f>'G-4'!T20</f>
        <v>110</v>
      </c>
      <c r="AO27" s="148">
        <f>'G-4'!T21</f>
        <v>85.5</v>
      </c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</row>
    <row r="28" spans="1:81" ht="16.5" customHeight="1" x14ac:dyDescent="0.2">
      <c r="A28" s="99" t="s">
        <v>105</v>
      </c>
      <c r="B28" s="148"/>
      <c r="C28" s="148"/>
      <c r="D28" s="148"/>
      <c r="E28" s="148">
        <f>B27+C27+D27+E27</f>
        <v>424</v>
      </c>
      <c r="F28" s="148">
        <f t="shared" ref="F28:K28" si="24">C27+D27+E27+F27</f>
        <v>448</v>
      </c>
      <c r="G28" s="148">
        <f t="shared" si="24"/>
        <v>415</v>
      </c>
      <c r="H28" s="148">
        <f t="shared" si="24"/>
        <v>388.5</v>
      </c>
      <c r="I28" s="148">
        <f t="shared" si="24"/>
        <v>386</v>
      </c>
      <c r="J28" s="148">
        <f t="shared" si="24"/>
        <v>353.5</v>
      </c>
      <c r="K28" s="148">
        <f t="shared" si="24"/>
        <v>331.5</v>
      </c>
      <c r="L28" s="149"/>
      <c r="M28" s="148"/>
      <c r="N28" s="148"/>
      <c r="O28" s="148"/>
      <c r="P28" s="148">
        <f>M27+N27+O27+P27</f>
        <v>337</v>
      </c>
      <c r="Q28" s="148">
        <f t="shared" ref="Q28:AB28" si="25">N27+O27+P27+Q27</f>
        <v>368.5</v>
      </c>
      <c r="R28" s="148">
        <f t="shared" si="25"/>
        <v>408</v>
      </c>
      <c r="S28" s="148">
        <f t="shared" si="25"/>
        <v>422.5</v>
      </c>
      <c r="T28" s="148">
        <f t="shared" si="25"/>
        <v>388.5</v>
      </c>
      <c r="U28" s="148">
        <f t="shared" si="25"/>
        <v>352.5</v>
      </c>
      <c r="V28" s="148">
        <f t="shared" si="25"/>
        <v>301.5</v>
      </c>
      <c r="W28" s="148">
        <f t="shared" si="25"/>
        <v>275.5</v>
      </c>
      <c r="X28" s="148">
        <f t="shared" si="25"/>
        <v>303</v>
      </c>
      <c r="Y28" s="148">
        <f t="shared" si="25"/>
        <v>333.5</v>
      </c>
      <c r="Z28" s="148">
        <f t="shared" si="25"/>
        <v>370</v>
      </c>
      <c r="AA28" s="148">
        <f t="shared" si="25"/>
        <v>406.5</v>
      </c>
      <c r="AB28" s="148">
        <f t="shared" si="25"/>
        <v>403.5</v>
      </c>
      <c r="AC28" s="149"/>
      <c r="AD28" s="148"/>
      <c r="AE28" s="148"/>
      <c r="AF28" s="148"/>
      <c r="AG28" s="148">
        <f>AD27+AE27+AF27+AG27</f>
        <v>372.5</v>
      </c>
      <c r="AH28" s="148">
        <f t="shared" ref="AH28:AO28" si="26">AE27+AF27+AG27+AH27</f>
        <v>391</v>
      </c>
      <c r="AI28" s="148">
        <f t="shared" si="26"/>
        <v>419.5</v>
      </c>
      <c r="AJ28" s="148">
        <f t="shared" si="26"/>
        <v>459.5</v>
      </c>
      <c r="AK28" s="148">
        <f t="shared" si="26"/>
        <v>489.5</v>
      </c>
      <c r="AL28" s="148">
        <f t="shared" si="26"/>
        <v>480</v>
      </c>
      <c r="AM28" s="148">
        <f t="shared" si="26"/>
        <v>480</v>
      </c>
      <c r="AN28" s="148">
        <f t="shared" si="26"/>
        <v>462.5</v>
      </c>
      <c r="AO28" s="148">
        <f t="shared" si="26"/>
        <v>419</v>
      </c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00"/>
      <c r="CB28" s="100"/>
      <c r="CC28" s="100"/>
    </row>
    <row r="29" spans="1:81" ht="16.5" customHeight="1" x14ac:dyDescent="0.2">
      <c r="A29" s="96" t="s">
        <v>106</v>
      </c>
      <c r="B29" s="150"/>
      <c r="C29" s="151" t="s">
        <v>107</v>
      </c>
      <c r="D29" s="152">
        <f>DIRECCIONALIDAD!J37/100</f>
        <v>0</v>
      </c>
      <c r="E29" s="151"/>
      <c r="F29" s="151" t="s">
        <v>108</v>
      </c>
      <c r="G29" s="152">
        <f>DIRECCIONALIDAD!J38/100</f>
        <v>1</v>
      </c>
      <c r="H29" s="151"/>
      <c r="I29" s="151" t="s">
        <v>109</v>
      </c>
      <c r="J29" s="152">
        <f>DIRECCIONALIDAD!J39/100</f>
        <v>0</v>
      </c>
      <c r="K29" s="153"/>
      <c r="L29" s="147"/>
      <c r="M29" s="150"/>
      <c r="N29" s="151"/>
      <c r="O29" s="151" t="s">
        <v>107</v>
      </c>
      <c r="P29" s="152">
        <f>DIRECCIONALIDAD!J40/100</f>
        <v>0</v>
      </c>
      <c r="Q29" s="151"/>
      <c r="R29" s="151"/>
      <c r="S29" s="151"/>
      <c r="T29" s="151" t="s">
        <v>108</v>
      </c>
      <c r="U29" s="152">
        <f>DIRECCIONALIDAD!J41/100</f>
        <v>1</v>
      </c>
      <c r="V29" s="151"/>
      <c r="W29" s="151"/>
      <c r="X29" s="151"/>
      <c r="Y29" s="151" t="s">
        <v>109</v>
      </c>
      <c r="Z29" s="152">
        <f>DIRECCIONALIDAD!J42/100</f>
        <v>0</v>
      </c>
      <c r="AA29" s="151"/>
      <c r="AB29" s="153"/>
      <c r="AC29" s="147"/>
      <c r="AD29" s="150"/>
      <c r="AE29" s="151" t="s">
        <v>107</v>
      </c>
      <c r="AF29" s="152">
        <f>DIRECCIONALIDAD!J43/100</f>
        <v>0</v>
      </c>
      <c r="AG29" s="151"/>
      <c r="AH29" s="151"/>
      <c r="AI29" s="151"/>
      <c r="AJ29" s="151" t="s">
        <v>108</v>
      </c>
      <c r="AK29" s="152">
        <f>DIRECCIONALIDAD!J44/100</f>
        <v>1</v>
      </c>
      <c r="AL29" s="151"/>
      <c r="AM29" s="151"/>
      <c r="AN29" s="151" t="s">
        <v>109</v>
      </c>
      <c r="AO29" s="154">
        <f>DIRECCIONALIDAD!J45/100</f>
        <v>0</v>
      </c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</row>
    <row r="30" spans="1:81" ht="16.5" customHeight="1" x14ac:dyDescent="0.2">
      <c r="A30" s="159" t="s">
        <v>151</v>
      </c>
      <c r="B30" s="160">
        <f>MAX(B28:K28)</f>
        <v>448</v>
      </c>
      <c r="C30" s="151" t="s">
        <v>107</v>
      </c>
      <c r="D30" s="161">
        <f>+B30*D29</f>
        <v>0</v>
      </c>
      <c r="E30" s="151"/>
      <c r="F30" s="151" t="s">
        <v>108</v>
      </c>
      <c r="G30" s="161">
        <f>+B30*G29</f>
        <v>448</v>
      </c>
      <c r="H30" s="151"/>
      <c r="I30" s="151" t="s">
        <v>109</v>
      </c>
      <c r="J30" s="161">
        <f>+B30*J29</f>
        <v>0</v>
      </c>
      <c r="K30" s="153"/>
      <c r="L30" s="147"/>
      <c r="M30" s="160">
        <f>MAX(M28:AB28)</f>
        <v>422.5</v>
      </c>
      <c r="N30" s="151"/>
      <c r="O30" s="151" t="s">
        <v>107</v>
      </c>
      <c r="P30" s="162">
        <f>+M30*P29</f>
        <v>0</v>
      </c>
      <c r="Q30" s="151"/>
      <c r="R30" s="151"/>
      <c r="S30" s="151"/>
      <c r="T30" s="151" t="s">
        <v>108</v>
      </c>
      <c r="U30" s="162">
        <f>+M30*U29</f>
        <v>422.5</v>
      </c>
      <c r="V30" s="151"/>
      <c r="W30" s="151"/>
      <c r="X30" s="151"/>
      <c r="Y30" s="151" t="s">
        <v>109</v>
      </c>
      <c r="Z30" s="162">
        <f>+M30*Z29</f>
        <v>0</v>
      </c>
      <c r="AA30" s="151"/>
      <c r="AB30" s="153"/>
      <c r="AC30" s="147"/>
      <c r="AD30" s="160">
        <f>MAX(AD28:AO28)</f>
        <v>489.5</v>
      </c>
      <c r="AE30" s="151" t="s">
        <v>107</v>
      </c>
      <c r="AF30" s="161">
        <f>+AD30*AF29</f>
        <v>0</v>
      </c>
      <c r="AG30" s="151"/>
      <c r="AH30" s="151"/>
      <c r="AI30" s="151"/>
      <c r="AJ30" s="151" t="s">
        <v>108</v>
      </c>
      <c r="AK30" s="161">
        <f>+AD30*AK29</f>
        <v>489.5</v>
      </c>
      <c r="AL30" s="151"/>
      <c r="AM30" s="151"/>
      <c r="AN30" s="151" t="s">
        <v>109</v>
      </c>
      <c r="AO30" s="163">
        <f>+AD30*AO29</f>
        <v>0</v>
      </c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</row>
    <row r="31" spans="1:81" ht="16.5" customHeight="1" x14ac:dyDescent="0.2">
      <c r="A31" s="91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37" t="s">
        <v>103</v>
      </c>
      <c r="U31" s="237"/>
      <c r="V31" s="146" t="s">
        <v>110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</row>
    <row r="32" spans="1:81" ht="16.5" customHeight="1" x14ac:dyDescent="0.2">
      <c r="A32" s="99" t="s">
        <v>104</v>
      </c>
      <c r="B32" s="148">
        <f>B13+B18+B22+B27</f>
        <v>399.5</v>
      </c>
      <c r="C32" s="148">
        <f t="shared" ref="C32:K32" si="27">C13+C18+C22+C27</f>
        <v>439.5</v>
      </c>
      <c r="D32" s="148">
        <f t="shared" si="27"/>
        <v>406</v>
      </c>
      <c r="E32" s="148">
        <f t="shared" si="27"/>
        <v>429</v>
      </c>
      <c r="F32" s="148">
        <f t="shared" si="27"/>
        <v>391</v>
      </c>
      <c r="G32" s="148">
        <f t="shared" si="27"/>
        <v>391</v>
      </c>
      <c r="H32" s="148">
        <f t="shared" si="27"/>
        <v>349</v>
      </c>
      <c r="I32" s="148">
        <f t="shared" si="27"/>
        <v>379</v>
      </c>
      <c r="J32" s="148">
        <f t="shared" si="27"/>
        <v>397.5</v>
      </c>
      <c r="K32" s="148">
        <f t="shared" si="27"/>
        <v>346</v>
      </c>
      <c r="L32" s="149"/>
      <c r="M32" s="148">
        <f>M13+M18+M22+M27</f>
        <v>313</v>
      </c>
      <c r="N32" s="148">
        <f t="shared" ref="N32:AB32" si="28">N13+N18+N22+N27</f>
        <v>339</v>
      </c>
      <c r="O32" s="148">
        <f t="shared" si="28"/>
        <v>383</v>
      </c>
      <c r="P32" s="148">
        <f t="shared" si="28"/>
        <v>400.5</v>
      </c>
      <c r="Q32" s="148">
        <f t="shared" si="28"/>
        <v>429.5</v>
      </c>
      <c r="R32" s="148">
        <f t="shared" si="28"/>
        <v>413.5</v>
      </c>
      <c r="S32" s="148">
        <f t="shared" si="28"/>
        <v>375</v>
      </c>
      <c r="T32" s="148">
        <f t="shared" si="28"/>
        <v>351.5</v>
      </c>
      <c r="U32" s="148">
        <f t="shared" si="28"/>
        <v>343</v>
      </c>
      <c r="V32" s="148">
        <f t="shared" si="28"/>
        <v>306.5</v>
      </c>
      <c r="W32" s="148">
        <f t="shared" si="28"/>
        <v>357</v>
      </c>
      <c r="X32" s="148">
        <f t="shared" si="28"/>
        <v>393</v>
      </c>
      <c r="Y32" s="148">
        <f t="shared" si="28"/>
        <v>401</v>
      </c>
      <c r="Z32" s="148">
        <f t="shared" si="28"/>
        <v>427.5</v>
      </c>
      <c r="AA32" s="148">
        <f t="shared" si="28"/>
        <v>314</v>
      </c>
      <c r="AB32" s="148">
        <f t="shared" si="28"/>
        <v>340</v>
      </c>
      <c r="AC32" s="149"/>
      <c r="AD32" s="148">
        <f>AD13+AD18+AD22+AD27</f>
        <v>376</v>
      </c>
      <c r="AE32" s="148">
        <f t="shared" ref="AE32:AO32" si="29">AE13+AE18+AE22+AE27</f>
        <v>410</v>
      </c>
      <c r="AF32" s="148">
        <f t="shared" si="29"/>
        <v>426</v>
      </c>
      <c r="AG32" s="148">
        <f t="shared" si="29"/>
        <v>470.5</v>
      </c>
      <c r="AH32" s="148">
        <f t="shared" si="29"/>
        <v>426.5</v>
      </c>
      <c r="AI32" s="148">
        <f t="shared" si="29"/>
        <v>480</v>
      </c>
      <c r="AJ32" s="148">
        <f t="shared" si="29"/>
        <v>504.5</v>
      </c>
      <c r="AK32" s="148">
        <f t="shared" si="29"/>
        <v>573</v>
      </c>
      <c r="AL32" s="148">
        <f t="shared" si="29"/>
        <v>580</v>
      </c>
      <c r="AM32" s="148">
        <f t="shared" si="29"/>
        <v>634.5</v>
      </c>
      <c r="AN32" s="148">
        <f t="shared" si="29"/>
        <v>613</v>
      </c>
      <c r="AO32" s="148">
        <f t="shared" si="29"/>
        <v>546</v>
      </c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</row>
    <row r="33" spans="1:81" ht="16.5" customHeight="1" x14ac:dyDescent="0.2">
      <c r="A33" s="99" t="s">
        <v>105</v>
      </c>
      <c r="B33" s="148"/>
      <c r="C33" s="148"/>
      <c r="D33" s="148"/>
      <c r="E33" s="148">
        <f>B32+C32+D32+E32</f>
        <v>1674</v>
      </c>
      <c r="F33" s="148">
        <f t="shared" ref="F33:K33" si="30">C32+D32+E32+F32</f>
        <v>1665.5</v>
      </c>
      <c r="G33" s="148">
        <f t="shared" si="30"/>
        <v>1617</v>
      </c>
      <c r="H33" s="148">
        <f t="shared" si="30"/>
        <v>1560</v>
      </c>
      <c r="I33" s="148">
        <f t="shared" si="30"/>
        <v>1510</v>
      </c>
      <c r="J33" s="148">
        <f t="shared" si="30"/>
        <v>1516.5</v>
      </c>
      <c r="K33" s="148">
        <f t="shared" si="30"/>
        <v>1471.5</v>
      </c>
      <c r="L33" s="149"/>
      <c r="M33" s="148"/>
      <c r="N33" s="148"/>
      <c r="O33" s="148"/>
      <c r="P33" s="148">
        <f>M32+N32+O32+P32</f>
        <v>1435.5</v>
      </c>
      <c r="Q33" s="148">
        <f t="shared" ref="Q33:AB33" si="31">N32+O32+P32+Q32</f>
        <v>1552</v>
      </c>
      <c r="R33" s="148">
        <f t="shared" si="31"/>
        <v>1626.5</v>
      </c>
      <c r="S33" s="148">
        <f t="shared" si="31"/>
        <v>1618.5</v>
      </c>
      <c r="T33" s="148">
        <f t="shared" si="31"/>
        <v>1569.5</v>
      </c>
      <c r="U33" s="148">
        <f t="shared" si="31"/>
        <v>1483</v>
      </c>
      <c r="V33" s="148">
        <f t="shared" si="31"/>
        <v>1376</v>
      </c>
      <c r="W33" s="148">
        <f t="shared" si="31"/>
        <v>1358</v>
      </c>
      <c r="X33" s="148">
        <f t="shared" si="31"/>
        <v>1399.5</v>
      </c>
      <c r="Y33" s="148">
        <f t="shared" si="31"/>
        <v>1457.5</v>
      </c>
      <c r="Z33" s="148">
        <f t="shared" si="31"/>
        <v>1578.5</v>
      </c>
      <c r="AA33" s="148">
        <f t="shared" si="31"/>
        <v>1535.5</v>
      </c>
      <c r="AB33" s="148">
        <f t="shared" si="31"/>
        <v>1482.5</v>
      </c>
      <c r="AC33" s="149"/>
      <c r="AD33" s="148"/>
      <c r="AE33" s="148"/>
      <c r="AF33" s="148"/>
      <c r="AG33" s="148">
        <f>AD32+AE32+AF32+AG32</f>
        <v>1682.5</v>
      </c>
      <c r="AH33" s="148">
        <f t="shared" ref="AH33:AO33" si="32">AE32+AF32+AG32+AH32</f>
        <v>1733</v>
      </c>
      <c r="AI33" s="148">
        <f t="shared" si="32"/>
        <v>1803</v>
      </c>
      <c r="AJ33" s="148">
        <f t="shared" si="32"/>
        <v>1881.5</v>
      </c>
      <c r="AK33" s="148">
        <f t="shared" si="32"/>
        <v>1984</v>
      </c>
      <c r="AL33" s="148">
        <f t="shared" si="32"/>
        <v>2137.5</v>
      </c>
      <c r="AM33" s="148">
        <f t="shared" si="32"/>
        <v>2292</v>
      </c>
      <c r="AN33" s="148">
        <f t="shared" si="32"/>
        <v>2400.5</v>
      </c>
      <c r="AO33" s="148">
        <f t="shared" si="32"/>
        <v>2373.5</v>
      </c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</row>
    <row r="34" spans="1:8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</row>
    <row r="35" spans="1:8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238"/>
      <c r="R35" s="238"/>
      <c r="S35" s="238"/>
      <c r="T35" s="238"/>
      <c r="U35" s="238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</row>
    <row r="36" spans="1:81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10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</row>
    <row r="37" spans="1:8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10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</row>
    <row r="38" spans="1:81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100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</row>
    <row r="39" spans="1:8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10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</row>
    <row r="40" spans="1:81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100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</row>
    <row r="41" spans="1:81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10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</row>
    <row r="42" spans="1:81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100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</row>
    <row r="43" spans="1:8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10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</row>
    <row r="44" spans="1:81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100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</row>
    <row r="45" spans="1:8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10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</row>
    <row r="46" spans="1:81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100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</row>
    <row r="47" spans="1:8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100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</row>
    <row r="48" spans="1:81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100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</row>
    <row r="49" spans="1:8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100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</row>
    <row r="50" spans="1:81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</row>
    <row r="51" spans="1:8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</row>
    <row r="52" spans="1:8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</row>
    <row r="53" spans="1:8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</row>
    <row r="54" spans="1:81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</row>
    <row r="55" spans="1:81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</row>
    <row r="56" spans="1:81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</row>
    <row r="57" spans="1:8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</row>
    <row r="58" spans="1:81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</row>
    <row r="59" spans="1:81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</row>
    <row r="60" spans="1:81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</row>
    <row r="61" spans="1:81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</row>
    <row r="62" spans="1:81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</row>
    <row r="63" spans="1:81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</row>
    <row r="64" spans="1:81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</row>
    <row r="65" spans="1:81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</row>
    <row r="66" spans="1:81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</row>
    <row r="67" spans="1:8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</row>
    <row r="68" spans="1:8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</row>
    <row r="69" spans="1:81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</row>
    <row r="70" spans="1:81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</row>
    <row r="71" spans="1:8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</row>
    <row r="72" spans="1:81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</row>
    <row r="73" spans="1:8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</row>
    <row r="74" spans="1:81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</row>
    <row r="75" spans="1:8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</row>
    <row r="76" spans="1:8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</row>
    <row r="77" spans="1:81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</row>
    <row r="78" spans="1:8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</row>
    <row r="79" spans="1:81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</row>
    <row r="80" spans="1:81" x14ac:dyDescent="0.2">
      <c r="A80" s="91"/>
      <c r="B80" s="91"/>
      <c r="C80" s="91"/>
      <c r="D80" s="91"/>
      <c r="E80" s="91"/>
      <c r="F80" s="91"/>
      <c r="G80" s="10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</row>
    <row r="81" spans="1:81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</row>
    <row r="82" spans="1:81" x14ac:dyDescent="0.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2016-08-05T21:31:26Z</cp:lastPrinted>
  <dcterms:created xsi:type="dcterms:W3CDTF">1998-04-02T13:38:56Z</dcterms:created>
  <dcterms:modified xsi:type="dcterms:W3CDTF">2020-03-16T22:57:38Z</dcterms:modified>
</cp:coreProperties>
</file>