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34\CR 44\2020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Y11" i="4686"/>
  <c r="X11" i="4686"/>
  <c r="W11" i="4686"/>
  <c r="V11" i="4686"/>
  <c r="Y11" i="4684"/>
  <c r="X11" i="4684"/>
  <c r="W11" i="4684"/>
  <c r="V11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M20" i="4684"/>
  <c r="M21" i="4684"/>
  <c r="M22" i="4684"/>
  <c r="M18" i="4684"/>
  <c r="X18" i="4688" s="1"/>
  <c r="M17" i="4684"/>
  <c r="M16" i="4684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M14" i="4684"/>
  <c r="M13" i="4684"/>
  <c r="M12" i="4684"/>
  <c r="M11" i="4684"/>
  <c r="M10" i="4684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J13" i="4689"/>
  <c r="P15" i="4688" s="1"/>
  <c r="P18" i="4688"/>
  <c r="N10" i="4684"/>
  <c r="Q18" i="4688"/>
  <c r="Q33" i="4688" s="1"/>
  <c r="N11" i="4684"/>
  <c r="R18" i="4688"/>
  <c r="N12" i="4684"/>
  <c r="S18" i="4688"/>
  <c r="N13" i="4684"/>
  <c r="T18" i="4688"/>
  <c r="N14" i="4684"/>
  <c r="U18" i="4688"/>
  <c r="N15" i="4684"/>
  <c r="V18" i="4688"/>
  <c r="V19" i="4688" s="1"/>
  <c r="BK18" i="4688" s="1"/>
  <c r="N16" i="4684"/>
  <c r="W18" i="4688"/>
  <c r="W33" i="4688" s="1"/>
  <c r="N18" i="4684"/>
  <c r="N17" i="4684"/>
  <c r="Y18" i="4688"/>
  <c r="N19" i="4684"/>
  <c r="Z18" i="4688"/>
  <c r="Z33" i="4688" s="1"/>
  <c r="N20" i="4684"/>
  <c r="AA18" i="4688"/>
  <c r="AA33" i="4688" s="1"/>
  <c r="N21" i="4684"/>
  <c r="AB18" i="4688"/>
  <c r="N22" i="4684"/>
  <c r="J16" i="4689"/>
  <c r="AF15" i="4688" s="1"/>
  <c r="J10" i="4689"/>
  <c r="D15" i="4688" s="1"/>
  <c r="J33" i="4689"/>
  <c r="Z25" i="4688" s="1"/>
  <c r="J24" i="4689"/>
  <c r="Z20" i="4688" s="1"/>
  <c r="J26" i="4689"/>
  <c r="AK20" i="4688" s="1"/>
  <c r="J28" i="4689"/>
  <c r="D25" i="4688" s="1"/>
  <c r="J30" i="4689"/>
  <c r="J25" i="4688" s="1"/>
  <c r="J34" i="4689"/>
  <c r="AF25" i="4688" s="1"/>
  <c r="J36" i="4689"/>
  <c r="AO25" i="4688" s="1"/>
  <c r="J32" i="4689"/>
  <c r="U25" i="4688" s="1"/>
  <c r="J23" i="4689"/>
  <c r="U20" i="4688" s="1"/>
  <c r="J20" i="4689"/>
  <c r="G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M11" i="4681"/>
  <c r="X33" i="4688"/>
  <c r="AB33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Y14" i="4688"/>
  <c r="BN12" i="4688" s="1"/>
  <c r="AA14" i="4688"/>
  <c r="BP12" i="4688" s="1"/>
  <c r="AB14" i="4688"/>
  <c r="BQ12" i="4688" s="1"/>
  <c r="T14" i="4688"/>
  <c r="BI12" i="4688" s="1"/>
  <c r="S33" i="4688"/>
  <c r="V14" i="4688"/>
  <c r="BK12" i="4688" s="1"/>
  <c r="U33" i="4688"/>
  <c r="X14" i="4688"/>
  <c r="BM12" i="4688" s="1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R19" i="4688" l="1"/>
  <c r="BG18" i="4688" s="1"/>
  <c r="P33" i="4688"/>
  <c r="S34" i="4688" s="1"/>
  <c r="BH22" i="4688" s="1"/>
  <c r="U19" i="4688"/>
  <c r="BJ18" i="4688" s="1"/>
  <c r="N10" i="4681"/>
  <c r="AA19" i="4688"/>
  <c r="BP18" i="4688" s="1"/>
  <c r="AB19" i="4688"/>
  <c r="BQ18" i="4688" s="1"/>
  <c r="Z19" i="4688"/>
  <c r="BO18" i="4688" s="1"/>
  <c r="Y33" i="4688"/>
  <c r="AB34" i="4688" s="1"/>
  <c r="BQ22" i="4688" s="1"/>
  <c r="X19" i="4688"/>
  <c r="BM18" i="4688" s="1"/>
  <c r="Q19" i="4688"/>
  <c r="BF18" i="4688" s="1"/>
  <c r="P19" i="4688"/>
  <c r="BE18" i="4688" s="1"/>
  <c r="AA34" i="4688"/>
  <c r="BP22" i="4688" s="1"/>
  <c r="AK34" i="4688"/>
  <c r="BY22" i="4688" s="1"/>
  <c r="W19" i="4688"/>
  <c r="BL18" i="4688" s="1"/>
  <c r="Y19" i="4688"/>
  <c r="BN18" i="4688" s="1"/>
  <c r="V33" i="4688"/>
  <c r="V34" i="4688" s="1"/>
  <c r="BK22" i="4688" s="1"/>
  <c r="N23" i="4684"/>
  <c r="BU20" i="4688"/>
  <c r="AD26" i="4688"/>
  <c r="BE20" i="4688"/>
  <c r="M26" i="4688"/>
  <c r="AU20" i="4688"/>
  <c r="B26" i="4688"/>
  <c r="BU18" i="4688"/>
  <c r="AD21" i="4688"/>
  <c r="AU18" i="4688"/>
  <c r="B21" i="4688"/>
  <c r="BU12" i="4688"/>
  <c r="AD16" i="4688"/>
  <c r="AU12" i="4688"/>
  <c r="B16" i="4688"/>
  <c r="BE12" i="4688"/>
  <c r="M16" i="4688"/>
  <c r="AL34" i="4688"/>
  <c r="BZ22" i="4688" s="1"/>
  <c r="AO34" i="4688"/>
  <c r="CC22" i="4688" s="1"/>
  <c r="AJ34" i="4688"/>
  <c r="BX22" i="4688" s="1"/>
  <c r="U23" i="4684"/>
  <c r="AI34" i="4688"/>
  <c r="BW22" i="4688" s="1"/>
  <c r="U23" i="4678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U34" i="4688"/>
  <c r="BJ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T34" i="4688"/>
  <c r="BI22" i="4688" s="1"/>
  <c r="Q34" i="4688"/>
  <c r="BF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G15" i="4681"/>
  <c r="N19" i="4681"/>
  <c r="N17" i="4681"/>
  <c r="N14" i="4681"/>
  <c r="N20" i="4681"/>
  <c r="R34" i="4688" l="1"/>
  <c r="BG22" i="4688" s="1"/>
  <c r="Z34" i="4688"/>
  <c r="BO22" i="4688" s="1"/>
  <c r="P34" i="4688"/>
  <c r="BE22" i="4688" s="1"/>
  <c r="X34" i="4688"/>
  <c r="BM22" i="4688" s="1"/>
  <c r="Y34" i="4688"/>
  <c r="BN22" i="4688" s="1"/>
  <c r="W34" i="4688"/>
  <c r="BL22" i="4688" s="1"/>
  <c r="M21" i="4688"/>
  <c r="Z21" i="4688" s="1"/>
  <c r="AO26" i="4688"/>
  <c r="AK26" i="4688"/>
  <c r="AF26" i="4688"/>
  <c r="J26" i="4688"/>
  <c r="D26" i="4688"/>
  <c r="G26" i="4688"/>
  <c r="Z26" i="4688"/>
  <c r="U26" i="4688"/>
  <c r="P26" i="4688"/>
  <c r="AK21" i="4688"/>
  <c r="AO21" i="4688"/>
  <c r="AF21" i="4688"/>
  <c r="G21" i="4688"/>
  <c r="D21" i="4688"/>
  <c r="J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  <c r="U21" i="4688" l="1"/>
  <c r="P21" i="4688"/>
</calcChain>
</file>

<file path=xl/sharedStrings.xml><?xml version="1.0" encoding="utf-8"?>
<sst xmlns="http://schemas.openxmlformats.org/spreadsheetml/2006/main" count="660" uniqueCount="150">
  <si>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</si>
  <si>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</si>
  <si>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</si>
  <si>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</si>
  <si>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</si>
  <si>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</si>
  <si>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</si>
  <si>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</si>
  <si>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</si>
  <si>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</si>
  <si>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</si>
  <si>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</si>
  <si>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</si>
  <si>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</si>
  <si>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</si>
  <si>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</si>
  <si>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</si>
  <si>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</si>
  <si>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</si>
  <si>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</si>
  <si>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</si>
  <si>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</si>
  <si>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</si>
  <si>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</si>
  <si>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</si>
  <si>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</si>
  <si>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</si>
  <si>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</si>
  <si>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</si>
  <si>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</si>
  <si>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</si>
  <si>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</si>
  <si>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</si>
  <si>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</si>
  <si>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</si>
  <si>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</si>
  <si>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</si>
  <si>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</si>
  <si>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</si>
  <si>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</si>
  <si>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</si>
  <si>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</si>
  <si>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</si>
  <si>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</si>
  <si>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</si>
  <si>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</si>
  <si>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</si>
  <si>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</si>
  <si>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</si>
  <si>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</si>
  <si>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</si>
  <si>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</si>
  <si>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</si>
  <si>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</si>
  <si>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</si>
  <si>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</si>
  <si>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</si>
  <si>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</si>
  <si>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</si>
  <si>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</si>
  <si>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</si>
  <si>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</si>
  <si>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</si>
  <si>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</si>
  <si>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</si>
  <si>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</si>
  <si>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</si>
  <si>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</si>
  <si>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</si>
  <si>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</si>
  <si>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</si>
  <si>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</si>
  <si>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</si>
  <si>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</si>
  <si>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</si>
  <si>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</si>
  <si>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</si>
  <si>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</si>
  <si>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</si>
  <si>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</si>
  <si>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</si>
  <si>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</si>
  <si>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</si>
  <si>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</si>
  <si>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</si>
  <si>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</si>
  <si>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</si>
  <si>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</si>
  <si>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</si>
  <si>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</si>
  <si>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</si>
  <si>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</si>
  <si>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</si>
  <si>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</si>
  <si>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</si>
  <si>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</si>
  <si>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</si>
  <si>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</si>
  <si>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</si>
  <si>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</si>
  <si>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</si>
  <si>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</si>
  <si>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</si>
  <si>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</si>
  <si>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</si>
  <si>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</si>
  <si>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</si>
  <si>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</si>
  <si>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</si>
  <si>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</si>
  <si>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</si>
  <si>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</si>
  <si>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</si>
  <si>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</si>
  <si>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</si>
  <si>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</si>
  <si>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</si>
  <si>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</si>
  <si>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</si>
  <si>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</si>
  <si>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</si>
  <si>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</si>
  <si>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</si>
  <si>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</si>
  <si>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</si>
  <si>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</si>
  <si>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</si>
  <si>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</si>
  <si>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</si>
  <si>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</si>
  <si>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</si>
  <si>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</si>
  <si>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</si>
  <si>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</si>
  <si>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</si>
  <si>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</si>
  <si>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09:00 - 09:30</t>
  </si>
  <si>
    <t>12:30 - 13:00</t>
  </si>
  <si>
    <t>18:30 - 19:00</t>
  </si>
  <si>
    <t>CALLE 34 X CARRERA 44</t>
  </si>
  <si>
    <t>07:30 - 08:30</t>
  </si>
  <si>
    <t>11:00 - 13:00</t>
  </si>
  <si>
    <t>13:30 - 14:15</t>
  </si>
  <si>
    <t>9:30 - 10:30</t>
  </si>
  <si>
    <t>14:30 - 15:00</t>
  </si>
  <si>
    <t>GEOVANNIS GONZALEZ</t>
  </si>
  <si>
    <t xml:space="preserve">VOL MAX </t>
  </si>
  <si>
    <t>ADOLFREDO FLOREZ</t>
  </si>
  <si>
    <t>IVAN FONSECA</t>
  </si>
  <si>
    <t>8:00 -9:00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</si>
</sst>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</c:v>
                </c:pt>
                <c:pt idx="1">
                  <c:v>52</c:v>
                </c:pt>
                <c:pt idx="2">
                  <c:v>74.5</c:v>
                </c:pt>
                <c:pt idx="3">
                  <c:v>72</c:v>
                </c:pt>
                <c:pt idx="4">
                  <c:v>58.5</c:v>
                </c:pt>
                <c:pt idx="5">
                  <c:v>72</c:v>
                </c:pt>
                <c:pt idx="6">
                  <c:v>59.5</c:v>
                </c:pt>
                <c:pt idx="7">
                  <c:v>78</c:v>
                </c:pt>
                <c:pt idx="8">
                  <c:v>65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742408"/>
        <c:axId val="348063768"/>
      </c:barChart>
      <c:catAx>
        <c:axId val="34874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06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06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74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367.5</c:v>
                </c:pt>
                <c:pt idx="1">
                  <c:v>370.5</c:v>
                </c:pt>
                <c:pt idx="2">
                  <c:v>428.5</c:v>
                </c:pt>
                <c:pt idx="3">
                  <c:v>445</c:v>
                </c:pt>
                <c:pt idx="4">
                  <c:v>423</c:v>
                </c:pt>
                <c:pt idx="5">
                  <c:v>461</c:v>
                </c:pt>
                <c:pt idx="6">
                  <c:v>424</c:v>
                </c:pt>
                <c:pt idx="7">
                  <c:v>354</c:v>
                </c:pt>
                <c:pt idx="8">
                  <c:v>429.5</c:v>
                </c:pt>
                <c:pt idx="9">
                  <c:v>421.5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540104"/>
        <c:axId val="349543240"/>
      </c:barChart>
      <c:catAx>
        <c:axId val="34954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54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54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54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352.5</c:v>
                </c:pt>
                <c:pt idx="1">
                  <c:v>371.5</c:v>
                </c:pt>
                <c:pt idx="2">
                  <c:v>384</c:v>
                </c:pt>
                <c:pt idx="3">
                  <c:v>371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538928"/>
        <c:axId val="349537752"/>
      </c:barChart>
      <c:catAx>
        <c:axId val="34953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53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53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53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369</c:v>
                </c:pt>
                <c:pt idx="1">
                  <c:v>390.5</c:v>
                </c:pt>
                <c:pt idx="2">
                  <c:v>372.5</c:v>
                </c:pt>
                <c:pt idx="3">
                  <c:v>390.5</c:v>
                </c:pt>
                <c:pt idx="4">
                  <c:v>369</c:v>
                </c:pt>
                <c:pt idx="5">
                  <c:v>364</c:v>
                </c:pt>
                <c:pt idx="6">
                  <c:v>401</c:v>
                </c:pt>
                <c:pt idx="7">
                  <c:v>392</c:v>
                </c:pt>
                <c:pt idx="8">
                  <c:v>386</c:v>
                </c:pt>
                <c:pt idx="9">
                  <c:v>395</c:v>
                </c:pt>
                <c:pt idx="10">
                  <c:v>366.5</c:v>
                </c:pt>
                <c:pt idx="11">
                  <c:v>404</c:v>
                </c:pt>
                <c:pt idx="12">
                  <c:v>377.5</c:v>
                </c:pt>
                <c:pt idx="13">
                  <c:v>391.5</c:v>
                </c:pt>
                <c:pt idx="14">
                  <c:v>368.5</c:v>
                </c:pt>
                <c:pt idx="15">
                  <c:v>359.5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543632"/>
        <c:axId val="349540888"/>
      </c:barChart>
      <c:catAx>
        <c:axId val="34954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54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54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54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228.5</c:v>
                </c:pt>
                <c:pt idx="4">
                  <c:v>257</c:v>
                </c:pt>
                <c:pt idx="5">
                  <c:v>277</c:v>
                </c:pt>
                <c:pt idx="6">
                  <c:v>262</c:v>
                </c:pt>
                <c:pt idx="7">
                  <c:v>268</c:v>
                </c:pt>
                <c:pt idx="8">
                  <c:v>274.5</c:v>
                </c:pt>
                <c:pt idx="9">
                  <c:v>262.5</c:v>
                </c:pt>
                <c:pt idx="13">
                  <c:v>230</c:v>
                </c:pt>
                <c:pt idx="14">
                  <c:v>239</c:v>
                </c:pt>
                <c:pt idx="15">
                  <c:v>237</c:v>
                </c:pt>
                <c:pt idx="16">
                  <c:v>239</c:v>
                </c:pt>
                <c:pt idx="17">
                  <c:v>238.5</c:v>
                </c:pt>
                <c:pt idx="18">
                  <c:v>236.5</c:v>
                </c:pt>
                <c:pt idx="19">
                  <c:v>239.5</c:v>
                </c:pt>
                <c:pt idx="20">
                  <c:v>245</c:v>
                </c:pt>
                <c:pt idx="21">
                  <c:v>247</c:v>
                </c:pt>
                <c:pt idx="22">
                  <c:v>241.5</c:v>
                </c:pt>
                <c:pt idx="23">
                  <c:v>253.5</c:v>
                </c:pt>
                <c:pt idx="24">
                  <c:v>256.5</c:v>
                </c:pt>
                <c:pt idx="25">
                  <c:v>257.5</c:v>
                </c:pt>
                <c:pt idx="29">
                  <c:v>262</c:v>
                </c:pt>
                <c:pt idx="30">
                  <c:v>196</c:v>
                </c:pt>
                <c:pt idx="31">
                  <c:v>136.5</c:v>
                </c:pt>
                <c:pt idx="32">
                  <c:v>75.5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476</c:v>
                </c:pt>
                <c:pt idx="4">
                  <c:v>482</c:v>
                </c:pt>
                <c:pt idx="5">
                  <c:v>539</c:v>
                </c:pt>
                <c:pt idx="6">
                  <c:v>549</c:v>
                </c:pt>
                <c:pt idx="7">
                  <c:v>541</c:v>
                </c:pt>
                <c:pt idx="8">
                  <c:v>539</c:v>
                </c:pt>
                <c:pt idx="9">
                  <c:v>490.5</c:v>
                </c:pt>
                <c:pt idx="13">
                  <c:v>464</c:v>
                </c:pt>
                <c:pt idx="14">
                  <c:v>468</c:v>
                </c:pt>
                <c:pt idx="15">
                  <c:v>453</c:v>
                </c:pt>
                <c:pt idx="16">
                  <c:v>466.5</c:v>
                </c:pt>
                <c:pt idx="17">
                  <c:v>452</c:v>
                </c:pt>
                <c:pt idx="18">
                  <c:v>461.5</c:v>
                </c:pt>
                <c:pt idx="19">
                  <c:v>488</c:v>
                </c:pt>
                <c:pt idx="20">
                  <c:v>473.5</c:v>
                </c:pt>
                <c:pt idx="21">
                  <c:v>490.5</c:v>
                </c:pt>
                <c:pt idx="22">
                  <c:v>490.5</c:v>
                </c:pt>
                <c:pt idx="23">
                  <c:v>489</c:v>
                </c:pt>
                <c:pt idx="24">
                  <c:v>460.5</c:v>
                </c:pt>
                <c:pt idx="25">
                  <c:v>413.5</c:v>
                </c:pt>
                <c:pt idx="29">
                  <c:v>441.5</c:v>
                </c:pt>
                <c:pt idx="30">
                  <c:v>354</c:v>
                </c:pt>
                <c:pt idx="31">
                  <c:v>232.5</c:v>
                </c:pt>
                <c:pt idx="32">
                  <c:v>109.5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907</c:v>
                </c:pt>
                <c:pt idx="4">
                  <c:v>928</c:v>
                </c:pt>
                <c:pt idx="5">
                  <c:v>941.5</c:v>
                </c:pt>
                <c:pt idx="6">
                  <c:v>942</c:v>
                </c:pt>
                <c:pt idx="7">
                  <c:v>853</c:v>
                </c:pt>
                <c:pt idx="8">
                  <c:v>855</c:v>
                </c:pt>
                <c:pt idx="9">
                  <c:v>876</c:v>
                </c:pt>
                <c:pt idx="13">
                  <c:v>828.5</c:v>
                </c:pt>
                <c:pt idx="14">
                  <c:v>815.5</c:v>
                </c:pt>
                <c:pt idx="15">
                  <c:v>806</c:v>
                </c:pt>
                <c:pt idx="16">
                  <c:v>819</c:v>
                </c:pt>
                <c:pt idx="17">
                  <c:v>835.5</c:v>
                </c:pt>
                <c:pt idx="18">
                  <c:v>845</c:v>
                </c:pt>
                <c:pt idx="19">
                  <c:v>846.5</c:v>
                </c:pt>
                <c:pt idx="20">
                  <c:v>821</c:v>
                </c:pt>
                <c:pt idx="21">
                  <c:v>814</c:v>
                </c:pt>
                <c:pt idx="22">
                  <c:v>811</c:v>
                </c:pt>
                <c:pt idx="23">
                  <c:v>797</c:v>
                </c:pt>
                <c:pt idx="24">
                  <c:v>824.5</c:v>
                </c:pt>
                <c:pt idx="25">
                  <c:v>826</c:v>
                </c:pt>
                <c:pt idx="29">
                  <c:v>775.5</c:v>
                </c:pt>
                <c:pt idx="30">
                  <c:v>576.5</c:v>
                </c:pt>
                <c:pt idx="31">
                  <c:v>386</c:v>
                </c:pt>
                <c:pt idx="32">
                  <c:v>186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1611.5</c:v>
                </c:pt>
                <c:pt idx="4">
                  <c:v>1667</c:v>
                </c:pt>
                <c:pt idx="5">
                  <c:v>1757.5</c:v>
                </c:pt>
                <c:pt idx="6">
                  <c:v>1753</c:v>
                </c:pt>
                <c:pt idx="7">
                  <c:v>1662</c:v>
                </c:pt>
                <c:pt idx="8">
                  <c:v>1668.5</c:v>
                </c:pt>
                <c:pt idx="9">
                  <c:v>1629</c:v>
                </c:pt>
                <c:pt idx="13">
                  <c:v>1522.5</c:v>
                </c:pt>
                <c:pt idx="14">
                  <c:v>1522.5</c:v>
                </c:pt>
                <c:pt idx="15">
                  <c:v>1496</c:v>
                </c:pt>
                <c:pt idx="16">
                  <c:v>1524.5</c:v>
                </c:pt>
                <c:pt idx="17">
                  <c:v>1526</c:v>
                </c:pt>
                <c:pt idx="18">
                  <c:v>1543</c:v>
                </c:pt>
                <c:pt idx="19">
                  <c:v>1574</c:v>
                </c:pt>
                <c:pt idx="20">
                  <c:v>1539.5</c:v>
                </c:pt>
                <c:pt idx="21">
                  <c:v>1551.5</c:v>
                </c:pt>
                <c:pt idx="22">
                  <c:v>1543</c:v>
                </c:pt>
                <c:pt idx="23">
                  <c:v>1539.5</c:v>
                </c:pt>
                <c:pt idx="24">
                  <c:v>1541.5</c:v>
                </c:pt>
                <c:pt idx="25">
                  <c:v>1497</c:v>
                </c:pt>
                <c:pt idx="29">
                  <c:v>1479</c:v>
                </c:pt>
                <c:pt idx="30">
                  <c:v>1126.5</c:v>
                </c:pt>
                <c:pt idx="31">
                  <c:v>755</c:v>
                </c:pt>
                <c:pt idx="32">
                  <c:v>371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542064"/>
        <c:axId val="349539320"/>
      </c:lineChart>
      <c:catAx>
        <c:axId val="349542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953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539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9542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55.5</c:v>
                </c:pt>
                <c:pt idx="1">
                  <c:v>61.5</c:v>
                </c:pt>
                <c:pt idx="2">
                  <c:v>54</c:v>
                </c:pt>
                <c:pt idx="3">
                  <c:v>59</c:v>
                </c:pt>
                <c:pt idx="4">
                  <c:v>64.5</c:v>
                </c:pt>
                <c:pt idx="5">
                  <c:v>59.5</c:v>
                </c:pt>
                <c:pt idx="6">
                  <c:v>56</c:v>
                </c:pt>
                <c:pt idx="7">
                  <c:v>58.5</c:v>
                </c:pt>
                <c:pt idx="8">
                  <c:v>62.5</c:v>
                </c:pt>
                <c:pt idx="9">
                  <c:v>62.5</c:v>
                </c:pt>
                <c:pt idx="10">
                  <c:v>61.5</c:v>
                </c:pt>
                <c:pt idx="11">
                  <c:v>60.5</c:v>
                </c:pt>
                <c:pt idx="12">
                  <c:v>57</c:v>
                </c:pt>
                <c:pt idx="13">
                  <c:v>74.5</c:v>
                </c:pt>
                <c:pt idx="14">
                  <c:v>64.5</c:v>
                </c:pt>
                <c:pt idx="15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064160"/>
        <c:axId val="348061808"/>
      </c:barChart>
      <c:catAx>
        <c:axId val="3480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06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06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06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66</c:v>
                </c:pt>
                <c:pt idx="1">
                  <c:v>59.5</c:v>
                </c:pt>
                <c:pt idx="2">
                  <c:v>61</c:v>
                </c:pt>
                <c:pt idx="3">
                  <c:v>75.5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772736"/>
        <c:axId val="349774304"/>
      </c:barChart>
      <c:catAx>
        <c:axId val="3497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77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112.5</c:v>
                </c:pt>
                <c:pt idx="1">
                  <c:v>116.5</c:v>
                </c:pt>
                <c:pt idx="2">
                  <c:v>124.5</c:v>
                </c:pt>
                <c:pt idx="3">
                  <c:v>122.5</c:v>
                </c:pt>
                <c:pt idx="4">
                  <c:v>118.5</c:v>
                </c:pt>
                <c:pt idx="5">
                  <c:v>173.5</c:v>
                </c:pt>
                <c:pt idx="6">
                  <c:v>134.5</c:v>
                </c:pt>
                <c:pt idx="7">
                  <c:v>114.5</c:v>
                </c:pt>
                <c:pt idx="8">
                  <c:v>116.5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773520"/>
        <c:axId val="349776656"/>
      </c:barChart>
      <c:catAx>
        <c:axId val="34977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77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87.5</c:v>
                </c:pt>
                <c:pt idx="1">
                  <c:v>121.5</c:v>
                </c:pt>
                <c:pt idx="2">
                  <c:v>123</c:v>
                </c:pt>
                <c:pt idx="3">
                  <c:v>109.5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773912"/>
        <c:axId val="349777048"/>
      </c:barChart>
      <c:catAx>
        <c:axId val="34977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777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107.5</c:v>
                </c:pt>
                <c:pt idx="1">
                  <c:v>112</c:v>
                </c:pt>
                <c:pt idx="2">
                  <c:v>116.5</c:v>
                </c:pt>
                <c:pt idx="3">
                  <c:v>128</c:v>
                </c:pt>
                <c:pt idx="4">
                  <c:v>111.5</c:v>
                </c:pt>
                <c:pt idx="5">
                  <c:v>97</c:v>
                </c:pt>
                <c:pt idx="6">
                  <c:v>130</c:v>
                </c:pt>
                <c:pt idx="7">
                  <c:v>113.5</c:v>
                </c:pt>
                <c:pt idx="8">
                  <c:v>121</c:v>
                </c:pt>
                <c:pt idx="9">
                  <c:v>123.5</c:v>
                </c:pt>
                <c:pt idx="10">
                  <c:v>115.5</c:v>
                </c:pt>
                <c:pt idx="11">
                  <c:v>130.5</c:v>
                </c:pt>
                <c:pt idx="12">
                  <c:v>121</c:v>
                </c:pt>
                <c:pt idx="13">
                  <c:v>122</c:v>
                </c:pt>
                <c:pt idx="14">
                  <c:v>87</c:v>
                </c:pt>
                <c:pt idx="15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778616"/>
        <c:axId val="349777440"/>
      </c:barChart>
      <c:catAx>
        <c:axId val="34977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77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8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225</c:v>
                </c:pt>
                <c:pt idx="1">
                  <c:v>202</c:v>
                </c:pt>
                <c:pt idx="2">
                  <c:v>229.5</c:v>
                </c:pt>
                <c:pt idx="3">
                  <c:v>250.5</c:v>
                </c:pt>
                <c:pt idx="4">
                  <c:v>246</c:v>
                </c:pt>
                <c:pt idx="5">
                  <c:v>215.5</c:v>
                </c:pt>
                <c:pt idx="6">
                  <c:v>230</c:v>
                </c:pt>
                <c:pt idx="7">
                  <c:v>161.5</c:v>
                </c:pt>
                <c:pt idx="8">
                  <c:v>248</c:v>
                </c:pt>
                <c:pt idx="9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773128"/>
        <c:axId val="349779400"/>
      </c:barChart>
      <c:catAx>
        <c:axId val="34977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77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3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199</c:v>
                </c:pt>
                <c:pt idx="1">
                  <c:v>190.5</c:v>
                </c:pt>
                <c:pt idx="2">
                  <c:v>200</c:v>
                </c:pt>
                <c:pt idx="3">
                  <c:v>186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775088"/>
        <c:axId val="349775480"/>
      </c:barChart>
      <c:catAx>
        <c:axId val="34977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77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206</c:v>
                </c:pt>
                <c:pt idx="1">
                  <c:v>217</c:v>
                </c:pt>
                <c:pt idx="2">
                  <c:v>202</c:v>
                </c:pt>
                <c:pt idx="3">
                  <c:v>203.5</c:v>
                </c:pt>
                <c:pt idx="4">
                  <c:v>193</c:v>
                </c:pt>
                <c:pt idx="5">
                  <c:v>207.5</c:v>
                </c:pt>
                <c:pt idx="6">
                  <c:v>215</c:v>
                </c:pt>
                <c:pt idx="7">
                  <c:v>220</c:v>
                </c:pt>
                <c:pt idx="8">
                  <c:v>202.5</c:v>
                </c:pt>
                <c:pt idx="9">
                  <c:v>209</c:v>
                </c:pt>
                <c:pt idx="10">
                  <c:v>189.5</c:v>
                </c:pt>
                <c:pt idx="11">
                  <c:v>213</c:v>
                </c:pt>
                <c:pt idx="12">
                  <c:v>199.5</c:v>
                </c:pt>
                <c:pt idx="13">
                  <c:v>195</c:v>
                </c:pt>
                <c:pt idx="14">
                  <c:v>217</c:v>
                </c:pt>
                <c:pt idx="15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775872"/>
        <c:axId val="349536968"/>
      </c:barChart>
      <c:catAx>
        <c:axId val="34977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536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536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7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139</v>
      </c>
      <c r="E5" s="184"/>
      <c r="F5" s="184"/>
      <c r="G5" s="184"/>
      <c r="H5" s="184"/>
      <c r="I5" s="180" t="s">
        <v>53</v>
      </c>
      <c r="J5" s="180"/>
      <c r="K5" s="180"/>
      <c r="L5" s="185">
        <v>2134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145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44145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</v>
      </c>
      <c r="C10" s="46">
        <v>29</v>
      </c>
      <c r="D10" s="46">
        <v>0</v>
      </c>
      <c r="E10" s="46">
        <v>0</v>
      </c>
      <c r="F10" s="6">
        <f t="shared" ref="F10:F22" si="0">B10*0.5+C10*1+D10*2+E10*2.5</f>
        <v>30</v>
      </c>
      <c r="G10" s="2"/>
      <c r="H10" s="19" t="s">
        <v>4</v>
      </c>
      <c r="I10" s="46">
        <v>2</v>
      </c>
      <c r="J10" s="46">
        <v>58</v>
      </c>
      <c r="K10" s="46">
        <v>0</v>
      </c>
      <c r="L10" s="46">
        <v>0</v>
      </c>
      <c r="M10" s="6">
        <f t="shared" ref="M10:M22" si="1">I10*0.5+J10*1+K10*2+L10*2.5</f>
        <v>59</v>
      </c>
      <c r="N10" s="9">
        <f>F20+F21+F22+M10</f>
        <v>230</v>
      </c>
      <c r="O10" s="19" t="s">
        <v>43</v>
      </c>
      <c r="P10" s="46">
        <v>4</v>
      </c>
      <c r="Q10" s="46">
        <v>64</v>
      </c>
      <c r="R10" s="46">
        <v>0</v>
      </c>
      <c r="S10" s="46">
        <v>0</v>
      </c>
      <c r="T10" s="6">
        <f t="shared" ref="T10:T21" si="2">P10*0.5+Q10*1+R10*2+S10*2.5</f>
        <v>66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45</v>
      </c>
      <c r="D11" s="46">
        <v>1</v>
      </c>
      <c r="E11" s="46">
        <v>1</v>
      </c>
      <c r="F11" s="6">
        <f t="shared" si="0"/>
        <v>52</v>
      </c>
      <c r="G11" s="2"/>
      <c r="H11" s="19" t="s">
        <v>5</v>
      </c>
      <c r="I11" s="46">
        <v>2</v>
      </c>
      <c r="J11" s="46">
        <v>61</v>
      </c>
      <c r="K11" s="46">
        <v>0</v>
      </c>
      <c r="L11" s="46">
        <v>1</v>
      </c>
      <c r="M11" s="6">
        <f t="shared" si="1"/>
        <v>64.5</v>
      </c>
      <c r="N11" s="9">
        <f>F21+F22+M10+M11</f>
        <v>239</v>
      </c>
      <c r="O11" s="19" t="s">
        <v>44</v>
      </c>
      <c r="P11" s="46">
        <v>7</v>
      </c>
      <c r="Q11" s="46">
        <v>56</v>
      </c>
      <c r="R11" s="46">
        <v>0</v>
      </c>
      <c r="S11" s="46">
        <v>0</v>
      </c>
      <c r="T11" s="6">
        <f t="shared" si="2"/>
        <v>59.5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73</v>
      </c>
      <c r="D12" s="46">
        <v>0</v>
      </c>
      <c r="E12" s="46">
        <v>0</v>
      </c>
      <c r="F12" s="6">
        <f t="shared" si="0"/>
        <v>74.5</v>
      </c>
      <c r="G12" s="2"/>
      <c r="H12" s="19" t="s">
        <v>6</v>
      </c>
      <c r="I12" s="46">
        <v>2</v>
      </c>
      <c r="J12" s="46">
        <v>56</v>
      </c>
      <c r="K12" s="46">
        <v>0</v>
      </c>
      <c r="L12" s="46">
        <v>1</v>
      </c>
      <c r="M12" s="6">
        <f t="shared" si="1"/>
        <v>59.5</v>
      </c>
      <c r="N12" s="2">
        <f>F22+M10+M11+M12</f>
        <v>237</v>
      </c>
      <c r="O12" s="19" t="s">
        <v>32</v>
      </c>
      <c r="P12" s="46">
        <v>4</v>
      </c>
      <c r="Q12" s="46">
        <v>59</v>
      </c>
      <c r="R12" s="46">
        <v>0</v>
      </c>
      <c r="S12" s="46">
        <v>0</v>
      </c>
      <c r="T12" s="6">
        <f t="shared" si="2"/>
        <v>61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72</v>
      </c>
      <c r="D13" s="46">
        <v>0</v>
      </c>
      <c r="E13" s="46">
        <v>0</v>
      </c>
      <c r="F13" s="6">
        <f t="shared" si="0"/>
        <v>72</v>
      </c>
      <c r="G13" s="2">
        <f t="shared" ref="G13:G19" si="3">F10+F11+F12+F13</f>
        <v>228.5</v>
      </c>
      <c r="H13" s="19" t="s">
        <v>7</v>
      </c>
      <c r="I13" s="46">
        <v>2</v>
      </c>
      <c r="J13" s="46">
        <v>50</v>
      </c>
      <c r="K13" s="46">
        <v>0</v>
      </c>
      <c r="L13" s="46">
        <v>2</v>
      </c>
      <c r="M13" s="6">
        <f t="shared" si="1"/>
        <v>56</v>
      </c>
      <c r="N13" s="2">
        <f t="shared" ref="N13:N18" si="4">M10+M11+M12+M13</f>
        <v>239</v>
      </c>
      <c r="O13" s="19" t="s">
        <v>33</v>
      </c>
      <c r="P13" s="46">
        <v>2</v>
      </c>
      <c r="Q13" s="46">
        <v>72</v>
      </c>
      <c r="R13" s="46">
        <v>0</v>
      </c>
      <c r="S13" s="46">
        <v>1</v>
      </c>
      <c r="T13" s="6">
        <f t="shared" si="2"/>
        <v>75.5</v>
      </c>
      <c r="U13" s="2">
        <f t="shared" ref="U13:U21" si="5">T10+T11+T12+T13</f>
        <v>262</v>
      </c>
      <c r="AB13" s="81">
        <v>241</v>
      </c>
    </row>
    <row r="14" spans="1:28" ht="24" customHeight="1" x14ac:dyDescent="0.2">
      <c r="A14" s="18" t="s">
        <v>21</v>
      </c>
      <c r="B14" s="46">
        <v>1</v>
      </c>
      <c r="C14" s="46">
        <v>58</v>
      </c>
      <c r="D14" s="46">
        <v>0</v>
      </c>
      <c r="E14" s="46">
        <v>0</v>
      </c>
      <c r="F14" s="6">
        <f t="shared" si="0"/>
        <v>58.5</v>
      </c>
      <c r="G14" s="2">
        <f t="shared" si="3"/>
        <v>257</v>
      </c>
      <c r="H14" s="19" t="s">
        <v>9</v>
      </c>
      <c r="I14" s="46">
        <v>2</v>
      </c>
      <c r="J14" s="46">
        <v>55</v>
      </c>
      <c r="K14" s="46">
        <v>0</v>
      </c>
      <c r="L14" s="46">
        <v>1</v>
      </c>
      <c r="M14" s="6">
        <f t="shared" si="1"/>
        <v>58.5</v>
      </c>
      <c r="N14" s="2">
        <f t="shared" si="4"/>
        <v>238.5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196</v>
      </c>
      <c r="AB14" s="81">
        <v>250</v>
      </c>
    </row>
    <row r="15" spans="1:28" ht="24" customHeight="1" x14ac:dyDescent="0.2">
      <c r="A15" s="18" t="s">
        <v>23</v>
      </c>
      <c r="B15" s="46">
        <v>0</v>
      </c>
      <c r="C15" s="46">
        <v>72</v>
      </c>
      <c r="D15" s="46">
        <v>0</v>
      </c>
      <c r="E15" s="46">
        <v>0</v>
      </c>
      <c r="F15" s="6">
        <f t="shared" si="0"/>
        <v>72</v>
      </c>
      <c r="G15" s="2">
        <f t="shared" si="3"/>
        <v>277</v>
      </c>
      <c r="H15" s="19" t="s">
        <v>12</v>
      </c>
      <c r="I15" s="46">
        <v>1</v>
      </c>
      <c r="J15" s="46">
        <v>57</v>
      </c>
      <c r="K15" s="46">
        <v>0</v>
      </c>
      <c r="L15" s="46">
        <v>2</v>
      </c>
      <c r="M15" s="6">
        <f t="shared" si="1"/>
        <v>62.5</v>
      </c>
      <c r="N15" s="2">
        <f t="shared" si="4"/>
        <v>236.5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136.5</v>
      </c>
      <c r="AB15" s="81">
        <v>262</v>
      </c>
    </row>
    <row r="16" spans="1:28" ht="24" customHeight="1" x14ac:dyDescent="0.2">
      <c r="A16" s="18" t="s">
        <v>39</v>
      </c>
      <c r="B16" s="46">
        <v>1</v>
      </c>
      <c r="C16" s="46">
        <v>59</v>
      </c>
      <c r="D16" s="46">
        <v>0</v>
      </c>
      <c r="E16" s="46">
        <v>0</v>
      </c>
      <c r="F16" s="6">
        <f t="shared" si="0"/>
        <v>59.5</v>
      </c>
      <c r="G16" s="2">
        <f t="shared" si="3"/>
        <v>262</v>
      </c>
      <c r="H16" s="19" t="s">
        <v>15</v>
      </c>
      <c r="I16" s="46">
        <v>2</v>
      </c>
      <c r="J16" s="46">
        <v>59</v>
      </c>
      <c r="K16" s="46">
        <v>0</v>
      </c>
      <c r="L16" s="46">
        <v>1</v>
      </c>
      <c r="M16" s="6">
        <f t="shared" si="1"/>
        <v>62.5</v>
      </c>
      <c r="N16" s="2">
        <f t="shared" si="4"/>
        <v>239.5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75.5</v>
      </c>
      <c r="AB16" s="81">
        <v>270.5</v>
      </c>
    </row>
    <row r="17" spans="1:28" ht="24" customHeight="1" x14ac:dyDescent="0.2">
      <c r="A17" s="18" t="s">
        <v>40</v>
      </c>
      <c r="B17" s="46">
        <v>1</v>
      </c>
      <c r="C17" s="46">
        <v>75</v>
      </c>
      <c r="D17" s="46">
        <v>0</v>
      </c>
      <c r="E17" s="46">
        <v>1</v>
      </c>
      <c r="F17" s="6">
        <f t="shared" si="0"/>
        <v>78</v>
      </c>
      <c r="G17" s="2">
        <f t="shared" si="3"/>
        <v>268</v>
      </c>
      <c r="H17" s="19" t="s">
        <v>18</v>
      </c>
      <c r="I17" s="46">
        <v>3</v>
      </c>
      <c r="J17" s="46">
        <v>60</v>
      </c>
      <c r="K17" s="46">
        <v>0</v>
      </c>
      <c r="L17" s="46">
        <v>0</v>
      </c>
      <c r="M17" s="6">
        <f t="shared" si="1"/>
        <v>61.5</v>
      </c>
      <c r="N17" s="2">
        <f t="shared" si="4"/>
        <v>245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2</v>
      </c>
      <c r="C18" s="46">
        <v>64</v>
      </c>
      <c r="D18" s="46">
        <v>0</v>
      </c>
      <c r="E18" s="46">
        <v>0</v>
      </c>
      <c r="F18" s="6">
        <f t="shared" si="0"/>
        <v>65</v>
      </c>
      <c r="G18" s="2">
        <f t="shared" si="3"/>
        <v>274.5</v>
      </c>
      <c r="H18" s="19" t="s">
        <v>20</v>
      </c>
      <c r="I18" s="46">
        <v>1</v>
      </c>
      <c r="J18" s="46">
        <v>60</v>
      </c>
      <c r="K18" s="46">
        <v>0</v>
      </c>
      <c r="L18" s="46">
        <v>0</v>
      </c>
      <c r="M18" s="6">
        <f t="shared" si="1"/>
        <v>60.5</v>
      </c>
      <c r="N18" s="2">
        <f t="shared" si="4"/>
        <v>247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60</v>
      </c>
      <c r="D19" s="47">
        <v>0</v>
      </c>
      <c r="E19" s="47">
        <v>0</v>
      </c>
      <c r="F19" s="7">
        <f t="shared" si="0"/>
        <v>60</v>
      </c>
      <c r="G19" s="3">
        <f t="shared" si="3"/>
        <v>262.5</v>
      </c>
      <c r="H19" s="20" t="s">
        <v>22</v>
      </c>
      <c r="I19" s="45">
        <v>2</v>
      </c>
      <c r="J19" s="45">
        <v>56</v>
      </c>
      <c r="K19" s="45">
        <v>0</v>
      </c>
      <c r="L19" s="45">
        <v>0</v>
      </c>
      <c r="M19" s="6">
        <f t="shared" si="1"/>
        <v>57</v>
      </c>
      <c r="N19" s="2">
        <f>M16+M17+M18+M19</f>
        <v>241.5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51</v>
      </c>
      <c r="D20" s="45">
        <v>0</v>
      </c>
      <c r="E20" s="45">
        <v>1</v>
      </c>
      <c r="F20" s="8">
        <f t="shared" si="0"/>
        <v>55.5</v>
      </c>
      <c r="G20" s="35"/>
      <c r="H20" s="19" t="s">
        <v>24</v>
      </c>
      <c r="I20" s="46">
        <v>1</v>
      </c>
      <c r="J20" s="46">
        <v>74</v>
      </c>
      <c r="K20" s="46">
        <v>0</v>
      </c>
      <c r="L20" s="46">
        <v>0</v>
      </c>
      <c r="M20" s="8">
        <f t="shared" si="1"/>
        <v>74.5</v>
      </c>
      <c r="N20" s="2">
        <f>M17+M18+M19+M20</f>
        <v>253.5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0</v>
      </c>
      <c r="C21" s="46">
        <v>59</v>
      </c>
      <c r="D21" s="46">
        <v>0</v>
      </c>
      <c r="E21" s="46">
        <v>1</v>
      </c>
      <c r="F21" s="6">
        <f t="shared" si="0"/>
        <v>61.5</v>
      </c>
      <c r="G21" s="36"/>
      <c r="H21" s="20" t="s">
        <v>25</v>
      </c>
      <c r="I21" s="46">
        <v>2</v>
      </c>
      <c r="J21" s="46">
        <v>61</v>
      </c>
      <c r="K21" s="46">
        <v>0</v>
      </c>
      <c r="L21" s="46">
        <v>1</v>
      </c>
      <c r="M21" s="6">
        <f t="shared" si="1"/>
        <v>64.5</v>
      </c>
      <c r="N21" s="2">
        <f>M18+M19+M20+M21</f>
        <v>256.5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54</v>
      </c>
      <c r="D22" s="46">
        <v>0</v>
      </c>
      <c r="E22" s="46">
        <v>0</v>
      </c>
      <c r="F22" s="6">
        <f t="shared" si="0"/>
        <v>54</v>
      </c>
      <c r="G22" s="2"/>
      <c r="H22" s="21" t="s">
        <v>26</v>
      </c>
      <c r="I22" s="47">
        <v>1</v>
      </c>
      <c r="J22" s="47">
        <v>56</v>
      </c>
      <c r="K22" s="47">
        <v>0</v>
      </c>
      <c r="L22" s="47">
        <v>2</v>
      </c>
      <c r="M22" s="6">
        <f t="shared" si="1"/>
        <v>61.5</v>
      </c>
      <c r="N22" s="3">
        <f>M19+M20+M21+M22</f>
        <v>257.5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277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257.5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262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34 X CARRERA 44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2134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147</v>
      </c>
      <c r="E6" s="194"/>
      <c r="F6" s="194"/>
      <c r="G6" s="194"/>
      <c r="H6" s="194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3">
        <v>44145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0</v>
      </c>
      <c r="C10" s="46">
        <v>110</v>
      </c>
      <c r="D10" s="46">
        <v>0</v>
      </c>
      <c r="E10" s="46">
        <v>1</v>
      </c>
      <c r="F10" s="6">
        <f t="shared" ref="F10:F22" si="0">B10*0.5+C10*1+D10*2+E10*2.5</f>
        <v>112.5</v>
      </c>
      <c r="G10" s="2"/>
      <c r="H10" s="19" t="s">
        <v>4</v>
      </c>
      <c r="I10" s="46">
        <v>2</v>
      </c>
      <c r="J10" s="46">
        <v>122</v>
      </c>
      <c r="K10" s="46">
        <v>0</v>
      </c>
      <c r="L10" s="46">
        <v>2</v>
      </c>
      <c r="M10" s="6">
        <f t="shared" ref="M10:M22" si="1">I10*0.5+J10*1+K10*2+L10*2.5</f>
        <v>128</v>
      </c>
      <c r="N10" s="9">
        <f>F20+F21+F22+M10</f>
        <v>464</v>
      </c>
      <c r="O10" s="19" t="s">
        <v>43</v>
      </c>
      <c r="P10" s="46">
        <v>1</v>
      </c>
      <c r="Q10" s="46">
        <v>87</v>
      </c>
      <c r="R10" s="46">
        <v>0</v>
      </c>
      <c r="S10" s="46">
        <v>0</v>
      </c>
      <c r="T10" s="6">
        <f t="shared" ref="T10:T21" si="2">P10*0.5+Q10*1+R10*2+S10*2.5</f>
        <v>87.5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116</v>
      </c>
      <c r="D11" s="46">
        <v>0</v>
      </c>
      <c r="E11" s="46">
        <v>0</v>
      </c>
      <c r="F11" s="6">
        <f t="shared" si="0"/>
        <v>116.5</v>
      </c>
      <c r="G11" s="2"/>
      <c r="H11" s="19" t="s">
        <v>5</v>
      </c>
      <c r="I11" s="46">
        <v>1</v>
      </c>
      <c r="J11" s="46">
        <v>111</v>
      </c>
      <c r="K11" s="46">
        <v>0</v>
      </c>
      <c r="L11" s="46">
        <v>0</v>
      </c>
      <c r="M11" s="6">
        <f t="shared" si="1"/>
        <v>111.5</v>
      </c>
      <c r="N11" s="9">
        <f>F21+F22+M10+M11</f>
        <v>468</v>
      </c>
      <c r="O11" s="19" t="s">
        <v>44</v>
      </c>
      <c r="P11" s="46">
        <v>3</v>
      </c>
      <c r="Q11" s="46">
        <v>115</v>
      </c>
      <c r="R11" s="46">
        <v>0</v>
      </c>
      <c r="S11" s="46">
        <v>2</v>
      </c>
      <c r="T11" s="6">
        <f t="shared" si="2"/>
        <v>121.5</v>
      </c>
      <c r="U11" s="2"/>
      <c r="V11">
        <f>B11+B12+B13+B14</f>
        <v>9</v>
      </c>
      <c r="W11">
        <f t="shared" ref="W11:Y11" si="3">C11+C12+C13+C14</f>
        <v>475</v>
      </c>
      <c r="X11">
        <f t="shared" si="3"/>
        <v>0</v>
      </c>
      <c r="Y11">
        <f t="shared" si="3"/>
        <v>1</v>
      </c>
      <c r="AB11" s="1"/>
    </row>
    <row r="12" spans="1:28" ht="24" customHeight="1" x14ac:dyDescent="0.2">
      <c r="A12" s="18" t="s">
        <v>17</v>
      </c>
      <c r="B12" s="46">
        <v>3</v>
      </c>
      <c r="C12" s="46">
        <v>123</v>
      </c>
      <c r="D12" s="46">
        <v>0</v>
      </c>
      <c r="E12" s="46">
        <v>0</v>
      </c>
      <c r="F12" s="6">
        <f t="shared" si="0"/>
        <v>124.5</v>
      </c>
      <c r="G12" s="2"/>
      <c r="H12" s="19" t="s">
        <v>6</v>
      </c>
      <c r="I12" s="46">
        <v>1</v>
      </c>
      <c r="J12" s="46">
        <v>94</v>
      </c>
      <c r="K12" s="46">
        <v>0</v>
      </c>
      <c r="L12" s="46">
        <v>1</v>
      </c>
      <c r="M12" s="6">
        <f t="shared" si="1"/>
        <v>97</v>
      </c>
      <c r="N12" s="2">
        <f>F22+M10+M11+M12</f>
        <v>453</v>
      </c>
      <c r="O12" s="19" t="s">
        <v>32</v>
      </c>
      <c r="P12" s="46">
        <v>1</v>
      </c>
      <c r="Q12" s="46">
        <v>120</v>
      </c>
      <c r="R12" s="46">
        <v>0</v>
      </c>
      <c r="S12" s="46">
        <v>1</v>
      </c>
      <c r="T12" s="6">
        <f t="shared" si="2"/>
        <v>123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120</v>
      </c>
      <c r="D13" s="46">
        <v>0</v>
      </c>
      <c r="E13" s="46">
        <v>1</v>
      </c>
      <c r="F13" s="6">
        <f t="shared" si="0"/>
        <v>122.5</v>
      </c>
      <c r="G13" s="2">
        <f t="shared" ref="G13:G19" si="4">F10+F11+F12+F13</f>
        <v>476</v>
      </c>
      <c r="H13" s="19" t="s">
        <v>7</v>
      </c>
      <c r="I13" s="46">
        <v>0</v>
      </c>
      <c r="J13" s="46">
        <v>125</v>
      </c>
      <c r="K13" s="46">
        <v>0</v>
      </c>
      <c r="L13" s="46">
        <v>2</v>
      </c>
      <c r="M13" s="6">
        <f t="shared" si="1"/>
        <v>130</v>
      </c>
      <c r="N13" s="2">
        <f t="shared" ref="N13:N18" si="5">M10+M11+M12+M13</f>
        <v>466.5</v>
      </c>
      <c r="O13" s="19" t="s">
        <v>33</v>
      </c>
      <c r="P13" s="46">
        <v>2</v>
      </c>
      <c r="Q13" s="46">
        <v>106</v>
      </c>
      <c r="R13" s="46">
        <v>0</v>
      </c>
      <c r="S13" s="46">
        <v>1</v>
      </c>
      <c r="T13" s="6">
        <f t="shared" si="2"/>
        <v>109.5</v>
      </c>
      <c r="U13" s="2">
        <f t="shared" ref="U13:U21" si="6">T10+T11+T12+T13</f>
        <v>441.5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116</v>
      </c>
      <c r="D14" s="46">
        <v>0</v>
      </c>
      <c r="E14" s="46">
        <v>0</v>
      </c>
      <c r="F14" s="6">
        <f t="shared" si="0"/>
        <v>118.5</v>
      </c>
      <c r="G14" s="2">
        <f t="shared" si="4"/>
        <v>482</v>
      </c>
      <c r="H14" s="19" t="s">
        <v>9</v>
      </c>
      <c r="I14" s="46">
        <v>1</v>
      </c>
      <c r="J14" s="46">
        <v>113</v>
      </c>
      <c r="K14" s="46">
        <v>0</v>
      </c>
      <c r="L14" s="46">
        <v>0</v>
      </c>
      <c r="M14" s="6">
        <f t="shared" si="1"/>
        <v>113.5</v>
      </c>
      <c r="N14" s="2">
        <f t="shared" si="5"/>
        <v>452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6"/>
        <v>354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169</v>
      </c>
      <c r="D15" s="46">
        <v>0</v>
      </c>
      <c r="E15" s="46">
        <v>1</v>
      </c>
      <c r="F15" s="6">
        <f t="shared" si="0"/>
        <v>173.5</v>
      </c>
      <c r="G15" s="2">
        <f t="shared" si="4"/>
        <v>539</v>
      </c>
      <c r="H15" s="19" t="s">
        <v>12</v>
      </c>
      <c r="I15" s="46">
        <v>2</v>
      </c>
      <c r="J15" s="46">
        <v>115</v>
      </c>
      <c r="K15" s="46">
        <v>0</v>
      </c>
      <c r="L15" s="46">
        <v>2</v>
      </c>
      <c r="M15" s="6">
        <f t="shared" si="1"/>
        <v>121</v>
      </c>
      <c r="N15" s="2">
        <f t="shared" si="5"/>
        <v>461.5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6"/>
        <v>232.5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126</v>
      </c>
      <c r="D16" s="46">
        <v>0</v>
      </c>
      <c r="E16" s="46">
        <v>3</v>
      </c>
      <c r="F16" s="6">
        <f t="shared" si="0"/>
        <v>134.5</v>
      </c>
      <c r="G16" s="2">
        <f t="shared" si="4"/>
        <v>549</v>
      </c>
      <c r="H16" s="19" t="s">
        <v>15</v>
      </c>
      <c r="I16" s="46">
        <v>4</v>
      </c>
      <c r="J16" s="46">
        <v>119</v>
      </c>
      <c r="K16" s="46">
        <v>0</v>
      </c>
      <c r="L16" s="46">
        <v>1</v>
      </c>
      <c r="M16" s="6">
        <f t="shared" si="1"/>
        <v>123.5</v>
      </c>
      <c r="N16" s="2">
        <f t="shared" si="5"/>
        <v>488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6"/>
        <v>109.5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109</v>
      </c>
      <c r="D17" s="46">
        <v>0</v>
      </c>
      <c r="E17" s="46">
        <v>2</v>
      </c>
      <c r="F17" s="6">
        <f t="shared" si="0"/>
        <v>114.5</v>
      </c>
      <c r="G17" s="2">
        <f t="shared" si="4"/>
        <v>541</v>
      </c>
      <c r="H17" s="19" t="s">
        <v>18</v>
      </c>
      <c r="I17" s="46">
        <v>3</v>
      </c>
      <c r="J17" s="46">
        <v>114</v>
      </c>
      <c r="K17" s="46">
        <v>0</v>
      </c>
      <c r="L17" s="46">
        <v>0</v>
      </c>
      <c r="M17" s="6">
        <f t="shared" si="1"/>
        <v>115.5</v>
      </c>
      <c r="N17" s="2">
        <f t="shared" si="5"/>
        <v>473.5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6"/>
        <v>0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116</v>
      </c>
      <c r="D18" s="46">
        <v>0</v>
      </c>
      <c r="E18" s="46">
        <v>0</v>
      </c>
      <c r="F18" s="6">
        <f t="shared" si="0"/>
        <v>116.5</v>
      </c>
      <c r="G18" s="2">
        <f t="shared" si="4"/>
        <v>539</v>
      </c>
      <c r="H18" s="19" t="s">
        <v>20</v>
      </c>
      <c r="I18" s="46">
        <v>5</v>
      </c>
      <c r="J18" s="46">
        <v>128</v>
      </c>
      <c r="K18" s="46">
        <v>0</v>
      </c>
      <c r="L18" s="46">
        <v>0</v>
      </c>
      <c r="M18" s="6">
        <f t="shared" si="1"/>
        <v>130.5</v>
      </c>
      <c r="N18" s="2">
        <f t="shared" si="5"/>
        <v>490.5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6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122</v>
      </c>
      <c r="D19" s="47">
        <v>0</v>
      </c>
      <c r="E19" s="47">
        <v>1</v>
      </c>
      <c r="F19" s="7">
        <f t="shared" si="0"/>
        <v>125</v>
      </c>
      <c r="G19" s="3">
        <f t="shared" si="4"/>
        <v>490.5</v>
      </c>
      <c r="H19" s="20" t="s">
        <v>22</v>
      </c>
      <c r="I19" s="45">
        <v>2</v>
      </c>
      <c r="J19" s="45">
        <v>120</v>
      </c>
      <c r="K19" s="45">
        <v>0</v>
      </c>
      <c r="L19" s="45">
        <v>0</v>
      </c>
      <c r="M19" s="6">
        <f t="shared" si="1"/>
        <v>121</v>
      </c>
      <c r="N19" s="2">
        <f>M16+M17+M18+M19</f>
        <v>490.5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6"/>
        <v>0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104</v>
      </c>
      <c r="D20" s="45">
        <v>0</v>
      </c>
      <c r="E20" s="45">
        <v>1</v>
      </c>
      <c r="F20" s="8">
        <f t="shared" si="0"/>
        <v>107.5</v>
      </c>
      <c r="G20" s="35"/>
      <c r="H20" s="19" t="s">
        <v>24</v>
      </c>
      <c r="I20" s="46">
        <v>0</v>
      </c>
      <c r="J20" s="46">
        <v>117</v>
      </c>
      <c r="K20" s="46">
        <v>0</v>
      </c>
      <c r="L20" s="46">
        <v>2</v>
      </c>
      <c r="M20" s="8">
        <f t="shared" si="1"/>
        <v>122</v>
      </c>
      <c r="N20" s="2">
        <f>M17+M18+M19+M20</f>
        <v>489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6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110</v>
      </c>
      <c r="D21" s="46">
        <v>0</v>
      </c>
      <c r="E21" s="46">
        <v>0</v>
      </c>
      <c r="F21" s="6">
        <f t="shared" si="0"/>
        <v>112</v>
      </c>
      <c r="G21" s="36"/>
      <c r="H21" s="20" t="s">
        <v>25</v>
      </c>
      <c r="I21" s="46">
        <v>3</v>
      </c>
      <c r="J21" s="46">
        <v>83</v>
      </c>
      <c r="K21" s="46">
        <v>0</v>
      </c>
      <c r="L21" s="46">
        <v>1</v>
      </c>
      <c r="M21" s="6">
        <f t="shared" si="1"/>
        <v>87</v>
      </c>
      <c r="N21" s="2">
        <f>M18+M19+M20+M21</f>
        <v>460.5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6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116</v>
      </c>
      <c r="D22" s="46">
        <v>0</v>
      </c>
      <c r="E22" s="46">
        <v>0</v>
      </c>
      <c r="F22" s="6">
        <f t="shared" si="0"/>
        <v>116.5</v>
      </c>
      <c r="G22" s="2"/>
      <c r="H22" s="21" t="s">
        <v>26</v>
      </c>
      <c r="I22" s="47">
        <v>4</v>
      </c>
      <c r="J22" s="47">
        <v>79</v>
      </c>
      <c r="K22" s="47">
        <v>0</v>
      </c>
      <c r="L22" s="47">
        <v>1</v>
      </c>
      <c r="M22" s="6">
        <f t="shared" si="1"/>
        <v>83.5</v>
      </c>
      <c r="N22" s="3">
        <f>M19+M20+M21+M22</f>
        <v>413.5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549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490.5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441.5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82</v>
      </c>
      <c r="G24" s="88"/>
      <c r="H24" s="171"/>
      <c r="I24" s="172"/>
      <c r="J24" s="82" t="s">
        <v>73</v>
      </c>
      <c r="K24" s="86"/>
      <c r="L24" s="86"/>
      <c r="M24" s="87" t="s">
        <v>88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34 X CARRERA 44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2134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148</v>
      </c>
      <c r="E6" s="194"/>
      <c r="F6" s="194"/>
      <c r="G6" s="194"/>
      <c r="H6" s="194"/>
      <c r="I6" s="208" t="s">
        <v>59</v>
      </c>
      <c r="J6" s="208"/>
      <c r="K6" s="208"/>
      <c r="L6" s="217">
        <v>3</v>
      </c>
      <c r="M6" s="217"/>
      <c r="N6" s="217"/>
      <c r="O6" s="54"/>
      <c r="P6" s="208" t="s">
        <v>58</v>
      </c>
      <c r="Q6" s="208"/>
      <c r="R6" s="208"/>
      <c r="S6" s="211">
        <f>'G-1'!S6:U6</f>
        <v>44145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8</v>
      </c>
      <c r="C10" s="61">
        <v>114</v>
      </c>
      <c r="D10" s="61">
        <v>51</v>
      </c>
      <c r="E10" s="61">
        <v>2</v>
      </c>
      <c r="F10" s="62">
        <f t="shared" ref="F10:F22" si="0">B10*0.5+C10*1+D10*2+E10*2.5</f>
        <v>225</v>
      </c>
      <c r="G10" s="63"/>
      <c r="H10" s="64" t="s">
        <v>4</v>
      </c>
      <c r="I10" s="46">
        <v>3</v>
      </c>
      <c r="J10" s="46">
        <v>140</v>
      </c>
      <c r="K10" s="46">
        <v>26</v>
      </c>
      <c r="L10" s="46">
        <v>4</v>
      </c>
      <c r="M10" s="62">
        <f t="shared" ref="M10:M22" si="1">I10*0.5+J10*1+K10*2+L10*2.5</f>
        <v>203.5</v>
      </c>
      <c r="N10" s="65">
        <f>F20+F21+F22+M10</f>
        <v>828.5</v>
      </c>
      <c r="O10" s="64" t="s">
        <v>43</v>
      </c>
      <c r="P10" s="46">
        <v>7</v>
      </c>
      <c r="Q10" s="46">
        <v>127</v>
      </c>
      <c r="R10" s="46">
        <v>33</v>
      </c>
      <c r="S10" s="46">
        <v>1</v>
      </c>
      <c r="T10" s="62">
        <f t="shared" ref="T10:T21" si="2">P10*0.5+Q10*1+R10*2+S10*2.5</f>
        <v>199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117</v>
      </c>
      <c r="D11" s="61">
        <v>39</v>
      </c>
      <c r="E11" s="61">
        <v>2</v>
      </c>
      <c r="F11" s="62">
        <f t="shared" si="0"/>
        <v>202</v>
      </c>
      <c r="G11" s="63"/>
      <c r="H11" s="64" t="s">
        <v>5</v>
      </c>
      <c r="I11" s="46">
        <v>4</v>
      </c>
      <c r="J11" s="46">
        <v>121</v>
      </c>
      <c r="K11" s="46">
        <v>25</v>
      </c>
      <c r="L11" s="46">
        <v>8</v>
      </c>
      <c r="M11" s="62">
        <f t="shared" si="1"/>
        <v>193</v>
      </c>
      <c r="N11" s="65">
        <f>F21+F22+M10+M11</f>
        <v>815.5</v>
      </c>
      <c r="O11" s="64" t="s">
        <v>44</v>
      </c>
      <c r="P11" s="46">
        <v>3</v>
      </c>
      <c r="Q11" s="46">
        <v>111</v>
      </c>
      <c r="R11" s="46">
        <v>34</v>
      </c>
      <c r="S11" s="46">
        <v>4</v>
      </c>
      <c r="T11" s="62">
        <f t="shared" si="2"/>
        <v>190.5</v>
      </c>
      <c r="U11" s="63"/>
      <c r="V11">
        <f>B11+B12+B13+B14</f>
        <v>15</v>
      </c>
      <c r="W11">
        <f t="shared" ref="W11:Y11" si="3">C11+C12+C13+C14</f>
        <v>532</v>
      </c>
      <c r="X11">
        <f t="shared" si="3"/>
        <v>173</v>
      </c>
      <c r="Y11">
        <f t="shared" si="3"/>
        <v>17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135</v>
      </c>
      <c r="D12" s="61">
        <v>42</v>
      </c>
      <c r="E12" s="61">
        <v>4</v>
      </c>
      <c r="F12" s="62">
        <f t="shared" si="0"/>
        <v>229.5</v>
      </c>
      <c r="G12" s="63"/>
      <c r="H12" s="64" t="s">
        <v>6</v>
      </c>
      <c r="I12" s="46">
        <v>4</v>
      </c>
      <c r="J12" s="46">
        <v>125</v>
      </c>
      <c r="K12" s="46">
        <v>34</v>
      </c>
      <c r="L12" s="46">
        <v>5</v>
      </c>
      <c r="M12" s="62">
        <f t="shared" si="1"/>
        <v>207.5</v>
      </c>
      <c r="N12" s="63">
        <f>F22+M10+M11+M12</f>
        <v>806</v>
      </c>
      <c r="O12" s="64" t="s">
        <v>32</v>
      </c>
      <c r="P12" s="46">
        <v>11</v>
      </c>
      <c r="Q12" s="46">
        <v>116</v>
      </c>
      <c r="R12" s="46">
        <v>38</v>
      </c>
      <c r="S12" s="46">
        <v>1</v>
      </c>
      <c r="T12" s="62">
        <f t="shared" si="2"/>
        <v>200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>
        <v>152</v>
      </c>
      <c r="D13" s="61">
        <v>39</v>
      </c>
      <c r="E13" s="61">
        <v>7</v>
      </c>
      <c r="F13" s="62">
        <f t="shared" si="0"/>
        <v>250.5</v>
      </c>
      <c r="G13" s="63">
        <f t="shared" ref="G13:G19" si="4">F10+F11+F12+F13</f>
        <v>907</v>
      </c>
      <c r="H13" s="64" t="s">
        <v>7</v>
      </c>
      <c r="I13" s="46">
        <v>8</v>
      </c>
      <c r="J13" s="46">
        <v>129</v>
      </c>
      <c r="K13" s="46">
        <v>31</v>
      </c>
      <c r="L13" s="46">
        <v>8</v>
      </c>
      <c r="M13" s="62">
        <f t="shared" si="1"/>
        <v>215</v>
      </c>
      <c r="N13" s="63">
        <f t="shared" ref="N13:N18" si="5">M10+M11+M12+M13</f>
        <v>819</v>
      </c>
      <c r="O13" s="64" t="s">
        <v>33</v>
      </c>
      <c r="P13" s="46">
        <v>8</v>
      </c>
      <c r="Q13" s="46">
        <v>109</v>
      </c>
      <c r="R13" s="46">
        <v>34</v>
      </c>
      <c r="S13" s="46">
        <v>2</v>
      </c>
      <c r="T13" s="62">
        <f t="shared" si="2"/>
        <v>186</v>
      </c>
      <c r="U13" s="63">
        <f t="shared" ref="U13:U21" si="6">T10+T11+T12+T13</f>
        <v>775.5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128</v>
      </c>
      <c r="D14" s="61">
        <v>53</v>
      </c>
      <c r="E14" s="61">
        <v>4</v>
      </c>
      <c r="F14" s="62">
        <f t="shared" si="0"/>
        <v>246</v>
      </c>
      <c r="G14" s="63">
        <f t="shared" si="4"/>
        <v>928</v>
      </c>
      <c r="H14" s="64" t="s">
        <v>9</v>
      </c>
      <c r="I14" s="46">
        <v>4</v>
      </c>
      <c r="J14" s="46">
        <v>138</v>
      </c>
      <c r="K14" s="46">
        <v>35</v>
      </c>
      <c r="L14" s="46">
        <v>4</v>
      </c>
      <c r="M14" s="62">
        <f t="shared" si="1"/>
        <v>220</v>
      </c>
      <c r="N14" s="63">
        <f t="shared" si="5"/>
        <v>835.5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6"/>
        <v>576.5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110</v>
      </c>
      <c r="D15" s="61">
        <v>40</v>
      </c>
      <c r="E15" s="61">
        <v>10</v>
      </c>
      <c r="F15" s="62">
        <f t="shared" si="0"/>
        <v>215.5</v>
      </c>
      <c r="G15" s="63">
        <f t="shared" si="4"/>
        <v>941.5</v>
      </c>
      <c r="H15" s="64" t="s">
        <v>12</v>
      </c>
      <c r="I15" s="46">
        <v>5</v>
      </c>
      <c r="J15" s="46">
        <v>125</v>
      </c>
      <c r="K15" s="46">
        <v>30</v>
      </c>
      <c r="L15" s="46">
        <v>6</v>
      </c>
      <c r="M15" s="62">
        <f t="shared" si="1"/>
        <v>202.5</v>
      </c>
      <c r="N15" s="63">
        <f t="shared" si="5"/>
        <v>845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6"/>
        <v>386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127</v>
      </c>
      <c r="D16" s="61">
        <v>43</v>
      </c>
      <c r="E16" s="61">
        <v>6</v>
      </c>
      <c r="F16" s="62">
        <f t="shared" si="0"/>
        <v>230</v>
      </c>
      <c r="G16" s="63">
        <f t="shared" si="4"/>
        <v>942</v>
      </c>
      <c r="H16" s="64" t="s">
        <v>15</v>
      </c>
      <c r="I16" s="46">
        <v>3</v>
      </c>
      <c r="J16" s="46">
        <v>131</v>
      </c>
      <c r="K16" s="46">
        <v>32</v>
      </c>
      <c r="L16" s="46">
        <v>5</v>
      </c>
      <c r="M16" s="62">
        <f t="shared" si="1"/>
        <v>209</v>
      </c>
      <c r="N16" s="63">
        <f t="shared" si="5"/>
        <v>846.5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6"/>
        <v>186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144</v>
      </c>
      <c r="D17" s="61">
        <v>1</v>
      </c>
      <c r="E17" s="61">
        <v>5</v>
      </c>
      <c r="F17" s="62">
        <f t="shared" si="0"/>
        <v>161.5</v>
      </c>
      <c r="G17" s="63">
        <f t="shared" si="4"/>
        <v>853</v>
      </c>
      <c r="H17" s="64" t="s">
        <v>18</v>
      </c>
      <c r="I17" s="46">
        <v>7</v>
      </c>
      <c r="J17" s="46">
        <v>121</v>
      </c>
      <c r="K17" s="46">
        <v>30</v>
      </c>
      <c r="L17" s="46">
        <v>2</v>
      </c>
      <c r="M17" s="62">
        <f t="shared" si="1"/>
        <v>189.5</v>
      </c>
      <c r="N17" s="63">
        <f t="shared" si="5"/>
        <v>821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6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150</v>
      </c>
      <c r="D18" s="61">
        <v>33</v>
      </c>
      <c r="E18" s="61">
        <v>12</v>
      </c>
      <c r="F18" s="62">
        <f t="shared" si="0"/>
        <v>248</v>
      </c>
      <c r="G18" s="63">
        <f t="shared" si="4"/>
        <v>855</v>
      </c>
      <c r="H18" s="64" t="s">
        <v>20</v>
      </c>
      <c r="I18" s="46">
        <v>6</v>
      </c>
      <c r="J18" s="46">
        <v>134</v>
      </c>
      <c r="K18" s="46">
        <v>33</v>
      </c>
      <c r="L18" s="46">
        <v>4</v>
      </c>
      <c r="M18" s="62">
        <f t="shared" si="1"/>
        <v>213</v>
      </c>
      <c r="N18" s="63">
        <f t="shared" si="5"/>
        <v>814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6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154</v>
      </c>
      <c r="D19" s="69">
        <v>34</v>
      </c>
      <c r="E19" s="69">
        <v>5</v>
      </c>
      <c r="F19" s="70">
        <f t="shared" si="0"/>
        <v>236.5</v>
      </c>
      <c r="G19" s="71">
        <f t="shared" si="4"/>
        <v>876</v>
      </c>
      <c r="H19" s="72" t="s">
        <v>22</v>
      </c>
      <c r="I19" s="45">
        <v>2</v>
      </c>
      <c r="J19" s="45">
        <v>119</v>
      </c>
      <c r="K19" s="45">
        <v>31</v>
      </c>
      <c r="L19" s="45">
        <v>7</v>
      </c>
      <c r="M19" s="62">
        <f t="shared" si="1"/>
        <v>199.5</v>
      </c>
      <c r="N19" s="63">
        <f>M16+M17+M18+M19</f>
        <v>811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6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117</v>
      </c>
      <c r="D20" s="67">
        <v>34</v>
      </c>
      <c r="E20" s="67">
        <v>7</v>
      </c>
      <c r="F20" s="73">
        <f t="shared" si="0"/>
        <v>206</v>
      </c>
      <c r="G20" s="74"/>
      <c r="H20" s="64" t="s">
        <v>24</v>
      </c>
      <c r="I20" s="46">
        <v>7</v>
      </c>
      <c r="J20" s="46">
        <v>116</v>
      </c>
      <c r="K20" s="46">
        <v>34</v>
      </c>
      <c r="L20" s="46">
        <v>3</v>
      </c>
      <c r="M20" s="73">
        <f t="shared" si="1"/>
        <v>195</v>
      </c>
      <c r="N20" s="63">
        <f>M17+M18+M19+M20</f>
        <v>797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6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129</v>
      </c>
      <c r="D21" s="61">
        <v>38</v>
      </c>
      <c r="E21" s="61">
        <v>4</v>
      </c>
      <c r="F21" s="62">
        <f t="shared" si="0"/>
        <v>217</v>
      </c>
      <c r="G21" s="75"/>
      <c r="H21" s="72" t="s">
        <v>25</v>
      </c>
      <c r="I21" s="46">
        <v>17</v>
      </c>
      <c r="J21" s="46">
        <v>130</v>
      </c>
      <c r="K21" s="46">
        <v>28</v>
      </c>
      <c r="L21" s="46">
        <v>9</v>
      </c>
      <c r="M21" s="62">
        <f t="shared" si="1"/>
        <v>217</v>
      </c>
      <c r="N21" s="63">
        <f>M18+M19+M20+M21</f>
        <v>824.5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6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133</v>
      </c>
      <c r="D22" s="61">
        <v>31</v>
      </c>
      <c r="E22" s="61">
        <v>2</v>
      </c>
      <c r="F22" s="62">
        <f t="shared" si="0"/>
        <v>202</v>
      </c>
      <c r="G22" s="63"/>
      <c r="H22" s="68" t="s">
        <v>26</v>
      </c>
      <c r="I22" s="47">
        <v>4</v>
      </c>
      <c r="J22" s="47">
        <v>135</v>
      </c>
      <c r="K22" s="47">
        <v>30</v>
      </c>
      <c r="L22" s="47">
        <v>7</v>
      </c>
      <c r="M22" s="62">
        <f t="shared" si="1"/>
        <v>214.5</v>
      </c>
      <c r="N22" s="71">
        <f>M19+M20+M21+M22</f>
        <v>826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942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846.5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775.5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79</v>
      </c>
      <c r="G24" s="88"/>
      <c r="H24" s="200"/>
      <c r="I24" s="201"/>
      <c r="J24" s="83" t="s">
        <v>73</v>
      </c>
      <c r="K24" s="86"/>
      <c r="L24" s="86"/>
      <c r="M24" s="87" t="s">
        <v>68</v>
      </c>
      <c r="N24" s="88"/>
      <c r="O24" s="200"/>
      <c r="P24" s="20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34 X CARRERA 44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2134</v>
      </c>
      <c r="M6" s="185"/>
      <c r="N6" s="185"/>
      <c r="O6" s="12"/>
      <c r="P6" s="180" t="s">
        <v>58</v>
      </c>
      <c r="Q6" s="180"/>
      <c r="R6" s="180"/>
      <c r="S6" s="219">
        <f>'G-1'!S6:U6</f>
        <v>44145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10</v>
      </c>
      <c r="C10" s="46">
        <f>'G-1'!C10+'G-2'!C10+'G-3'!C10</f>
        <v>253</v>
      </c>
      <c r="D10" s="46">
        <f>'G-1'!D10+'G-2'!D10+'G-3'!D10</f>
        <v>51</v>
      </c>
      <c r="E10" s="46">
        <f>'G-1'!E10+'G-2'!E10+'G-3'!E10</f>
        <v>3</v>
      </c>
      <c r="F10" s="6">
        <f t="shared" ref="F10:F22" si="0">B10*0.5+C10*1+D10*2+E10*2.5</f>
        <v>367.5</v>
      </c>
      <c r="G10" s="2"/>
      <c r="H10" s="19" t="s">
        <v>4</v>
      </c>
      <c r="I10" s="46">
        <f>'G-1'!I10+'G-2'!I10+'G-3'!I10</f>
        <v>7</v>
      </c>
      <c r="J10" s="46">
        <f>'G-1'!J10+'G-2'!J10+'G-3'!J10</f>
        <v>320</v>
      </c>
      <c r="K10" s="46">
        <f>'G-1'!K10+'G-2'!K10+'G-3'!K10</f>
        <v>26</v>
      </c>
      <c r="L10" s="46">
        <f>'G-1'!L10+'G-2'!L10+'G-3'!L10</f>
        <v>6</v>
      </c>
      <c r="M10" s="6">
        <f t="shared" ref="M10:M22" si="1">I10*0.5+J10*1+K10*2+L10*2.5</f>
        <v>390.5</v>
      </c>
      <c r="N10" s="9">
        <f>F20+F21+F22+M10</f>
        <v>1522.5</v>
      </c>
      <c r="O10" s="19" t="s">
        <v>43</v>
      </c>
      <c r="P10" s="46">
        <f>'G-1'!P10+'G-2'!P10+'G-3'!P10</f>
        <v>12</v>
      </c>
      <c r="Q10" s="46">
        <f>'G-1'!Q10+'G-2'!Q10+'G-3'!Q10</f>
        <v>278</v>
      </c>
      <c r="R10" s="46">
        <f>'G-1'!R10+'G-2'!R10+'G-3'!R10</f>
        <v>33</v>
      </c>
      <c r="S10" s="46">
        <f>'G-1'!S10+'G-2'!S10+'G-3'!S10</f>
        <v>1</v>
      </c>
      <c r="T10" s="6">
        <f t="shared" ref="T10:T21" si="2">P10*0.5+Q10*1+R10*2+S10*2.5</f>
        <v>352.5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10</v>
      </c>
      <c r="C11" s="46">
        <f>'G-1'!C11+'G-2'!C11+'G-3'!C11</f>
        <v>278</v>
      </c>
      <c r="D11" s="46">
        <f>'G-1'!D11+'G-2'!D11+'G-3'!D11</f>
        <v>40</v>
      </c>
      <c r="E11" s="46">
        <f>'G-1'!E11+'G-2'!E11+'G-3'!E11</f>
        <v>3</v>
      </c>
      <c r="F11" s="6">
        <f t="shared" si="0"/>
        <v>370.5</v>
      </c>
      <c r="G11" s="2"/>
      <c r="H11" s="19" t="s">
        <v>5</v>
      </c>
      <c r="I11" s="46">
        <f>'G-1'!I11+'G-2'!I11+'G-3'!I11</f>
        <v>7</v>
      </c>
      <c r="J11" s="46">
        <f>'G-1'!J11+'G-2'!J11+'G-3'!J11</f>
        <v>293</v>
      </c>
      <c r="K11" s="46">
        <f>'G-1'!K11+'G-2'!K11+'G-3'!K11</f>
        <v>25</v>
      </c>
      <c r="L11" s="46">
        <f>'G-1'!L11+'G-2'!L11+'G-3'!L11</f>
        <v>9</v>
      </c>
      <c r="M11" s="6">
        <f t="shared" si="1"/>
        <v>369</v>
      </c>
      <c r="N11" s="9">
        <f>F21+F22+M10+M11</f>
        <v>1522.5</v>
      </c>
      <c r="O11" s="19" t="s">
        <v>44</v>
      </c>
      <c r="P11" s="46">
        <f>'G-1'!P11+'G-2'!P11+'G-3'!P11</f>
        <v>13</v>
      </c>
      <c r="Q11" s="46">
        <f>'G-1'!Q11+'G-2'!Q11+'G-3'!Q11</f>
        <v>282</v>
      </c>
      <c r="R11" s="46">
        <f>'G-1'!R11+'G-2'!R11+'G-3'!R11</f>
        <v>34</v>
      </c>
      <c r="S11" s="46">
        <f>'G-1'!S11+'G-2'!S11+'G-3'!S11</f>
        <v>6</v>
      </c>
      <c r="T11" s="6">
        <f t="shared" si="2"/>
        <v>371.5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7</v>
      </c>
      <c r="C12" s="46">
        <f>'G-1'!C12+'G-2'!C12+'G-3'!C12</f>
        <v>331</v>
      </c>
      <c r="D12" s="46">
        <f>'G-1'!D12+'G-2'!D12+'G-3'!D12</f>
        <v>42</v>
      </c>
      <c r="E12" s="46">
        <f>'G-1'!E12+'G-2'!E12+'G-3'!E12</f>
        <v>4</v>
      </c>
      <c r="F12" s="6">
        <f t="shared" si="0"/>
        <v>428.5</v>
      </c>
      <c r="G12" s="2"/>
      <c r="H12" s="19" t="s">
        <v>6</v>
      </c>
      <c r="I12" s="46">
        <f>'G-1'!I12+'G-2'!I12+'G-3'!I12</f>
        <v>7</v>
      </c>
      <c r="J12" s="46">
        <f>'G-1'!J12+'G-2'!J12+'G-3'!J12</f>
        <v>275</v>
      </c>
      <c r="K12" s="46">
        <f>'G-1'!K12+'G-2'!K12+'G-3'!K12</f>
        <v>34</v>
      </c>
      <c r="L12" s="46">
        <f>'G-1'!L12+'G-2'!L12+'G-3'!L12</f>
        <v>7</v>
      </c>
      <c r="M12" s="6">
        <f t="shared" si="1"/>
        <v>364</v>
      </c>
      <c r="N12" s="2">
        <f>F22+M10+M11+M12</f>
        <v>1496</v>
      </c>
      <c r="O12" s="19" t="s">
        <v>32</v>
      </c>
      <c r="P12" s="46">
        <f>'G-1'!P12+'G-2'!P12+'G-3'!P12</f>
        <v>16</v>
      </c>
      <c r="Q12" s="46">
        <f>'G-1'!Q12+'G-2'!Q12+'G-3'!Q12</f>
        <v>295</v>
      </c>
      <c r="R12" s="46">
        <f>'G-1'!R12+'G-2'!R12+'G-3'!R12</f>
        <v>38</v>
      </c>
      <c r="S12" s="46">
        <f>'G-1'!S12+'G-2'!S12+'G-3'!S12</f>
        <v>2</v>
      </c>
      <c r="T12" s="6">
        <f t="shared" si="2"/>
        <v>384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6</v>
      </c>
      <c r="C13" s="46">
        <f>'G-1'!C13+'G-2'!C13+'G-3'!C13</f>
        <v>344</v>
      </c>
      <c r="D13" s="46">
        <f>'G-1'!D13+'G-2'!D13+'G-3'!D13</f>
        <v>39</v>
      </c>
      <c r="E13" s="46">
        <f>'G-1'!E13+'G-2'!E13+'G-3'!E13</f>
        <v>8</v>
      </c>
      <c r="F13" s="6">
        <f t="shared" si="0"/>
        <v>445</v>
      </c>
      <c r="G13" s="2">
        <f t="shared" ref="G13:G19" si="3">F10+F11+F12+F13</f>
        <v>1611.5</v>
      </c>
      <c r="H13" s="19" t="s">
        <v>7</v>
      </c>
      <c r="I13" s="46">
        <f>'G-1'!I13+'G-2'!I13+'G-3'!I13</f>
        <v>10</v>
      </c>
      <c r="J13" s="46">
        <f>'G-1'!J13+'G-2'!J13+'G-3'!J13</f>
        <v>304</v>
      </c>
      <c r="K13" s="46">
        <f>'G-1'!K13+'G-2'!K13+'G-3'!K13</f>
        <v>31</v>
      </c>
      <c r="L13" s="46">
        <f>'G-1'!L13+'G-2'!L13+'G-3'!L13</f>
        <v>12</v>
      </c>
      <c r="M13" s="6">
        <f t="shared" si="1"/>
        <v>401</v>
      </c>
      <c r="N13" s="2">
        <f t="shared" ref="N13:N18" si="4">M10+M11+M12+M13</f>
        <v>1524.5</v>
      </c>
      <c r="O13" s="19" t="s">
        <v>33</v>
      </c>
      <c r="P13" s="46">
        <f>'G-1'!P13+'G-2'!P13+'G-3'!P13</f>
        <v>12</v>
      </c>
      <c r="Q13" s="46">
        <f>'G-1'!Q13+'G-2'!Q13+'G-3'!Q13</f>
        <v>287</v>
      </c>
      <c r="R13" s="46">
        <f>'G-1'!R13+'G-2'!R13+'G-3'!R13</f>
        <v>34</v>
      </c>
      <c r="S13" s="46">
        <f>'G-1'!S13+'G-2'!S13+'G-3'!S13</f>
        <v>4</v>
      </c>
      <c r="T13" s="6">
        <f t="shared" si="2"/>
        <v>371</v>
      </c>
      <c r="U13" s="2">
        <f t="shared" ref="U13:U21" si="5">T10+T11+T12+T13</f>
        <v>1479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10</v>
      </c>
      <c r="C14" s="46">
        <f>'G-1'!C14+'G-2'!C14+'G-3'!C14</f>
        <v>302</v>
      </c>
      <c r="D14" s="46">
        <f>'G-1'!D14+'G-2'!D14+'G-3'!D14</f>
        <v>53</v>
      </c>
      <c r="E14" s="46">
        <f>'G-1'!E14+'G-2'!E14+'G-3'!E14</f>
        <v>4</v>
      </c>
      <c r="F14" s="6">
        <f t="shared" si="0"/>
        <v>423</v>
      </c>
      <c r="G14" s="2">
        <f t="shared" si="3"/>
        <v>1667</v>
      </c>
      <c r="H14" s="19" t="s">
        <v>9</v>
      </c>
      <c r="I14" s="46">
        <f>'G-1'!I14+'G-2'!I14+'G-3'!I14</f>
        <v>7</v>
      </c>
      <c r="J14" s="46">
        <f>'G-1'!J14+'G-2'!J14+'G-3'!J14</f>
        <v>306</v>
      </c>
      <c r="K14" s="46">
        <f>'G-1'!K14+'G-2'!K14+'G-3'!K14</f>
        <v>35</v>
      </c>
      <c r="L14" s="46">
        <f>'G-1'!L14+'G-2'!L14+'G-3'!L14</f>
        <v>5</v>
      </c>
      <c r="M14" s="6">
        <f t="shared" si="1"/>
        <v>392</v>
      </c>
      <c r="N14" s="2">
        <f t="shared" si="4"/>
        <v>1526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1126.5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5</v>
      </c>
      <c r="C15" s="46">
        <f>'G-1'!C15+'G-2'!C15+'G-3'!C15</f>
        <v>351</v>
      </c>
      <c r="D15" s="46">
        <f>'G-1'!D15+'G-2'!D15+'G-3'!D15</f>
        <v>40</v>
      </c>
      <c r="E15" s="46">
        <f>'G-1'!E15+'G-2'!E15+'G-3'!E15</f>
        <v>11</v>
      </c>
      <c r="F15" s="6">
        <f t="shared" si="0"/>
        <v>461</v>
      </c>
      <c r="G15" s="2">
        <f t="shared" si="3"/>
        <v>1757.5</v>
      </c>
      <c r="H15" s="19" t="s">
        <v>12</v>
      </c>
      <c r="I15" s="46">
        <f>'G-1'!I15+'G-2'!I15+'G-3'!I15</f>
        <v>8</v>
      </c>
      <c r="J15" s="46">
        <f>'G-1'!J15+'G-2'!J15+'G-3'!J15</f>
        <v>297</v>
      </c>
      <c r="K15" s="46">
        <f>'G-1'!K15+'G-2'!K15+'G-3'!K15</f>
        <v>30</v>
      </c>
      <c r="L15" s="46">
        <f>'G-1'!L15+'G-2'!L15+'G-3'!L15</f>
        <v>10</v>
      </c>
      <c r="M15" s="6">
        <f t="shared" si="1"/>
        <v>386</v>
      </c>
      <c r="N15" s="2">
        <f t="shared" si="4"/>
        <v>1543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755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7</v>
      </c>
      <c r="C16" s="46">
        <f>'G-1'!C16+'G-2'!C16+'G-3'!C16</f>
        <v>312</v>
      </c>
      <c r="D16" s="46">
        <f>'G-1'!D16+'G-2'!D16+'G-3'!D16</f>
        <v>43</v>
      </c>
      <c r="E16" s="46">
        <f>'G-1'!E16+'G-2'!E16+'G-3'!E16</f>
        <v>9</v>
      </c>
      <c r="F16" s="6">
        <f t="shared" si="0"/>
        <v>424</v>
      </c>
      <c r="G16" s="2">
        <f t="shared" si="3"/>
        <v>1753</v>
      </c>
      <c r="H16" s="19" t="s">
        <v>15</v>
      </c>
      <c r="I16" s="46">
        <f>'G-1'!I16+'G-2'!I16+'G-3'!I16</f>
        <v>9</v>
      </c>
      <c r="J16" s="46">
        <f>'G-1'!J16+'G-2'!J16+'G-3'!J16</f>
        <v>309</v>
      </c>
      <c r="K16" s="46">
        <f>'G-1'!K16+'G-2'!K16+'G-3'!K16</f>
        <v>32</v>
      </c>
      <c r="L16" s="46">
        <f>'G-1'!L16+'G-2'!L16+'G-3'!L16</f>
        <v>7</v>
      </c>
      <c r="M16" s="6">
        <f t="shared" si="1"/>
        <v>395</v>
      </c>
      <c r="N16" s="2">
        <f t="shared" si="4"/>
        <v>1574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371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</v>
      </c>
      <c r="C17" s="46">
        <f>'G-1'!C17+'G-2'!C17+'G-3'!C17</f>
        <v>328</v>
      </c>
      <c r="D17" s="46">
        <f>'G-1'!D17+'G-2'!D17+'G-3'!D17</f>
        <v>1</v>
      </c>
      <c r="E17" s="46">
        <f>'G-1'!E17+'G-2'!E17+'G-3'!E17</f>
        <v>8</v>
      </c>
      <c r="F17" s="6">
        <f t="shared" si="0"/>
        <v>354</v>
      </c>
      <c r="G17" s="2">
        <f t="shared" si="3"/>
        <v>1662</v>
      </c>
      <c r="H17" s="19" t="s">
        <v>18</v>
      </c>
      <c r="I17" s="46">
        <f>'G-1'!I17+'G-2'!I17+'G-3'!I17</f>
        <v>13</v>
      </c>
      <c r="J17" s="46">
        <f>'G-1'!J17+'G-2'!J17+'G-3'!J17</f>
        <v>295</v>
      </c>
      <c r="K17" s="46">
        <f>'G-1'!K17+'G-2'!K17+'G-3'!K17</f>
        <v>30</v>
      </c>
      <c r="L17" s="46">
        <f>'G-1'!L17+'G-2'!L17+'G-3'!L17</f>
        <v>2</v>
      </c>
      <c r="M17" s="6">
        <f t="shared" si="1"/>
        <v>366.5</v>
      </c>
      <c r="N17" s="2">
        <f t="shared" si="4"/>
        <v>1539.5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</v>
      </c>
      <c r="C18" s="46">
        <f>'G-1'!C18+'G-2'!C18+'G-3'!C18</f>
        <v>330</v>
      </c>
      <c r="D18" s="46">
        <f>'G-1'!D18+'G-2'!D18+'G-3'!D18</f>
        <v>33</v>
      </c>
      <c r="E18" s="46">
        <f>'G-1'!E18+'G-2'!E18+'G-3'!E18</f>
        <v>12</v>
      </c>
      <c r="F18" s="6">
        <f t="shared" si="0"/>
        <v>429.5</v>
      </c>
      <c r="G18" s="2">
        <f t="shared" si="3"/>
        <v>1668.5</v>
      </c>
      <c r="H18" s="19" t="s">
        <v>20</v>
      </c>
      <c r="I18" s="46">
        <f>'G-1'!I18+'G-2'!I18+'G-3'!I18</f>
        <v>12</v>
      </c>
      <c r="J18" s="46">
        <f>'G-1'!J18+'G-2'!J18+'G-3'!J18</f>
        <v>322</v>
      </c>
      <c r="K18" s="46">
        <f>'G-1'!K18+'G-2'!K18+'G-3'!K18</f>
        <v>33</v>
      </c>
      <c r="L18" s="46">
        <f>'G-1'!L18+'G-2'!L18+'G-3'!L18</f>
        <v>4</v>
      </c>
      <c r="M18" s="6">
        <f t="shared" si="1"/>
        <v>404</v>
      </c>
      <c r="N18" s="2">
        <f t="shared" si="4"/>
        <v>1551.5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5</v>
      </c>
      <c r="C19" s="47">
        <f>'G-1'!C19+'G-2'!C19+'G-3'!C19</f>
        <v>336</v>
      </c>
      <c r="D19" s="47">
        <f>'G-1'!D19+'G-2'!D19+'G-3'!D19</f>
        <v>34</v>
      </c>
      <c r="E19" s="47">
        <f>'G-1'!E19+'G-2'!E19+'G-3'!E19</f>
        <v>6</v>
      </c>
      <c r="F19" s="7">
        <f t="shared" si="0"/>
        <v>421.5</v>
      </c>
      <c r="G19" s="3">
        <f t="shared" si="3"/>
        <v>1629</v>
      </c>
      <c r="H19" s="20" t="s">
        <v>22</v>
      </c>
      <c r="I19" s="46">
        <f>'G-1'!I19+'G-2'!I19+'G-3'!I19</f>
        <v>6</v>
      </c>
      <c r="J19" s="46">
        <f>'G-1'!J19+'G-2'!J19+'G-3'!J19</f>
        <v>295</v>
      </c>
      <c r="K19" s="46">
        <f>'G-1'!K19+'G-2'!K19+'G-3'!K19</f>
        <v>31</v>
      </c>
      <c r="L19" s="46">
        <f>'G-1'!L19+'G-2'!L19+'G-3'!L19</f>
        <v>7</v>
      </c>
      <c r="M19" s="6">
        <f t="shared" si="1"/>
        <v>377.5</v>
      </c>
      <c r="N19" s="2">
        <f>M16+M17+M18+M19</f>
        <v>1543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13</v>
      </c>
      <c r="C20" s="45">
        <f>'G-1'!C20+'G-2'!C20+'G-3'!C20</f>
        <v>272</v>
      </c>
      <c r="D20" s="45">
        <f>'G-1'!D20+'G-2'!D20+'G-3'!D20</f>
        <v>34</v>
      </c>
      <c r="E20" s="45">
        <f>'G-1'!E20+'G-2'!E20+'G-3'!E20</f>
        <v>9</v>
      </c>
      <c r="F20" s="8">
        <f t="shared" si="0"/>
        <v>369</v>
      </c>
      <c r="G20" s="35"/>
      <c r="H20" s="19" t="s">
        <v>24</v>
      </c>
      <c r="I20" s="46">
        <f>'G-1'!I20+'G-2'!I20+'G-3'!I20</f>
        <v>8</v>
      </c>
      <c r="J20" s="46">
        <f>'G-1'!J20+'G-2'!J20+'G-3'!J20</f>
        <v>307</v>
      </c>
      <c r="K20" s="46">
        <f>'G-1'!K20+'G-2'!K20+'G-3'!K20</f>
        <v>34</v>
      </c>
      <c r="L20" s="46">
        <f>'G-1'!L20+'G-2'!L20+'G-3'!L20</f>
        <v>5</v>
      </c>
      <c r="M20" s="8">
        <f t="shared" si="1"/>
        <v>391.5</v>
      </c>
      <c r="N20" s="2">
        <f>M17+M18+M19+M20</f>
        <v>1539.5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8</v>
      </c>
      <c r="C21" s="45">
        <f>'G-1'!C21+'G-2'!C21+'G-3'!C21</f>
        <v>298</v>
      </c>
      <c r="D21" s="45">
        <f>'G-1'!D21+'G-2'!D21+'G-3'!D21</f>
        <v>38</v>
      </c>
      <c r="E21" s="45">
        <f>'G-1'!E21+'G-2'!E21+'G-3'!E21</f>
        <v>5</v>
      </c>
      <c r="F21" s="6">
        <f t="shared" si="0"/>
        <v>390.5</v>
      </c>
      <c r="G21" s="36"/>
      <c r="H21" s="20" t="s">
        <v>25</v>
      </c>
      <c r="I21" s="46">
        <f>'G-1'!I21+'G-2'!I21+'G-3'!I21</f>
        <v>22</v>
      </c>
      <c r="J21" s="46">
        <f>'G-1'!J21+'G-2'!J21+'G-3'!J21</f>
        <v>274</v>
      </c>
      <c r="K21" s="46">
        <f>'G-1'!K21+'G-2'!K21+'G-3'!K21</f>
        <v>28</v>
      </c>
      <c r="L21" s="46">
        <f>'G-1'!L21+'G-2'!L21+'G-3'!L21</f>
        <v>11</v>
      </c>
      <c r="M21" s="6">
        <f t="shared" si="1"/>
        <v>368.5</v>
      </c>
      <c r="N21" s="2">
        <f>M18+M19+M20+M21</f>
        <v>1541.5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5</v>
      </c>
      <c r="C22" s="45">
        <f>'G-1'!C22+'G-2'!C22+'G-3'!C22</f>
        <v>303</v>
      </c>
      <c r="D22" s="45">
        <f>'G-1'!D22+'G-2'!D22+'G-3'!D22</f>
        <v>31</v>
      </c>
      <c r="E22" s="45">
        <f>'G-1'!E22+'G-2'!E22+'G-3'!E22</f>
        <v>2</v>
      </c>
      <c r="F22" s="6">
        <f t="shared" si="0"/>
        <v>372.5</v>
      </c>
      <c r="G22" s="2"/>
      <c r="H22" s="21" t="s">
        <v>26</v>
      </c>
      <c r="I22" s="46">
        <f>'G-1'!I22+'G-2'!I22+'G-3'!I22</f>
        <v>9</v>
      </c>
      <c r="J22" s="46">
        <f>'G-1'!J22+'G-2'!J22+'G-3'!J22</f>
        <v>270</v>
      </c>
      <c r="K22" s="46">
        <f>'G-1'!K22+'G-2'!K22+'G-3'!K22</f>
        <v>30</v>
      </c>
      <c r="L22" s="46">
        <f>'G-1'!L22+'G-2'!L22+'G-3'!L22</f>
        <v>10</v>
      </c>
      <c r="M22" s="6">
        <f t="shared" si="1"/>
        <v>359.5</v>
      </c>
      <c r="N22" s="3">
        <f>M19+M20+M21+M22</f>
        <v>1497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1757.5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1574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1479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149</v>
      </c>
      <c r="G24" s="88"/>
      <c r="H24" s="171"/>
      <c r="I24" s="172"/>
      <c r="J24" s="82" t="s">
        <v>73</v>
      </c>
      <c r="K24" s="86"/>
      <c r="L24" s="86"/>
      <c r="M24" s="87" t="s">
        <v>68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4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34 X CARRERA 44</v>
      </c>
      <c r="D5" s="223"/>
      <c r="E5" s="223"/>
      <c r="F5" s="111"/>
      <c r="G5" s="112"/>
      <c r="H5" s="103" t="s">
        <v>53</v>
      </c>
      <c r="I5" s="224">
        <f>'G-1'!L5</f>
        <v>2134</v>
      </c>
      <c r="J5" s="224"/>
    </row>
    <row r="6" spans="1:10" x14ac:dyDescent="0.2">
      <c r="A6" s="180" t="s">
        <v>113</v>
      </c>
      <c r="B6" s="180"/>
      <c r="C6" s="225" t="s">
        <v>145</v>
      </c>
      <c r="D6" s="225"/>
      <c r="E6" s="225"/>
      <c r="F6" s="111"/>
      <c r="G6" s="112"/>
      <c r="H6" s="103" t="s">
        <v>58</v>
      </c>
      <c r="I6" s="226">
        <f>'G-1'!S6</f>
        <v>44145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0</v>
      </c>
      <c r="F10" s="75">
        <v>14</v>
      </c>
      <c r="G10" s="75">
        <v>0</v>
      </c>
      <c r="H10" s="75">
        <v>0</v>
      </c>
      <c r="I10" s="75">
        <f>E10*0.5+F10+G10*2+H10*2.5</f>
        <v>14</v>
      </c>
      <c r="J10" s="124">
        <f>IF(I10=0,"0,00",I10/SUM(I10:I12)*100)</f>
        <v>9.5890410958904102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0</v>
      </c>
      <c r="F11" s="126">
        <v>132</v>
      </c>
      <c r="G11" s="126">
        <v>0</v>
      </c>
      <c r="H11" s="126">
        <v>0</v>
      </c>
      <c r="I11" s="126">
        <f t="shared" ref="I11:I45" si="0">E11*0.5+F11+G11*2+H11*2.5</f>
        <v>132</v>
      </c>
      <c r="J11" s="127">
        <f>IF(I11=0,"0,00",I11/SUM(I10:I12)*100)</f>
        <v>90.410958904109577</v>
      </c>
    </row>
    <row r="12" spans="1:10" x14ac:dyDescent="0.2">
      <c r="A12" s="237"/>
      <c r="B12" s="240"/>
      <c r="C12" s="128" t="s">
        <v>140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1</v>
      </c>
      <c r="F13" s="75">
        <v>20</v>
      </c>
      <c r="G13" s="75">
        <v>0</v>
      </c>
      <c r="H13" s="75">
        <v>1</v>
      </c>
      <c r="I13" s="75">
        <f t="shared" si="0"/>
        <v>23</v>
      </c>
      <c r="J13" s="124">
        <f>IF(I13=0,"0,00",I13/SUM(I13:I15)*100)</f>
        <v>18.253968253968253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2</v>
      </c>
      <c r="F14" s="126">
        <v>97</v>
      </c>
      <c r="G14" s="126">
        <v>0</v>
      </c>
      <c r="H14" s="126">
        <v>2</v>
      </c>
      <c r="I14" s="126">
        <f t="shared" si="0"/>
        <v>103</v>
      </c>
      <c r="J14" s="127">
        <f>IF(I14=0,"0,00",I14/SUM(I13:I15)*100)</f>
        <v>81.746031746031747</v>
      </c>
    </row>
    <row r="15" spans="1:10" x14ac:dyDescent="0.2">
      <c r="A15" s="237"/>
      <c r="B15" s="240"/>
      <c r="C15" s="128" t="s">
        <v>141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3</v>
      </c>
      <c r="F16" s="75">
        <v>21</v>
      </c>
      <c r="G16" s="75">
        <v>0</v>
      </c>
      <c r="H16" s="75">
        <v>1</v>
      </c>
      <c r="I16" s="75">
        <f t="shared" si="0"/>
        <v>25</v>
      </c>
      <c r="J16" s="124">
        <f>IF(I16=0,"0,00",I16/SUM(I16:I18)*100)</f>
        <v>18.315018315018314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3</v>
      </c>
      <c r="F17" s="126">
        <v>110</v>
      </c>
      <c r="G17" s="126">
        <v>0</v>
      </c>
      <c r="H17" s="126">
        <v>0</v>
      </c>
      <c r="I17" s="126">
        <f t="shared" si="0"/>
        <v>111.5</v>
      </c>
      <c r="J17" s="127">
        <f>IF(I17=0,"0,00",I17/SUM(I16:I18)*100)</f>
        <v>81.684981684981679</v>
      </c>
    </row>
    <row r="18" spans="1:10" x14ac:dyDescent="0.2">
      <c r="A18" s="238"/>
      <c r="B18" s="241"/>
      <c r="C18" s="133" t="s">
        <v>77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3</v>
      </c>
      <c r="F20" s="126">
        <v>136</v>
      </c>
      <c r="G20" s="126">
        <v>0</v>
      </c>
      <c r="H20" s="126">
        <v>2</v>
      </c>
      <c r="I20" s="126">
        <f t="shared" si="0"/>
        <v>142.5</v>
      </c>
      <c r="J20" s="127">
        <f>IF(I20=0,"0,00",I20/SUM(I19:I21)*100)</f>
        <v>64.772727272727266</v>
      </c>
    </row>
    <row r="21" spans="1:10" x14ac:dyDescent="0.2">
      <c r="A21" s="237"/>
      <c r="B21" s="240"/>
      <c r="C21" s="128" t="s">
        <v>84</v>
      </c>
      <c r="D21" s="129" t="s">
        <v>128</v>
      </c>
      <c r="E21" s="74">
        <v>3</v>
      </c>
      <c r="F21" s="74">
        <v>71</v>
      </c>
      <c r="G21" s="74">
        <v>0</v>
      </c>
      <c r="H21" s="74">
        <v>2</v>
      </c>
      <c r="I21" s="130">
        <f t="shared" si="0"/>
        <v>77.5</v>
      </c>
      <c r="J21" s="131">
        <f>IF(I21=0,"0,00",I21/SUM(I19:I21)*100)</f>
        <v>35.227272727272727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6</v>
      </c>
      <c r="F23" s="126">
        <v>104</v>
      </c>
      <c r="G23" s="126">
        <v>0</v>
      </c>
      <c r="H23" s="126">
        <v>1</v>
      </c>
      <c r="I23" s="126">
        <f t="shared" si="0"/>
        <v>109.5</v>
      </c>
      <c r="J23" s="127">
        <f>IF(I23=0,"0,00",I23/SUM(I22:I24)*100)</f>
        <v>64.222873900293251</v>
      </c>
    </row>
    <row r="24" spans="1:10" x14ac:dyDescent="0.2">
      <c r="A24" s="237"/>
      <c r="B24" s="240"/>
      <c r="C24" s="128" t="s">
        <v>142</v>
      </c>
      <c r="D24" s="129" t="s">
        <v>128</v>
      </c>
      <c r="E24" s="74">
        <v>1</v>
      </c>
      <c r="F24" s="74">
        <v>58</v>
      </c>
      <c r="G24" s="74">
        <v>0</v>
      </c>
      <c r="H24" s="74">
        <v>1</v>
      </c>
      <c r="I24" s="130">
        <f t="shared" si="0"/>
        <v>61</v>
      </c>
      <c r="J24" s="131">
        <f>IF(I24=0,"0,00",I24/SUM(I22:I24)*100)</f>
        <v>35.777126099706749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3</v>
      </c>
      <c r="F26" s="126">
        <v>166</v>
      </c>
      <c r="G26" s="126">
        <v>0</v>
      </c>
      <c r="H26" s="126">
        <v>1</v>
      </c>
      <c r="I26" s="126">
        <f t="shared" si="0"/>
        <v>170</v>
      </c>
      <c r="J26" s="127">
        <f>IF(I26=0,"0,00",I26/SUM(I25:I27)*100)</f>
        <v>73.118279569892479</v>
      </c>
    </row>
    <row r="27" spans="1:10" x14ac:dyDescent="0.2">
      <c r="A27" s="238"/>
      <c r="B27" s="241"/>
      <c r="C27" s="133" t="s">
        <v>86</v>
      </c>
      <c r="D27" s="129" t="s">
        <v>128</v>
      </c>
      <c r="E27" s="74">
        <v>0</v>
      </c>
      <c r="F27" s="74">
        <v>60</v>
      </c>
      <c r="G27" s="74">
        <v>0</v>
      </c>
      <c r="H27" s="74">
        <v>1</v>
      </c>
      <c r="I27" s="130">
        <f t="shared" si="0"/>
        <v>62.5</v>
      </c>
      <c r="J27" s="131">
        <f>IF(I27=0,"0,00",I27/SUM(I25:I27)*100)</f>
        <v>26.881720430107524</v>
      </c>
    </row>
    <row r="28" spans="1:10" x14ac:dyDescent="0.2">
      <c r="A28" s="236" t="s">
        <v>132</v>
      </c>
      <c r="B28" s="239">
        <v>3</v>
      </c>
      <c r="C28" s="134"/>
      <c r="D28" s="123" t="s">
        <v>125</v>
      </c>
      <c r="E28" s="75">
        <v>6</v>
      </c>
      <c r="F28" s="75">
        <v>74</v>
      </c>
      <c r="G28" s="75">
        <v>0</v>
      </c>
      <c r="H28" s="75">
        <v>0</v>
      </c>
      <c r="I28" s="75">
        <f t="shared" si="0"/>
        <v>77</v>
      </c>
      <c r="J28" s="124">
        <f>IF(I28=0,"0,00",I28/SUM(I28:I30)*100)</f>
        <v>15.843621399176955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3</v>
      </c>
      <c r="F29" s="126">
        <v>148</v>
      </c>
      <c r="G29" s="126">
        <v>71</v>
      </c>
      <c r="H29" s="126">
        <v>10</v>
      </c>
      <c r="I29" s="126">
        <f t="shared" si="0"/>
        <v>316.5</v>
      </c>
      <c r="J29" s="127">
        <f>IF(I29=0,"0,00",I29/SUM(I28:I30)*100)</f>
        <v>65.123456790123456</v>
      </c>
    </row>
    <row r="30" spans="1:10" x14ac:dyDescent="0.2">
      <c r="A30" s="237"/>
      <c r="B30" s="240"/>
      <c r="C30" s="128" t="s">
        <v>143</v>
      </c>
      <c r="D30" s="129" t="s">
        <v>128</v>
      </c>
      <c r="E30" s="74">
        <v>0</v>
      </c>
      <c r="F30" s="74">
        <v>80</v>
      </c>
      <c r="G30" s="74">
        <v>0</v>
      </c>
      <c r="H30" s="74">
        <v>5</v>
      </c>
      <c r="I30" s="130">
        <f t="shared" si="0"/>
        <v>92.5</v>
      </c>
      <c r="J30" s="131">
        <f>IF(I30=0,"0,00",I30/SUM(I28:I30)*100)</f>
        <v>19.032921810699587</v>
      </c>
    </row>
    <row r="31" spans="1:10" x14ac:dyDescent="0.2">
      <c r="A31" s="237"/>
      <c r="B31" s="240"/>
      <c r="C31" s="132"/>
      <c r="D31" s="123" t="s">
        <v>125</v>
      </c>
      <c r="E31" s="75">
        <v>3</v>
      </c>
      <c r="F31" s="75">
        <v>65</v>
      </c>
      <c r="G31" s="75">
        <v>0</v>
      </c>
      <c r="H31" s="75">
        <v>3</v>
      </c>
      <c r="I31" s="75">
        <f t="shared" si="0"/>
        <v>74</v>
      </c>
      <c r="J31" s="124">
        <f>IF(I31=0,"0,00",I31/SUM(I31:I33)*100)</f>
        <v>17.149478563151796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14</v>
      </c>
      <c r="F32" s="126">
        <v>130</v>
      </c>
      <c r="G32" s="126">
        <v>58</v>
      </c>
      <c r="H32" s="126">
        <v>13</v>
      </c>
      <c r="I32" s="126">
        <f t="shared" si="0"/>
        <v>285.5</v>
      </c>
      <c r="J32" s="127">
        <f>IF(I32=0,"0,00",I32/SUM(I31:I33)*100)</f>
        <v>66.164542294322132</v>
      </c>
    </row>
    <row r="33" spans="1:10" x14ac:dyDescent="0.2">
      <c r="A33" s="237"/>
      <c r="B33" s="240"/>
      <c r="C33" s="128" t="s">
        <v>144</v>
      </c>
      <c r="D33" s="129" t="s">
        <v>128</v>
      </c>
      <c r="E33" s="74">
        <v>4</v>
      </c>
      <c r="F33" s="74">
        <v>70</v>
      </c>
      <c r="G33" s="74">
        <v>0</v>
      </c>
      <c r="H33" s="74">
        <v>0</v>
      </c>
      <c r="I33" s="130">
        <f t="shared" si="0"/>
        <v>72</v>
      </c>
      <c r="J33" s="131">
        <f>IF(I33=0,"0,00",I33/SUM(I31:I33)*100)</f>
        <v>16.685979142526072</v>
      </c>
    </row>
    <row r="34" spans="1:10" x14ac:dyDescent="0.2">
      <c r="A34" s="237"/>
      <c r="B34" s="240"/>
      <c r="C34" s="132"/>
      <c r="D34" s="123" t="s">
        <v>125</v>
      </c>
      <c r="E34" s="75">
        <v>7</v>
      </c>
      <c r="F34" s="75">
        <v>44</v>
      </c>
      <c r="G34" s="75">
        <v>0</v>
      </c>
      <c r="H34" s="75">
        <v>0</v>
      </c>
      <c r="I34" s="75">
        <f t="shared" si="0"/>
        <v>47.5</v>
      </c>
      <c r="J34" s="124">
        <f>IF(I34=0,"0,00",I34/SUM(I34:I36)*100)</f>
        <v>12.305699481865284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8</v>
      </c>
      <c r="F35" s="126">
        <v>121</v>
      </c>
      <c r="G35" s="126">
        <v>72</v>
      </c>
      <c r="H35" s="126">
        <v>3</v>
      </c>
      <c r="I35" s="126">
        <f t="shared" si="0"/>
        <v>276.5</v>
      </c>
      <c r="J35" s="127">
        <f>IF(I35=0,"0,00",I35/SUM(I34:I36)*100)</f>
        <v>71.632124352331601</v>
      </c>
    </row>
    <row r="36" spans="1:10" x14ac:dyDescent="0.2">
      <c r="A36" s="238"/>
      <c r="B36" s="241"/>
      <c r="C36" s="133" t="s">
        <v>72</v>
      </c>
      <c r="D36" s="129" t="s">
        <v>128</v>
      </c>
      <c r="E36" s="74">
        <v>4</v>
      </c>
      <c r="F36" s="74">
        <v>60</v>
      </c>
      <c r="G36" s="74">
        <v>0</v>
      </c>
      <c r="H36" s="74">
        <v>0</v>
      </c>
      <c r="I36" s="130">
        <f t="shared" si="0"/>
        <v>62</v>
      </c>
      <c r="J36" s="131">
        <f>IF(I36=0,"0,00",I36/SUM(I34:I36)*100)</f>
        <v>16.062176165803109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136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137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138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25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34 X CARRERA 44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2134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44145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228.5</v>
      </c>
      <c r="AV12" s="97">
        <f t="shared" si="0"/>
        <v>257</v>
      </c>
      <c r="AW12" s="97">
        <f t="shared" si="0"/>
        <v>277</v>
      </c>
      <c r="AX12" s="97">
        <f t="shared" si="0"/>
        <v>262</v>
      </c>
      <c r="AY12" s="97">
        <f t="shared" si="0"/>
        <v>268</v>
      </c>
      <c r="AZ12" s="97">
        <f t="shared" si="0"/>
        <v>274.5</v>
      </c>
      <c r="BA12" s="97">
        <f t="shared" si="0"/>
        <v>262.5</v>
      </c>
      <c r="BB12" s="97"/>
      <c r="BC12" s="97"/>
      <c r="BD12" s="97"/>
      <c r="BE12" s="97">
        <f t="shared" ref="BE12:BQ12" si="1">P14</f>
        <v>230</v>
      </c>
      <c r="BF12" s="97">
        <f t="shared" si="1"/>
        <v>239</v>
      </c>
      <c r="BG12" s="97">
        <f t="shared" si="1"/>
        <v>237</v>
      </c>
      <c r="BH12" s="97">
        <f t="shared" si="1"/>
        <v>239</v>
      </c>
      <c r="BI12" s="97">
        <f t="shared" si="1"/>
        <v>238.5</v>
      </c>
      <c r="BJ12" s="97">
        <f t="shared" si="1"/>
        <v>236.5</v>
      </c>
      <c r="BK12" s="97">
        <f t="shared" si="1"/>
        <v>239.5</v>
      </c>
      <c r="BL12" s="97">
        <f t="shared" si="1"/>
        <v>245</v>
      </c>
      <c r="BM12" s="97">
        <f t="shared" si="1"/>
        <v>247</v>
      </c>
      <c r="BN12" s="97">
        <f t="shared" si="1"/>
        <v>241.5</v>
      </c>
      <c r="BO12" s="97">
        <f t="shared" si="1"/>
        <v>253.5</v>
      </c>
      <c r="BP12" s="97">
        <f t="shared" si="1"/>
        <v>256.5</v>
      </c>
      <c r="BQ12" s="97">
        <f t="shared" si="1"/>
        <v>257.5</v>
      </c>
      <c r="BR12" s="97"/>
      <c r="BS12" s="97"/>
      <c r="BT12" s="97"/>
      <c r="BU12" s="97">
        <f t="shared" ref="BU12:CC12" si="2">AG14</f>
        <v>262</v>
      </c>
      <c r="BV12" s="97">
        <f t="shared" si="2"/>
        <v>196</v>
      </c>
      <c r="BW12" s="97">
        <f t="shared" si="2"/>
        <v>136.5</v>
      </c>
      <c r="BX12" s="97">
        <f t="shared" si="2"/>
        <v>75.5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30</v>
      </c>
      <c r="C13" s="149">
        <f>'G-1'!F11</f>
        <v>52</v>
      </c>
      <c r="D13" s="149">
        <f>'G-1'!F12</f>
        <v>74.5</v>
      </c>
      <c r="E13" s="149">
        <f>'G-1'!F13</f>
        <v>72</v>
      </c>
      <c r="F13" s="149">
        <f>'G-1'!F14</f>
        <v>58.5</v>
      </c>
      <c r="G13" s="149">
        <f>'G-1'!F15</f>
        <v>72</v>
      </c>
      <c r="H13" s="149">
        <f>'G-1'!F16</f>
        <v>59.5</v>
      </c>
      <c r="I13" s="149">
        <f>'G-1'!F17</f>
        <v>78</v>
      </c>
      <c r="J13" s="149">
        <f>'G-1'!F18</f>
        <v>65</v>
      </c>
      <c r="K13" s="149">
        <f>'G-1'!F19</f>
        <v>60</v>
      </c>
      <c r="L13" s="150"/>
      <c r="M13" s="149">
        <f>'G-1'!F20</f>
        <v>55.5</v>
      </c>
      <c r="N13" s="149">
        <f>'G-1'!F21</f>
        <v>61.5</v>
      </c>
      <c r="O13" s="149">
        <f>'G-1'!F22</f>
        <v>54</v>
      </c>
      <c r="P13" s="149">
        <f>'G-1'!M10</f>
        <v>59</v>
      </c>
      <c r="Q13" s="149">
        <f>'G-1'!M11</f>
        <v>64.5</v>
      </c>
      <c r="R13" s="149">
        <f>'G-1'!M12</f>
        <v>59.5</v>
      </c>
      <c r="S13" s="149">
        <f>'G-1'!M13</f>
        <v>56</v>
      </c>
      <c r="T13" s="149">
        <f>'G-1'!M14</f>
        <v>58.5</v>
      </c>
      <c r="U13" s="149">
        <f>'G-1'!M15</f>
        <v>62.5</v>
      </c>
      <c r="V13" s="149">
        <f>'G-1'!M16</f>
        <v>62.5</v>
      </c>
      <c r="W13" s="149">
        <f>'G-1'!M17</f>
        <v>61.5</v>
      </c>
      <c r="X13" s="149">
        <f>'G-1'!M18</f>
        <v>60.5</v>
      </c>
      <c r="Y13" s="149">
        <f>'G-1'!M19</f>
        <v>57</v>
      </c>
      <c r="Z13" s="149">
        <f>'G-1'!M20</f>
        <v>74.5</v>
      </c>
      <c r="AA13" s="149">
        <f>'G-1'!M21</f>
        <v>64.5</v>
      </c>
      <c r="AB13" s="149">
        <f>'G-1'!M22</f>
        <v>61.5</v>
      </c>
      <c r="AC13" s="150"/>
      <c r="AD13" s="149">
        <f>'G-1'!T10</f>
        <v>66</v>
      </c>
      <c r="AE13" s="149">
        <f>'G-1'!T11</f>
        <v>59.5</v>
      </c>
      <c r="AF13" s="149">
        <f>'G-1'!T12</f>
        <v>61</v>
      </c>
      <c r="AG13" s="149">
        <f>'G-1'!T13</f>
        <v>75.5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228.5</v>
      </c>
      <c r="F14" s="149">
        <f t="shared" ref="F14:K14" si="3">C13+D13+E13+F13</f>
        <v>257</v>
      </c>
      <c r="G14" s="149">
        <f t="shared" si="3"/>
        <v>277</v>
      </c>
      <c r="H14" s="149">
        <f t="shared" si="3"/>
        <v>262</v>
      </c>
      <c r="I14" s="149">
        <f t="shared" si="3"/>
        <v>268</v>
      </c>
      <c r="J14" s="149">
        <f t="shared" si="3"/>
        <v>274.5</v>
      </c>
      <c r="K14" s="149">
        <f t="shared" si="3"/>
        <v>262.5</v>
      </c>
      <c r="L14" s="150"/>
      <c r="M14" s="149"/>
      <c r="N14" s="149"/>
      <c r="O14" s="149"/>
      <c r="P14" s="149">
        <f>M13+N13+O13+P13</f>
        <v>230</v>
      </c>
      <c r="Q14" s="149">
        <f t="shared" ref="Q14:AB14" si="4">N13+O13+P13+Q13</f>
        <v>239</v>
      </c>
      <c r="R14" s="149">
        <f t="shared" si="4"/>
        <v>237</v>
      </c>
      <c r="S14" s="149">
        <f t="shared" si="4"/>
        <v>239</v>
      </c>
      <c r="T14" s="149">
        <f t="shared" si="4"/>
        <v>238.5</v>
      </c>
      <c r="U14" s="149">
        <f t="shared" si="4"/>
        <v>236.5</v>
      </c>
      <c r="V14" s="149">
        <f t="shared" si="4"/>
        <v>239.5</v>
      </c>
      <c r="W14" s="149">
        <f t="shared" si="4"/>
        <v>245</v>
      </c>
      <c r="X14" s="149">
        <f t="shared" si="4"/>
        <v>247</v>
      </c>
      <c r="Y14" s="149">
        <f t="shared" si="4"/>
        <v>241.5</v>
      </c>
      <c r="Z14" s="149">
        <f t="shared" si="4"/>
        <v>253.5</v>
      </c>
      <c r="AA14" s="149">
        <f t="shared" si="4"/>
        <v>256.5</v>
      </c>
      <c r="AB14" s="149">
        <f t="shared" si="4"/>
        <v>257.5</v>
      </c>
      <c r="AC14" s="150"/>
      <c r="AD14" s="149"/>
      <c r="AE14" s="149"/>
      <c r="AF14" s="149"/>
      <c r="AG14" s="149">
        <f>AD13+AE13+AF13+AG13</f>
        <v>262</v>
      </c>
      <c r="AH14" s="149">
        <f t="shared" ref="AH14:AO14" si="5">AE13+AF13+AG13+AH13</f>
        <v>196</v>
      </c>
      <c r="AI14" s="149">
        <f t="shared" si="5"/>
        <v>136.5</v>
      </c>
      <c r="AJ14" s="149">
        <f t="shared" si="5"/>
        <v>75.5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9.5890410958904104E-2</v>
      </c>
      <c r="E15" s="152"/>
      <c r="F15" s="152" t="s">
        <v>108</v>
      </c>
      <c r="G15" s="153">
        <f>DIRECCIONALIDAD!J11/100</f>
        <v>0.90410958904109573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0.18253968253968253</v>
      </c>
      <c r="Q15" s="152"/>
      <c r="R15" s="152"/>
      <c r="S15" s="152"/>
      <c r="T15" s="152" t="s">
        <v>108</v>
      </c>
      <c r="U15" s="153">
        <f>DIRECCIONALIDAD!J14/100</f>
        <v>0.81746031746031744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0.18315018315018314</v>
      </c>
      <c r="AG15" s="152"/>
      <c r="AH15" s="152"/>
      <c r="AI15" s="152"/>
      <c r="AJ15" s="152" t="s">
        <v>108</v>
      </c>
      <c r="AK15" s="153">
        <f>DIRECCIONALIDAD!J17/100</f>
        <v>0.81684981684981683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146</v>
      </c>
      <c r="B16" s="162">
        <f>MAX(B14:K14)</f>
        <v>277</v>
      </c>
      <c r="C16" s="152" t="s">
        <v>107</v>
      </c>
      <c r="D16" s="163">
        <f>+B16*D15</f>
        <v>26.561643835616437</v>
      </c>
      <c r="E16" s="152"/>
      <c r="F16" s="152" t="s">
        <v>108</v>
      </c>
      <c r="G16" s="163">
        <f>+B16*G15</f>
        <v>250.43835616438352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257.5</v>
      </c>
      <c r="N16" s="152"/>
      <c r="O16" s="152" t="s">
        <v>107</v>
      </c>
      <c r="P16" s="164">
        <f>+M16*P15</f>
        <v>47.003968253968253</v>
      </c>
      <c r="Q16" s="152"/>
      <c r="R16" s="152"/>
      <c r="S16" s="152"/>
      <c r="T16" s="152" t="s">
        <v>108</v>
      </c>
      <c r="U16" s="164">
        <f>+M16*U15</f>
        <v>210.49603174603175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262</v>
      </c>
      <c r="AE16" s="152" t="s">
        <v>107</v>
      </c>
      <c r="AF16" s="163">
        <f>+AD16*AF15</f>
        <v>47.985347985347985</v>
      </c>
      <c r="AG16" s="152"/>
      <c r="AH16" s="152"/>
      <c r="AI16" s="152"/>
      <c r="AJ16" s="152" t="s">
        <v>108</v>
      </c>
      <c r="AK16" s="163">
        <f>+AD16*AK15</f>
        <v>214.014652014652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112.5</v>
      </c>
      <c r="C18" s="149">
        <f>'G-2'!F11</f>
        <v>116.5</v>
      </c>
      <c r="D18" s="149">
        <f>'G-2'!F12</f>
        <v>124.5</v>
      </c>
      <c r="E18" s="149">
        <f>'G-2'!F13</f>
        <v>122.5</v>
      </c>
      <c r="F18" s="149">
        <f>'G-2'!F14</f>
        <v>118.5</v>
      </c>
      <c r="G18" s="149">
        <f>'G-2'!F15</f>
        <v>173.5</v>
      </c>
      <c r="H18" s="149">
        <f>'G-2'!F16</f>
        <v>134.5</v>
      </c>
      <c r="I18" s="149">
        <f>'G-2'!F17</f>
        <v>114.5</v>
      </c>
      <c r="J18" s="149">
        <f>'G-2'!F18</f>
        <v>116.5</v>
      </c>
      <c r="K18" s="149">
        <f>'G-2'!F19</f>
        <v>125</v>
      </c>
      <c r="L18" s="150"/>
      <c r="M18" s="149">
        <f>'G-2'!F20</f>
        <v>107.5</v>
      </c>
      <c r="N18" s="149">
        <f>'G-2'!F21</f>
        <v>112</v>
      </c>
      <c r="O18" s="149">
        <f>'G-2'!F22</f>
        <v>116.5</v>
      </c>
      <c r="P18" s="149">
        <f>'G-2'!M10</f>
        <v>128</v>
      </c>
      <c r="Q18" s="149">
        <f>'G-2'!M11</f>
        <v>111.5</v>
      </c>
      <c r="R18" s="149">
        <f>'G-2'!M12</f>
        <v>97</v>
      </c>
      <c r="S18" s="149">
        <f>'G-2'!M13</f>
        <v>130</v>
      </c>
      <c r="T18" s="149">
        <f>'G-2'!M14</f>
        <v>113.5</v>
      </c>
      <c r="U18" s="149">
        <f>'G-2'!M15</f>
        <v>121</v>
      </c>
      <c r="V18" s="149">
        <f>'G-2'!M16</f>
        <v>123.5</v>
      </c>
      <c r="W18" s="149">
        <f>'G-2'!M17</f>
        <v>115.5</v>
      </c>
      <c r="X18" s="149">
        <f>'G-2'!M18</f>
        <v>130.5</v>
      </c>
      <c r="Y18" s="149">
        <f>'G-2'!M19</f>
        <v>121</v>
      </c>
      <c r="Z18" s="149">
        <f>'G-2'!M20</f>
        <v>122</v>
      </c>
      <c r="AA18" s="149">
        <f>'G-2'!M21</f>
        <v>87</v>
      </c>
      <c r="AB18" s="149">
        <f>'G-2'!M22</f>
        <v>83.5</v>
      </c>
      <c r="AC18" s="150"/>
      <c r="AD18" s="149">
        <f>'G-2'!T10</f>
        <v>87.5</v>
      </c>
      <c r="AE18" s="149">
        <f>'G-2'!T11</f>
        <v>121.5</v>
      </c>
      <c r="AF18" s="149">
        <f>'G-2'!T12</f>
        <v>123</v>
      </c>
      <c r="AG18" s="149">
        <f>'G-2'!T13</f>
        <v>109.5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476</v>
      </c>
      <c r="AV18" s="101">
        <f t="shared" si="6"/>
        <v>482</v>
      </c>
      <c r="AW18" s="101">
        <f t="shared" si="6"/>
        <v>539</v>
      </c>
      <c r="AX18" s="101">
        <f t="shared" si="6"/>
        <v>549</v>
      </c>
      <c r="AY18" s="101">
        <f t="shared" si="6"/>
        <v>541</v>
      </c>
      <c r="AZ18" s="101">
        <f t="shared" si="6"/>
        <v>539</v>
      </c>
      <c r="BA18" s="101">
        <f t="shared" si="6"/>
        <v>490.5</v>
      </c>
      <c r="BB18" s="101"/>
      <c r="BC18" s="101"/>
      <c r="BD18" s="101"/>
      <c r="BE18" s="101">
        <f t="shared" ref="BE18:BQ18" si="7">P19</f>
        <v>464</v>
      </c>
      <c r="BF18" s="101">
        <f t="shared" si="7"/>
        <v>468</v>
      </c>
      <c r="BG18" s="101">
        <f t="shared" si="7"/>
        <v>453</v>
      </c>
      <c r="BH18" s="101">
        <f t="shared" si="7"/>
        <v>466.5</v>
      </c>
      <c r="BI18" s="101">
        <f t="shared" si="7"/>
        <v>452</v>
      </c>
      <c r="BJ18" s="101">
        <f t="shared" si="7"/>
        <v>461.5</v>
      </c>
      <c r="BK18" s="101">
        <f t="shared" si="7"/>
        <v>488</v>
      </c>
      <c r="BL18" s="101">
        <f t="shared" si="7"/>
        <v>473.5</v>
      </c>
      <c r="BM18" s="101">
        <f t="shared" si="7"/>
        <v>490.5</v>
      </c>
      <c r="BN18" s="101">
        <f t="shared" si="7"/>
        <v>490.5</v>
      </c>
      <c r="BO18" s="101">
        <f t="shared" si="7"/>
        <v>489</v>
      </c>
      <c r="BP18" s="101">
        <f t="shared" si="7"/>
        <v>460.5</v>
      </c>
      <c r="BQ18" s="101">
        <f t="shared" si="7"/>
        <v>413.5</v>
      </c>
      <c r="BR18" s="101"/>
      <c r="BS18" s="101"/>
      <c r="BT18" s="101"/>
      <c r="BU18" s="101">
        <f t="shared" ref="BU18:CC18" si="8">AG19</f>
        <v>441.5</v>
      </c>
      <c r="BV18" s="101">
        <f t="shared" si="8"/>
        <v>354</v>
      </c>
      <c r="BW18" s="101">
        <f t="shared" si="8"/>
        <v>232.5</v>
      </c>
      <c r="BX18" s="101">
        <f t="shared" si="8"/>
        <v>109.5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476</v>
      </c>
      <c r="F19" s="149">
        <f t="shared" ref="F19:K19" si="9">C18+D18+E18+F18</f>
        <v>482</v>
      </c>
      <c r="G19" s="149">
        <f t="shared" si="9"/>
        <v>539</v>
      </c>
      <c r="H19" s="149">
        <f t="shared" si="9"/>
        <v>549</v>
      </c>
      <c r="I19" s="149">
        <f t="shared" si="9"/>
        <v>541</v>
      </c>
      <c r="J19" s="149">
        <f t="shared" si="9"/>
        <v>539</v>
      </c>
      <c r="K19" s="149">
        <f t="shared" si="9"/>
        <v>490.5</v>
      </c>
      <c r="L19" s="150"/>
      <c r="M19" s="149"/>
      <c r="N19" s="149"/>
      <c r="O19" s="149"/>
      <c r="P19" s="149">
        <f>M18+N18+O18+P18</f>
        <v>464</v>
      </c>
      <c r="Q19" s="149">
        <f t="shared" ref="Q19:AB19" si="10">N18+O18+P18+Q18</f>
        <v>468</v>
      </c>
      <c r="R19" s="149">
        <f t="shared" si="10"/>
        <v>453</v>
      </c>
      <c r="S19" s="149">
        <f t="shared" si="10"/>
        <v>466.5</v>
      </c>
      <c r="T19" s="149">
        <f t="shared" si="10"/>
        <v>452</v>
      </c>
      <c r="U19" s="149">
        <f t="shared" si="10"/>
        <v>461.5</v>
      </c>
      <c r="V19" s="149">
        <f t="shared" si="10"/>
        <v>488</v>
      </c>
      <c r="W19" s="149">
        <f t="shared" si="10"/>
        <v>473.5</v>
      </c>
      <c r="X19" s="149">
        <f t="shared" si="10"/>
        <v>490.5</v>
      </c>
      <c r="Y19" s="149">
        <f t="shared" si="10"/>
        <v>490.5</v>
      </c>
      <c r="Z19" s="149">
        <f t="shared" si="10"/>
        <v>489</v>
      </c>
      <c r="AA19" s="149">
        <f t="shared" si="10"/>
        <v>460.5</v>
      </c>
      <c r="AB19" s="149">
        <f t="shared" si="10"/>
        <v>413.5</v>
      </c>
      <c r="AC19" s="150"/>
      <c r="AD19" s="149"/>
      <c r="AE19" s="149"/>
      <c r="AF19" s="149"/>
      <c r="AG19" s="149">
        <f>AD18+AE18+AF18+AG18</f>
        <v>441.5</v>
      </c>
      <c r="AH19" s="149">
        <f t="shared" ref="AH19:AO19" si="11">AE18+AF18+AG18+AH18</f>
        <v>354</v>
      </c>
      <c r="AI19" s="149">
        <f t="shared" si="11"/>
        <v>232.5</v>
      </c>
      <c r="AJ19" s="149">
        <f t="shared" si="11"/>
        <v>109.5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0.64772727272727271</v>
      </c>
      <c r="H20" s="152"/>
      <c r="I20" s="152" t="s">
        <v>109</v>
      </c>
      <c r="J20" s="153">
        <f>DIRECCIONALIDAD!J21/100</f>
        <v>0.35227272727272729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0.64222873900293254</v>
      </c>
      <c r="V20" s="152"/>
      <c r="W20" s="152"/>
      <c r="X20" s="152"/>
      <c r="Y20" s="152" t="s">
        <v>109</v>
      </c>
      <c r="Z20" s="153">
        <f>DIRECCIONALIDAD!J24/100</f>
        <v>0.35777126099706746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0.73118279569892475</v>
      </c>
      <c r="AL20" s="152"/>
      <c r="AM20" s="152"/>
      <c r="AN20" s="152" t="s">
        <v>109</v>
      </c>
      <c r="AO20" s="155">
        <f>DIRECCIONALIDAD!J27/100</f>
        <v>0.26881720430107525</v>
      </c>
      <c r="AP20" s="92"/>
      <c r="AQ20" s="92"/>
      <c r="AR20" s="92"/>
      <c r="AS20" s="92"/>
      <c r="AT20" s="92"/>
      <c r="AU20" s="92">
        <f t="shared" ref="AU20:BA20" si="15">E24</f>
        <v>907</v>
      </c>
      <c r="AV20" s="92">
        <f t="shared" si="15"/>
        <v>928</v>
      </c>
      <c r="AW20" s="92">
        <f t="shared" si="15"/>
        <v>941.5</v>
      </c>
      <c r="AX20" s="92">
        <f t="shared" si="15"/>
        <v>942</v>
      </c>
      <c r="AY20" s="92">
        <f t="shared" si="15"/>
        <v>853</v>
      </c>
      <c r="AZ20" s="92">
        <f t="shared" si="15"/>
        <v>855</v>
      </c>
      <c r="BA20" s="92">
        <f t="shared" si="15"/>
        <v>876</v>
      </c>
      <c r="BB20" s="92"/>
      <c r="BC20" s="92"/>
      <c r="BD20" s="92"/>
      <c r="BE20" s="92">
        <f t="shared" ref="BE20:BQ20" si="16">P24</f>
        <v>828.5</v>
      </c>
      <c r="BF20" s="92">
        <f t="shared" si="16"/>
        <v>815.5</v>
      </c>
      <c r="BG20" s="92">
        <f t="shared" si="16"/>
        <v>806</v>
      </c>
      <c r="BH20" s="92">
        <f t="shared" si="16"/>
        <v>819</v>
      </c>
      <c r="BI20" s="92">
        <f t="shared" si="16"/>
        <v>835.5</v>
      </c>
      <c r="BJ20" s="92">
        <f t="shared" si="16"/>
        <v>845</v>
      </c>
      <c r="BK20" s="92">
        <f t="shared" si="16"/>
        <v>846.5</v>
      </c>
      <c r="BL20" s="92">
        <f t="shared" si="16"/>
        <v>821</v>
      </c>
      <c r="BM20" s="92">
        <f t="shared" si="16"/>
        <v>814</v>
      </c>
      <c r="BN20" s="92">
        <f t="shared" si="16"/>
        <v>811</v>
      </c>
      <c r="BO20" s="92">
        <f t="shared" si="16"/>
        <v>797</v>
      </c>
      <c r="BP20" s="92">
        <f t="shared" si="16"/>
        <v>824.5</v>
      </c>
      <c r="BQ20" s="92">
        <f t="shared" si="16"/>
        <v>826</v>
      </c>
      <c r="BR20" s="92"/>
      <c r="BS20" s="92"/>
      <c r="BT20" s="92"/>
      <c r="BU20" s="92">
        <f t="shared" ref="BU20:CC20" si="17">AG24</f>
        <v>775.5</v>
      </c>
      <c r="BV20" s="92">
        <f t="shared" si="17"/>
        <v>576.5</v>
      </c>
      <c r="BW20" s="92">
        <f t="shared" si="17"/>
        <v>386</v>
      </c>
      <c r="BX20" s="92">
        <f t="shared" si="17"/>
        <v>186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146</v>
      </c>
      <c r="B21" s="162">
        <f>MAX(B19:K19)</f>
        <v>549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355.60227272727269</v>
      </c>
      <c r="H21" s="152"/>
      <c r="I21" s="152" t="s">
        <v>109</v>
      </c>
      <c r="J21" s="163">
        <f>+B21*J20</f>
        <v>193.39772727272728</v>
      </c>
      <c r="K21" s="154"/>
      <c r="L21" s="148"/>
      <c r="M21" s="162">
        <f>MAX(M19:AB19)</f>
        <v>490.5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315.0131964809384</v>
      </c>
      <c r="V21" s="152"/>
      <c r="W21" s="152"/>
      <c r="X21" s="152"/>
      <c r="Y21" s="152" t="s">
        <v>109</v>
      </c>
      <c r="Z21" s="164">
        <f>+M21*Z20</f>
        <v>175.4868035190616</v>
      </c>
      <c r="AA21" s="152"/>
      <c r="AB21" s="154"/>
      <c r="AC21" s="148"/>
      <c r="AD21" s="162">
        <f>MAX(AD19:AO19)</f>
        <v>441.5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322.81720430107526</v>
      </c>
      <c r="AL21" s="152"/>
      <c r="AM21" s="152"/>
      <c r="AN21" s="152" t="s">
        <v>109</v>
      </c>
      <c r="AO21" s="165">
        <f>+AD21*AO20</f>
        <v>118.68279569892472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1611.5</v>
      </c>
      <c r="AV22" s="92">
        <f t="shared" si="18"/>
        <v>1667</v>
      </c>
      <c r="AW22" s="92">
        <f t="shared" si="18"/>
        <v>1757.5</v>
      </c>
      <c r="AX22" s="92">
        <f t="shared" si="18"/>
        <v>1753</v>
      </c>
      <c r="AY22" s="92">
        <f t="shared" si="18"/>
        <v>1662</v>
      </c>
      <c r="AZ22" s="92">
        <f t="shared" si="18"/>
        <v>1668.5</v>
      </c>
      <c r="BA22" s="92">
        <f t="shared" si="18"/>
        <v>1629</v>
      </c>
      <c r="BB22" s="92"/>
      <c r="BC22" s="92"/>
      <c r="BD22" s="92"/>
      <c r="BE22" s="92">
        <f t="shared" ref="BE22:BQ22" si="19">P34</f>
        <v>1522.5</v>
      </c>
      <c r="BF22" s="92">
        <f t="shared" si="19"/>
        <v>1522.5</v>
      </c>
      <c r="BG22" s="92">
        <f t="shared" si="19"/>
        <v>1496</v>
      </c>
      <c r="BH22" s="92">
        <f t="shared" si="19"/>
        <v>1524.5</v>
      </c>
      <c r="BI22" s="92">
        <f t="shared" si="19"/>
        <v>1526</v>
      </c>
      <c r="BJ22" s="92">
        <f t="shared" si="19"/>
        <v>1543</v>
      </c>
      <c r="BK22" s="92">
        <f t="shared" si="19"/>
        <v>1574</v>
      </c>
      <c r="BL22" s="92">
        <f t="shared" si="19"/>
        <v>1539.5</v>
      </c>
      <c r="BM22" s="92">
        <f t="shared" si="19"/>
        <v>1551.5</v>
      </c>
      <c r="BN22" s="92">
        <f t="shared" si="19"/>
        <v>1543</v>
      </c>
      <c r="BO22" s="92">
        <f t="shared" si="19"/>
        <v>1539.5</v>
      </c>
      <c r="BP22" s="92">
        <f t="shared" si="19"/>
        <v>1541.5</v>
      </c>
      <c r="BQ22" s="92">
        <f t="shared" si="19"/>
        <v>1497</v>
      </c>
      <c r="BR22" s="92"/>
      <c r="BS22" s="92"/>
      <c r="BT22" s="92"/>
      <c r="BU22" s="92">
        <f t="shared" ref="BU22:CC22" si="20">AG34</f>
        <v>1479</v>
      </c>
      <c r="BV22" s="92">
        <f t="shared" si="20"/>
        <v>1126.5</v>
      </c>
      <c r="BW22" s="92">
        <f t="shared" si="20"/>
        <v>755</v>
      </c>
      <c r="BX22" s="92">
        <f t="shared" si="20"/>
        <v>371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225</v>
      </c>
      <c r="C23" s="149">
        <f>'G-3'!F11</f>
        <v>202</v>
      </c>
      <c r="D23" s="149">
        <f>'G-3'!F12</f>
        <v>229.5</v>
      </c>
      <c r="E23" s="149">
        <f>'G-3'!F13</f>
        <v>250.5</v>
      </c>
      <c r="F23" s="149">
        <f>'G-3'!F14</f>
        <v>246</v>
      </c>
      <c r="G23" s="149">
        <f>'G-3'!F15</f>
        <v>215.5</v>
      </c>
      <c r="H23" s="149">
        <f>'G-3'!F16</f>
        <v>230</v>
      </c>
      <c r="I23" s="149">
        <f>'G-3'!F17</f>
        <v>161.5</v>
      </c>
      <c r="J23" s="149">
        <f>'G-3'!F18</f>
        <v>248</v>
      </c>
      <c r="K23" s="149">
        <f>'G-3'!F19</f>
        <v>236.5</v>
      </c>
      <c r="L23" s="150"/>
      <c r="M23" s="149">
        <f>'G-3'!F20</f>
        <v>206</v>
      </c>
      <c r="N23" s="149">
        <f>'G-3'!F21</f>
        <v>217</v>
      </c>
      <c r="O23" s="149">
        <f>'G-3'!F22</f>
        <v>202</v>
      </c>
      <c r="P23" s="149">
        <f>'G-3'!M10</f>
        <v>203.5</v>
      </c>
      <c r="Q23" s="149">
        <f>'G-3'!M11</f>
        <v>193</v>
      </c>
      <c r="R23" s="149">
        <f>'G-3'!M12</f>
        <v>207.5</v>
      </c>
      <c r="S23" s="149">
        <f>'G-3'!M13</f>
        <v>215</v>
      </c>
      <c r="T23" s="149">
        <f>'G-3'!M14</f>
        <v>220</v>
      </c>
      <c r="U23" s="149">
        <f>'G-3'!M15</f>
        <v>202.5</v>
      </c>
      <c r="V23" s="149">
        <f>'G-3'!M16</f>
        <v>209</v>
      </c>
      <c r="W23" s="149">
        <f>'G-3'!M17</f>
        <v>189.5</v>
      </c>
      <c r="X23" s="149">
        <f>'G-3'!M18</f>
        <v>213</v>
      </c>
      <c r="Y23" s="149">
        <f>'G-3'!M19</f>
        <v>199.5</v>
      </c>
      <c r="Z23" s="149">
        <f>'G-3'!M20</f>
        <v>195</v>
      </c>
      <c r="AA23" s="149">
        <f>'G-3'!M21</f>
        <v>217</v>
      </c>
      <c r="AB23" s="149">
        <f>'G-3'!M22</f>
        <v>214.5</v>
      </c>
      <c r="AC23" s="150"/>
      <c r="AD23" s="149">
        <f>'G-3'!T10</f>
        <v>199</v>
      </c>
      <c r="AE23" s="149">
        <f>'G-3'!T11</f>
        <v>190.5</v>
      </c>
      <c r="AF23" s="149">
        <f>'G-3'!T12</f>
        <v>200</v>
      </c>
      <c r="AG23" s="149">
        <f>'G-3'!T13</f>
        <v>186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907</v>
      </c>
      <c r="F24" s="149">
        <f t="shared" ref="F24:K24" si="21">C23+D23+E23+F23</f>
        <v>928</v>
      </c>
      <c r="G24" s="149">
        <f t="shared" si="21"/>
        <v>941.5</v>
      </c>
      <c r="H24" s="149">
        <f t="shared" si="21"/>
        <v>942</v>
      </c>
      <c r="I24" s="149">
        <f t="shared" si="21"/>
        <v>853</v>
      </c>
      <c r="J24" s="149">
        <f t="shared" si="21"/>
        <v>855</v>
      </c>
      <c r="K24" s="149">
        <f t="shared" si="21"/>
        <v>876</v>
      </c>
      <c r="L24" s="150"/>
      <c r="M24" s="149"/>
      <c r="N24" s="149"/>
      <c r="O24" s="149"/>
      <c r="P24" s="149">
        <f>M23+N23+O23+P23</f>
        <v>828.5</v>
      </c>
      <c r="Q24" s="149">
        <f t="shared" ref="Q24:AB24" si="22">N23+O23+P23+Q23</f>
        <v>815.5</v>
      </c>
      <c r="R24" s="149">
        <f t="shared" si="22"/>
        <v>806</v>
      </c>
      <c r="S24" s="149">
        <f t="shared" si="22"/>
        <v>819</v>
      </c>
      <c r="T24" s="149">
        <f t="shared" si="22"/>
        <v>835.5</v>
      </c>
      <c r="U24" s="149">
        <f t="shared" si="22"/>
        <v>845</v>
      </c>
      <c r="V24" s="149">
        <f t="shared" si="22"/>
        <v>846.5</v>
      </c>
      <c r="W24" s="149">
        <f t="shared" si="22"/>
        <v>821</v>
      </c>
      <c r="X24" s="149">
        <f t="shared" si="22"/>
        <v>814</v>
      </c>
      <c r="Y24" s="149">
        <f t="shared" si="22"/>
        <v>811</v>
      </c>
      <c r="Z24" s="149">
        <f t="shared" si="22"/>
        <v>797</v>
      </c>
      <c r="AA24" s="149">
        <f t="shared" si="22"/>
        <v>824.5</v>
      </c>
      <c r="AB24" s="149">
        <f t="shared" si="22"/>
        <v>826</v>
      </c>
      <c r="AC24" s="150"/>
      <c r="AD24" s="149"/>
      <c r="AE24" s="149"/>
      <c r="AF24" s="149"/>
      <c r="AG24" s="149">
        <f>AD23+AE23+AF23+AG23</f>
        <v>775.5</v>
      </c>
      <c r="AH24" s="149">
        <f t="shared" ref="AH24:AO24" si="23">AE23+AF23+AG23+AH23</f>
        <v>576.5</v>
      </c>
      <c r="AI24" s="149">
        <f t="shared" si="23"/>
        <v>386</v>
      </c>
      <c r="AJ24" s="149">
        <f t="shared" si="23"/>
        <v>186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0.15843621399176955</v>
      </c>
      <c r="E25" s="152"/>
      <c r="F25" s="152" t="s">
        <v>108</v>
      </c>
      <c r="G25" s="153">
        <f>DIRECCIONALIDAD!J29/100</f>
        <v>0.65123456790123457</v>
      </c>
      <c r="H25" s="152"/>
      <c r="I25" s="152" t="s">
        <v>109</v>
      </c>
      <c r="J25" s="153">
        <f>DIRECCIONALIDAD!J30/100</f>
        <v>0.19032921810699588</v>
      </c>
      <c r="K25" s="154"/>
      <c r="L25" s="148"/>
      <c r="M25" s="151"/>
      <c r="N25" s="152"/>
      <c r="O25" s="152" t="s">
        <v>107</v>
      </c>
      <c r="P25" s="153">
        <f>DIRECCIONALIDAD!J31/100</f>
        <v>0.17149478563151796</v>
      </c>
      <c r="Q25" s="152"/>
      <c r="R25" s="152"/>
      <c r="S25" s="152"/>
      <c r="T25" s="152" t="s">
        <v>108</v>
      </c>
      <c r="U25" s="153">
        <f>DIRECCIONALIDAD!J32/100</f>
        <v>0.66164542294322137</v>
      </c>
      <c r="V25" s="152"/>
      <c r="W25" s="152"/>
      <c r="X25" s="152"/>
      <c r="Y25" s="152" t="s">
        <v>109</v>
      </c>
      <c r="Z25" s="153">
        <f>DIRECCIONALIDAD!J33/100</f>
        <v>0.16685979142526072</v>
      </c>
      <c r="AA25" s="152"/>
      <c r="AB25" s="152"/>
      <c r="AC25" s="148"/>
      <c r="AD25" s="151"/>
      <c r="AE25" s="152" t="s">
        <v>107</v>
      </c>
      <c r="AF25" s="153">
        <f>DIRECCIONALIDAD!J34/100</f>
        <v>0.12305699481865284</v>
      </c>
      <c r="AG25" s="152"/>
      <c r="AH25" s="152"/>
      <c r="AI25" s="152"/>
      <c r="AJ25" s="152" t="s">
        <v>108</v>
      </c>
      <c r="AK25" s="153">
        <f>DIRECCIONALIDAD!J35/100</f>
        <v>0.71632124352331605</v>
      </c>
      <c r="AL25" s="152"/>
      <c r="AM25" s="152"/>
      <c r="AN25" s="152" t="s">
        <v>109</v>
      </c>
      <c r="AO25" s="153">
        <f>DIRECCIONALIDAD!J36/100</f>
        <v>0.1606217616580311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146</v>
      </c>
      <c r="B26" s="162">
        <f>MAX(B24:K24)</f>
        <v>942</v>
      </c>
      <c r="C26" s="152" t="s">
        <v>107</v>
      </c>
      <c r="D26" s="163">
        <f>+B26*D25</f>
        <v>149.24691358024691</v>
      </c>
      <c r="E26" s="152"/>
      <c r="F26" s="152" t="s">
        <v>108</v>
      </c>
      <c r="G26" s="163">
        <f>+B26*G25</f>
        <v>613.46296296296293</v>
      </c>
      <c r="H26" s="152"/>
      <c r="I26" s="152" t="s">
        <v>109</v>
      </c>
      <c r="J26" s="163">
        <f>+B26*J25</f>
        <v>179.29012345679013</v>
      </c>
      <c r="K26" s="154"/>
      <c r="L26" s="148"/>
      <c r="M26" s="162">
        <f>MAX(M24:AB24)</f>
        <v>846.5</v>
      </c>
      <c r="N26" s="152"/>
      <c r="O26" s="152" t="s">
        <v>107</v>
      </c>
      <c r="P26" s="164">
        <f>+M26*P25</f>
        <v>145.17033603707995</v>
      </c>
      <c r="Q26" s="152"/>
      <c r="R26" s="152"/>
      <c r="S26" s="152"/>
      <c r="T26" s="152" t="s">
        <v>108</v>
      </c>
      <c r="U26" s="164">
        <f>+M26*U25</f>
        <v>560.08285052143685</v>
      </c>
      <c r="V26" s="152"/>
      <c r="W26" s="152"/>
      <c r="X26" s="152"/>
      <c r="Y26" s="152" t="s">
        <v>109</v>
      </c>
      <c r="Z26" s="164">
        <f>+M26*Z25</f>
        <v>141.2468134414832</v>
      </c>
      <c r="AA26" s="152"/>
      <c r="AB26" s="154"/>
      <c r="AC26" s="148"/>
      <c r="AD26" s="162">
        <f>MAX(AD24:AO24)</f>
        <v>775.5</v>
      </c>
      <c r="AE26" s="152" t="s">
        <v>107</v>
      </c>
      <c r="AF26" s="163">
        <f>+AD26*AF25</f>
        <v>95.430699481865275</v>
      </c>
      <c r="AG26" s="152"/>
      <c r="AH26" s="152"/>
      <c r="AI26" s="152"/>
      <c r="AJ26" s="152" t="s">
        <v>108</v>
      </c>
      <c r="AK26" s="163">
        <f>+AD26*AK25</f>
        <v>555.50712435233163</v>
      </c>
      <c r="AL26" s="152"/>
      <c r="AM26" s="152"/>
      <c r="AN26" s="152" t="s">
        <v>109</v>
      </c>
      <c r="AO26" s="165">
        <f>+AD26*AO25</f>
        <v>124.56217616580312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146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367.5</v>
      </c>
      <c r="C33" s="149">
        <f t="shared" ref="C33:K33" si="24">C13+C18+C23+C28</f>
        <v>370.5</v>
      </c>
      <c r="D33" s="149">
        <f t="shared" si="24"/>
        <v>428.5</v>
      </c>
      <c r="E33" s="149">
        <f t="shared" si="24"/>
        <v>445</v>
      </c>
      <c r="F33" s="149">
        <f t="shared" si="24"/>
        <v>423</v>
      </c>
      <c r="G33" s="149">
        <f t="shared" si="24"/>
        <v>461</v>
      </c>
      <c r="H33" s="149">
        <f t="shared" si="24"/>
        <v>424</v>
      </c>
      <c r="I33" s="149">
        <f t="shared" si="24"/>
        <v>354</v>
      </c>
      <c r="J33" s="149">
        <f t="shared" si="24"/>
        <v>429.5</v>
      </c>
      <c r="K33" s="149">
        <f t="shared" si="24"/>
        <v>421.5</v>
      </c>
      <c r="L33" s="150"/>
      <c r="M33" s="149">
        <f>M13+M18+M23+M28</f>
        <v>369</v>
      </c>
      <c r="N33" s="149">
        <f t="shared" ref="N33:AB33" si="25">N13+N18+N23+N28</f>
        <v>390.5</v>
      </c>
      <c r="O33" s="149">
        <f t="shared" si="25"/>
        <v>372.5</v>
      </c>
      <c r="P33" s="149">
        <f t="shared" si="25"/>
        <v>390.5</v>
      </c>
      <c r="Q33" s="149">
        <f t="shared" si="25"/>
        <v>369</v>
      </c>
      <c r="R33" s="149">
        <f t="shared" si="25"/>
        <v>364</v>
      </c>
      <c r="S33" s="149">
        <f t="shared" si="25"/>
        <v>401</v>
      </c>
      <c r="T33" s="149">
        <f t="shared" si="25"/>
        <v>392</v>
      </c>
      <c r="U33" s="149">
        <f t="shared" si="25"/>
        <v>386</v>
      </c>
      <c r="V33" s="149">
        <f t="shared" si="25"/>
        <v>395</v>
      </c>
      <c r="W33" s="149">
        <f t="shared" si="25"/>
        <v>366.5</v>
      </c>
      <c r="X33" s="149">
        <f t="shared" si="25"/>
        <v>404</v>
      </c>
      <c r="Y33" s="149">
        <f t="shared" si="25"/>
        <v>377.5</v>
      </c>
      <c r="Z33" s="149">
        <f t="shared" si="25"/>
        <v>391.5</v>
      </c>
      <c r="AA33" s="149">
        <f t="shared" si="25"/>
        <v>368.5</v>
      </c>
      <c r="AB33" s="149">
        <f t="shared" si="25"/>
        <v>359.5</v>
      </c>
      <c r="AC33" s="150"/>
      <c r="AD33" s="149">
        <f>AD13+AD18+AD23+AD28</f>
        <v>352.5</v>
      </c>
      <c r="AE33" s="149">
        <f t="shared" ref="AE33:AO33" si="26">AE13+AE18+AE23+AE28</f>
        <v>371.5</v>
      </c>
      <c r="AF33" s="149">
        <f t="shared" si="26"/>
        <v>384</v>
      </c>
      <c r="AG33" s="149">
        <f t="shared" si="26"/>
        <v>371</v>
      </c>
      <c r="AH33" s="149">
        <f t="shared" si="26"/>
        <v>0</v>
      </c>
      <c r="AI33" s="149">
        <f t="shared" si="26"/>
        <v>0</v>
      </c>
      <c r="AJ33" s="149">
        <f t="shared" si="26"/>
        <v>0</v>
      </c>
      <c r="AK33" s="149">
        <f t="shared" si="26"/>
        <v>0</v>
      </c>
      <c r="AL33" s="149">
        <f t="shared" si="26"/>
        <v>0</v>
      </c>
      <c r="AM33" s="149">
        <f t="shared" si="26"/>
        <v>0</v>
      </c>
      <c r="AN33" s="149">
        <f t="shared" si="26"/>
        <v>0</v>
      </c>
      <c r="AO33" s="149">
        <f t="shared" si="26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1611.5</v>
      </c>
      <c r="F34" s="149">
        <f t="shared" ref="F34:K34" si="27">C33+D33+E33+F33</f>
        <v>1667</v>
      </c>
      <c r="G34" s="149">
        <f t="shared" si="27"/>
        <v>1757.5</v>
      </c>
      <c r="H34" s="149">
        <f t="shared" si="27"/>
        <v>1753</v>
      </c>
      <c r="I34" s="149">
        <f t="shared" si="27"/>
        <v>1662</v>
      </c>
      <c r="J34" s="149">
        <f t="shared" si="27"/>
        <v>1668.5</v>
      </c>
      <c r="K34" s="149">
        <f t="shared" si="27"/>
        <v>1629</v>
      </c>
      <c r="L34" s="150"/>
      <c r="M34" s="149"/>
      <c r="N34" s="149"/>
      <c r="O34" s="149"/>
      <c r="P34" s="149">
        <f>M33+N33+O33+P33</f>
        <v>1522.5</v>
      </c>
      <c r="Q34" s="149">
        <f t="shared" ref="Q34:AB34" si="28">N33+O33+P33+Q33</f>
        <v>1522.5</v>
      </c>
      <c r="R34" s="149">
        <f t="shared" si="28"/>
        <v>1496</v>
      </c>
      <c r="S34" s="149">
        <f t="shared" si="28"/>
        <v>1524.5</v>
      </c>
      <c r="T34" s="149">
        <f t="shared" si="28"/>
        <v>1526</v>
      </c>
      <c r="U34" s="149">
        <f t="shared" si="28"/>
        <v>1543</v>
      </c>
      <c r="V34" s="149">
        <f t="shared" si="28"/>
        <v>1574</v>
      </c>
      <c r="W34" s="149">
        <f t="shared" si="28"/>
        <v>1539.5</v>
      </c>
      <c r="X34" s="149">
        <f t="shared" si="28"/>
        <v>1551.5</v>
      </c>
      <c r="Y34" s="149">
        <f t="shared" si="28"/>
        <v>1543</v>
      </c>
      <c r="Z34" s="149">
        <f t="shared" si="28"/>
        <v>1539.5</v>
      </c>
      <c r="AA34" s="149">
        <f t="shared" si="28"/>
        <v>1541.5</v>
      </c>
      <c r="AB34" s="149">
        <f t="shared" si="28"/>
        <v>1497</v>
      </c>
      <c r="AC34" s="150"/>
      <c r="AD34" s="149"/>
      <c r="AE34" s="149"/>
      <c r="AF34" s="149"/>
      <c r="AG34" s="149">
        <f>AD33+AE33+AF33+AG33</f>
        <v>1479</v>
      </c>
      <c r="AH34" s="149">
        <f t="shared" ref="AH34:AO34" si="29">AE33+AF33+AG33+AH33</f>
        <v>1126.5</v>
      </c>
      <c r="AI34" s="149">
        <f t="shared" si="29"/>
        <v>755</v>
      </c>
      <c r="AJ34" s="149">
        <f t="shared" si="29"/>
        <v>371</v>
      </c>
      <c r="AK34" s="149">
        <f t="shared" si="29"/>
        <v>0</v>
      </c>
      <c r="AL34" s="149">
        <f t="shared" si="29"/>
        <v>0</v>
      </c>
      <c r="AM34" s="149">
        <f t="shared" si="29"/>
        <v>0</v>
      </c>
      <c r="AN34" s="149">
        <f t="shared" si="29"/>
        <v>0</v>
      </c>
      <c r="AO34" s="149">
        <f t="shared" si="29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2016-08-04T21:12:33Z</cp:lastPrinted>
  <dcterms:created xsi:type="dcterms:W3CDTF">1998-04-02T13:38:56Z</dcterms:created>
  <dcterms:modified xsi:type="dcterms:W3CDTF">2020-11-11T16:19:03Z</dcterms:modified>
</cp:coreProperties>
</file>