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state="hidden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G41" i="4689"/>
  <c r="H41" i="4689"/>
  <c r="F41" i="4689"/>
  <c r="E41" i="4689"/>
  <c r="F38" i="4689"/>
  <c r="G38" i="4689"/>
  <c r="H38" i="4689"/>
  <c r="E38" i="4689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J14" i="4689"/>
  <c r="U15" i="4688" s="1"/>
  <c r="J20" i="4689"/>
  <c r="G20" i="4688" s="1"/>
  <c r="J22" i="4689"/>
  <c r="P20" i="4688" s="1"/>
  <c r="J24" i="4689"/>
  <c r="Z20" i="4688" s="1"/>
  <c r="J26" i="4689"/>
  <c r="AK20" i="4688" s="1"/>
  <c r="J28" i="4689"/>
  <c r="D25" i="4688" s="1"/>
  <c r="J30" i="4689"/>
  <c r="J25" i="4688" s="1"/>
  <c r="J32" i="4689"/>
  <c r="U25" i="4688" s="1"/>
  <c r="J34" i="4689"/>
  <c r="AF25" i="4688" s="1"/>
  <c r="J36" i="4689"/>
  <c r="AO25" i="4688" s="1"/>
  <c r="J40" i="4689"/>
  <c r="P30" i="4688" s="1"/>
  <c r="J43" i="4689"/>
  <c r="AF30" i="4688" s="1"/>
  <c r="J37" i="4689"/>
  <c r="D30" i="4688" s="1"/>
  <c r="J31" i="4689"/>
  <c r="P25" i="4688" s="1"/>
  <c r="J25" i="4689"/>
  <c r="AF20" i="4688" s="1"/>
  <c r="J23" i="4689"/>
  <c r="U20" i="4688" s="1"/>
  <c r="J16" i="4689"/>
  <c r="AF15" i="4688" s="1"/>
  <c r="J13" i="4689"/>
  <c r="P15" i="4688" s="1"/>
  <c r="J10" i="4689"/>
  <c r="D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T19" i="4688"/>
  <c r="BI18" i="4688" s="1"/>
  <c r="V19" i="4688"/>
  <c r="BK18" i="4688" s="1"/>
  <c r="T17" i="4681"/>
  <c r="J44" i="4689"/>
  <c r="J45" i="4689"/>
  <c r="J41" i="4689"/>
  <c r="J42" i="4689"/>
  <c r="J38" i="4689"/>
  <c r="J39" i="4689"/>
  <c r="J35" i="4689"/>
  <c r="Z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P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F21" i="4688"/>
  <c r="AK21" i="4688"/>
  <c r="J21" i="4688"/>
  <c r="D21" i="4688"/>
  <c r="G21" i="4688"/>
  <c r="Z21" i="4688"/>
  <c r="U21" i="4688"/>
  <c r="P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<sst xmlns="http://schemas.openxmlformats.org/spreadsheetml/2006/main" count="789" uniqueCount="155">
  <si>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</si>
  <si>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</si>
  <si>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</si>
  <si>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</si>
  <si>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</si>
  <si>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</si>
  <si>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</si>
  <si>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</si>
  <si>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</si>
  <si>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</si>
  <si>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</si>
  <si>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</si>
  <si>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</si>
  <si>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</si>
  <si>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</si>
  <si>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</si>
  <si>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</si>
  <si>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</si>
  <si>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</si>
  <si>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</si>
  <si>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</si>
  <si>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</si>
  <si>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</si>
  <si>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</si>
  <si>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</si>
  <si>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</si>
  <si>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</si>
  <si>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</si>
  <si>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</si>
  <si>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</si>
  <si>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</si>
  <si>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</si>
  <si>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</si>
  <si>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</si>
  <si>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</si>
  <si>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</si>
  <si>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</si>
  <si>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</si>
  <si>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</si>
  <si>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</si>
  <si>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</si>
  <si>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</si>
  <si>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</si>
  <si>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</si>
  <si>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</si>
  <si>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</si>
  <si>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</si>
  <si>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</si>
  <si>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</si>
  <si>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</si>
  <si>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</si>
  <si>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</si>
  <si>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</si>
  <si>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</si>
  <si>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</si>
  <si>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</si>
  <si>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</si>
  <si>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</si>
  <si>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</si>
  <si>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</si>
  <si>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</si>
  <si>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</si>
  <si>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</si>
  <si>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</si>
  <si>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</si>
  <si>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</si>
  <si>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</si>
  <si>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</si>
  <si>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</si>
  <si>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</si>
  <si>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</si>
  <si>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</si>
  <si>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</si>
  <si>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</si>
  <si>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</si>
  <si>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</si>
  <si>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</si>
  <si>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</si>
  <si>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</si>
  <si>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</si>
  <si>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</si>
  <si>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</si>
  <si>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</si>
  <si>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</si>
  <si>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</si>
  <si>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</si>
  <si>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</si>
  <si>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</si>
  <si>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</si>
  <si>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</si>
  <si>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</si>
  <si>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</si>
  <si>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</si>
  <si>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</si>
  <si>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</si>
  <si>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</si>
  <si>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</si>
  <si>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</si>
  <si>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</si>
  <si>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</si>
  <si>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</si>
  <si>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</si>
  <si>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</si>
  <si>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</si>
  <si>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</si>
  <si>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</si>
  <si>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</si>
  <si>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</si>
  <si>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</si>
  <si>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</si>
  <si>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</si>
  <si>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</si>
  <si>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</si>
  <si>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</si>
  <si>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</si>
  <si>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</si>
  <si>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</si>
  <si>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</si>
  <si>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</si>
  <si>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</si>
  <si>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</si>
  <si>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</si>
  <si>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</si>
  <si>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</si>
  <si>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</si>
  <si>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</si>
  <si>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</si>
  <si>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</si>
  <si>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</si>
  <si>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</si>
  <si>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</si>
  <si>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</si>
  <si>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</si>
  <si>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</si>
  <si>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</si>
  <si>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</si>
  <si>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</si>
  <si>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</si>
  <si>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</si>
  <si>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</si>
  <si>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</si>
  <si>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</si>
  <si>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</si>
  <si>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</si>
  <si>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</si>
  <si>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</si>
  <si>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</si>
  <si>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</si>
  <si>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</si>
  <si>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80 - CR 46</t>
  </si>
  <si>
    <t>JULIO VASQUEZ</t>
  </si>
  <si>
    <t>IVAN FONSECA</t>
  </si>
  <si>
    <t>ADOLFREDO FLOREZ</t>
  </si>
  <si>
    <t xml:space="preserve">VOL MAX </t>
  </si>
  <si>
    <t>16:30 - 17:00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</si>
</sst>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63</c:v>
                </c:pt>
                <c:pt idx="1">
                  <c:v>68.5</c:v>
                </c:pt>
                <c:pt idx="2">
                  <c:v>96.5</c:v>
                </c:pt>
                <c:pt idx="3">
                  <c:v>87.5</c:v>
                </c:pt>
                <c:pt idx="4">
                  <c:v>120</c:v>
                </c:pt>
                <c:pt idx="5">
                  <c:v>135.5</c:v>
                </c:pt>
                <c:pt idx="6">
                  <c:v>130.5</c:v>
                </c:pt>
                <c:pt idx="7">
                  <c:v>138</c:v>
                </c:pt>
                <c:pt idx="8">
                  <c:v>128.5</c:v>
                </c:pt>
                <c:pt idx="9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64768"/>
        <c:axId val="75280768"/>
      </c:barChart>
      <c:catAx>
        <c:axId val="7526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8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8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6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102</c:v>
                </c:pt>
                <c:pt idx="1">
                  <c:v>120</c:v>
                </c:pt>
                <c:pt idx="2">
                  <c:v>100</c:v>
                </c:pt>
                <c:pt idx="3">
                  <c:v>147.5</c:v>
                </c:pt>
                <c:pt idx="4">
                  <c:v>151.5</c:v>
                </c:pt>
                <c:pt idx="5">
                  <c:v>125</c:v>
                </c:pt>
                <c:pt idx="6">
                  <c:v>122.5</c:v>
                </c:pt>
                <c:pt idx="7">
                  <c:v>136.5</c:v>
                </c:pt>
                <c:pt idx="8">
                  <c:v>116</c:v>
                </c:pt>
                <c:pt idx="9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73344"/>
        <c:axId val="77280768"/>
      </c:barChart>
      <c:catAx>
        <c:axId val="7727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8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8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7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160.5</c:v>
                </c:pt>
                <c:pt idx="1">
                  <c:v>156.5</c:v>
                </c:pt>
                <c:pt idx="2">
                  <c:v>185</c:v>
                </c:pt>
                <c:pt idx="3">
                  <c:v>188.5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04576"/>
        <c:axId val="77340672"/>
      </c:barChart>
      <c:catAx>
        <c:axId val="7730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4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34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0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138.5</c:v>
                </c:pt>
                <c:pt idx="1">
                  <c:v>125.5</c:v>
                </c:pt>
                <c:pt idx="2">
                  <c:v>118</c:v>
                </c:pt>
                <c:pt idx="3">
                  <c:v>125.5</c:v>
                </c:pt>
                <c:pt idx="4">
                  <c:v>170.5</c:v>
                </c:pt>
                <c:pt idx="5">
                  <c:v>162</c:v>
                </c:pt>
                <c:pt idx="6">
                  <c:v>155</c:v>
                </c:pt>
                <c:pt idx="7">
                  <c:v>157</c:v>
                </c:pt>
                <c:pt idx="8">
                  <c:v>142</c:v>
                </c:pt>
                <c:pt idx="9">
                  <c:v>129.5</c:v>
                </c:pt>
                <c:pt idx="10">
                  <c:v>126</c:v>
                </c:pt>
                <c:pt idx="11">
                  <c:v>125.5</c:v>
                </c:pt>
                <c:pt idx="12">
                  <c:v>168</c:v>
                </c:pt>
                <c:pt idx="13">
                  <c:v>154.5</c:v>
                </c:pt>
                <c:pt idx="14">
                  <c:v>154</c:v>
                </c:pt>
                <c:pt idx="15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51936"/>
        <c:axId val="77367552"/>
      </c:barChart>
      <c:catAx>
        <c:axId val="7735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6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36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5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307</c:v>
                </c:pt>
                <c:pt idx="1">
                  <c:v>331</c:v>
                </c:pt>
                <c:pt idx="2">
                  <c:v>334</c:v>
                </c:pt>
                <c:pt idx="3">
                  <c:v>366.5</c:v>
                </c:pt>
                <c:pt idx="4">
                  <c:v>389.5</c:v>
                </c:pt>
                <c:pt idx="5">
                  <c:v>389</c:v>
                </c:pt>
                <c:pt idx="6">
                  <c:v>381.5</c:v>
                </c:pt>
                <c:pt idx="7">
                  <c:v>412</c:v>
                </c:pt>
                <c:pt idx="8">
                  <c:v>402</c:v>
                </c:pt>
                <c:pt idx="9">
                  <c:v>457.5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51104"/>
        <c:axId val="77558528"/>
      </c:barChart>
      <c:catAx>
        <c:axId val="775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5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5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5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461</c:v>
                </c:pt>
                <c:pt idx="1">
                  <c:v>472.5</c:v>
                </c:pt>
                <c:pt idx="2">
                  <c:v>449.5</c:v>
                </c:pt>
                <c:pt idx="3">
                  <c:v>504.5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90528"/>
        <c:axId val="77593600"/>
      </c:barChart>
      <c:catAx>
        <c:axId val="7759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9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9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9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411</c:v>
                </c:pt>
                <c:pt idx="1">
                  <c:v>408</c:v>
                </c:pt>
                <c:pt idx="2">
                  <c:v>382.5</c:v>
                </c:pt>
                <c:pt idx="3">
                  <c:v>392.5</c:v>
                </c:pt>
                <c:pt idx="4">
                  <c:v>462</c:v>
                </c:pt>
                <c:pt idx="5">
                  <c:v>407.5</c:v>
                </c:pt>
                <c:pt idx="6">
                  <c:v>403.5</c:v>
                </c:pt>
                <c:pt idx="7">
                  <c:v>371</c:v>
                </c:pt>
                <c:pt idx="8">
                  <c:v>340</c:v>
                </c:pt>
                <c:pt idx="9">
                  <c:v>301.5</c:v>
                </c:pt>
                <c:pt idx="10">
                  <c:v>302</c:v>
                </c:pt>
                <c:pt idx="11">
                  <c:v>301.5</c:v>
                </c:pt>
                <c:pt idx="12">
                  <c:v>402.5</c:v>
                </c:pt>
                <c:pt idx="13">
                  <c:v>386.5</c:v>
                </c:pt>
                <c:pt idx="14">
                  <c:v>422.5</c:v>
                </c:pt>
                <c:pt idx="15">
                  <c:v>422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71360"/>
        <c:axId val="77911552"/>
      </c:barChart>
      <c:catAx>
        <c:axId val="7787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1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1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7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315.5</c:v>
                </c:pt>
                <c:pt idx="4">
                  <c:v>372.5</c:v>
                </c:pt>
                <c:pt idx="5">
                  <c:v>439.5</c:v>
                </c:pt>
                <c:pt idx="6">
                  <c:v>473.5</c:v>
                </c:pt>
                <c:pt idx="7">
                  <c:v>524</c:v>
                </c:pt>
                <c:pt idx="8">
                  <c:v>532.5</c:v>
                </c:pt>
                <c:pt idx="9">
                  <c:v>543</c:v>
                </c:pt>
                <c:pt idx="13">
                  <c:v>564</c:v>
                </c:pt>
                <c:pt idx="14">
                  <c:v>594.5</c:v>
                </c:pt>
                <c:pt idx="15">
                  <c:v>574</c:v>
                </c:pt>
                <c:pt idx="16">
                  <c:v>589.5</c:v>
                </c:pt>
                <c:pt idx="17">
                  <c:v>553.5</c:v>
                </c:pt>
                <c:pt idx="18">
                  <c:v>491.5</c:v>
                </c:pt>
                <c:pt idx="19">
                  <c:v>451.5</c:v>
                </c:pt>
                <c:pt idx="20">
                  <c:v>377.5</c:v>
                </c:pt>
                <c:pt idx="21">
                  <c:v>331</c:v>
                </c:pt>
                <c:pt idx="22">
                  <c:v>347.5</c:v>
                </c:pt>
                <c:pt idx="23">
                  <c:v>366</c:v>
                </c:pt>
                <c:pt idx="24">
                  <c:v>450.5</c:v>
                </c:pt>
                <c:pt idx="25">
                  <c:v>502.5</c:v>
                </c:pt>
                <c:pt idx="29">
                  <c:v>650.5</c:v>
                </c:pt>
                <c:pt idx="30">
                  <c:v>485</c:v>
                </c:pt>
                <c:pt idx="31">
                  <c:v>307</c:v>
                </c:pt>
                <c:pt idx="32">
                  <c:v>174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553.5</c:v>
                </c:pt>
                <c:pt idx="4">
                  <c:v>529.5</c:v>
                </c:pt>
                <c:pt idx="5">
                  <c:v>515.5</c:v>
                </c:pt>
                <c:pt idx="6">
                  <c:v>506.5</c:v>
                </c:pt>
                <c:pt idx="7">
                  <c:v>512.5</c:v>
                </c:pt>
                <c:pt idx="8">
                  <c:v>552</c:v>
                </c:pt>
                <c:pt idx="9">
                  <c:v>573</c:v>
                </c:pt>
                <c:pt idx="13">
                  <c:v>522.5</c:v>
                </c:pt>
                <c:pt idx="14">
                  <c:v>511</c:v>
                </c:pt>
                <c:pt idx="15">
                  <c:v>494.5</c:v>
                </c:pt>
                <c:pt idx="16">
                  <c:v>463</c:v>
                </c:pt>
                <c:pt idx="17">
                  <c:v>446</c:v>
                </c:pt>
                <c:pt idx="18">
                  <c:v>414.5</c:v>
                </c:pt>
                <c:pt idx="19">
                  <c:v>381</c:v>
                </c:pt>
                <c:pt idx="20">
                  <c:v>382.5</c:v>
                </c:pt>
                <c:pt idx="21">
                  <c:v>391</c:v>
                </c:pt>
                <c:pt idx="22">
                  <c:v>411</c:v>
                </c:pt>
                <c:pt idx="23">
                  <c:v>452.5</c:v>
                </c:pt>
                <c:pt idx="24">
                  <c:v>460.5</c:v>
                </c:pt>
                <c:pt idx="25">
                  <c:v>492.5</c:v>
                </c:pt>
                <c:pt idx="29">
                  <c:v>546.5</c:v>
                </c:pt>
                <c:pt idx="30">
                  <c:v>411.5</c:v>
                </c:pt>
                <c:pt idx="31">
                  <c:v>273.5</c:v>
                </c:pt>
                <c:pt idx="32">
                  <c:v>142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469.5</c:v>
                </c:pt>
                <c:pt idx="4">
                  <c:v>519</c:v>
                </c:pt>
                <c:pt idx="5">
                  <c:v>524</c:v>
                </c:pt>
                <c:pt idx="6">
                  <c:v>546.5</c:v>
                </c:pt>
                <c:pt idx="7">
                  <c:v>535.5</c:v>
                </c:pt>
                <c:pt idx="8">
                  <c:v>500</c:v>
                </c:pt>
                <c:pt idx="9">
                  <c:v>537</c:v>
                </c:pt>
                <c:pt idx="13">
                  <c:v>507.5</c:v>
                </c:pt>
                <c:pt idx="14">
                  <c:v>539.5</c:v>
                </c:pt>
                <c:pt idx="15">
                  <c:v>576</c:v>
                </c:pt>
                <c:pt idx="16">
                  <c:v>613</c:v>
                </c:pt>
                <c:pt idx="17">
                  <c:v>644.5</c:v>
                </c:pt>
                <c:pt idx="18">
                  <c:v>616</c:v>
                </c:pt>
                <c:pt idx="19">
                  <c:v>583.5</c:v>
                </c:pt>
                <c:pt idx="20">
                  <c:v>554.5</c:v>
                </c:pt>
                <c:pt idx="21">
                  <c:v>523</c:v>
                </c:pt>
                <c:pt idx="22">
                  <c:v>549</c:v>
                </c:pt>
                <c:pt idx="23">
                  <c:v>574</c:v>
                </c:pt>
                <c:pt idx="24">
                  <c:v>602</c:v>
                </c:pt>
                <c:pt idx="25">
                  <c:v>638.5</c:v>
                </c:pt>
                <c:pt idx="29">
                  <c:v>690.5</c:v>
                </c:pt>
                <c:pt idx="30">
                  <c:v>530</c:v>
                </c:pt>
                <c:pt idx="31">
                  <c:v>373.5</c:v>
                </c:pt>
                <c:pt idx="32">
                  <c:v>188.5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1338.5</c:v>
                </c:pt>
                <c:pt idx="4">
                  <c:v>1421</c:v>
                </c:pt>
                <c:pt idx="5">
                  <c:v>1479</c:v>
                </c:pt>
                <c:pt idx="6">
                  <c:v>1526.5</c:v>
                </c:pt>
                <c:pt idx="7">
                  <c:v>1572</c:v>
                </c:pt>
                <c:pt idx="8">
                  <c:v>1584.5</c:v>
                </c:pt>
                <c:pt idx="9">
                  <c:v>1653</c:v>
                </c:pt>
                <c:pt idx="13">
                  <c:v>1594</c:v>
                </c:pt>
                <c:pt idx="14">
                  <c:v>1645</c:v>
                </c:pt>
                <c:pt idx="15">
                  <c:v>1644.5</c:v>
                </c:pt>
                <c:pt idx="16">
                  <c:v>1665.5</c:v>
                </c:pt>
                <c:pt idx="17">
                  <c:v>1644</c:v>
                </c:pt>
                <c:pt idx="18">
                  <c:v>1522</c:v>
                </c:pt>
                <c:pt idx="19">
                  <c:v>1416</c:v>
                </c:pt>
                <c:pt idx="20">
                  <c:v>1314.5</c:v>
                </c:pt>
                <c:pt idx="21">
                  <c:v>1245</c:v>
                </c:pt>
                <c:pt idx="22">
                  <c:v>1307.5</c:v>
                </c:pt>
                <c:pt idx="23">
                  <c:v>1392.5</c:v>
                </c:pt>
                <c:pt idx="24">
                  <c:v>1513</c:v>
                </c:pt>
                <c:pt idx="25">
                  <c:v>1633.5</c:v>
                </c:pt>
                <c:pt idx="29">
                  <c:v>1887.5</c:v>
                </c:pt>
                <c:pt idx="30">
                  <c:v>1426.5</c:v>
                </c:pt>
                <c:pt idx="31">
                  <c:v>954</c:v>
                </c:pt>
                <c:pt idx="32">
                  <c:v>504.5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8480"/>
        <c:axId val="73670016"/>
      </c:lineChart>
      <c:catAx>
        <c:axId val="736684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67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70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6684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135</c:v>
                </c:pt>
                <c:pt idx="1">
                  <c:v>151.5</c:v>
                </c:pt>
                <c:pt idx="2">
                  <c:v>120</c:v>
                </c:pt>
                <c:pt idx="3">
                  <c:v>157.5</c:v>
                </c:pt>
                <c:pt idx="4">
                  <c:v>165.5</c:v>
                </c:pt>
                <c:pt idx="5">
                  <c:v>131</c:v>
                </c:pt>
                <c:pt idx="6">
                  <c:v>135.5</c:v>
                </c:pt>
                <c:pt idx="7">
                  <c:v>121.5</c:v>
                </c:pt>
                <c:pt idx="8">
                  <c:v>103.5</c:v>
                </c:pt>
                <c:pt idx="9">
                  <c:v>91</c:v>
                </c:pt>
                <c:pt idx="10">
                  <c:v>61.5</c:v>
                </c:pt>
                <c:pt idx="11">
                  <c:v>75</c:v>
                </c:pt>
                <c:pt idx="12">
                  <c:v>120</c:v>
                </c:pt>
                <c:pt idx="13">
                  <c:v>109.5</c:v>
                </c:pt>
                <c:pt idx="14">
                  <c:v>146</c:v>
                </c:pt>
                <c:pt idx="15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87328"/>
        <c:axId val="75188864"/>
      </c:barChart>
      <c:catAx>
        <c:axId val="7518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8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8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8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165.5</c:v>
                </c:pt>
                <c:pt idx="1">
                  <c:v>178</c:v>
                </c:pt>
                <c:pt idx="2">
                  <c:v>133</c:v>
                </c:pt>
                <c:pt idx="3">
                  <c:v>174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12672"/>
        <c:axId val="76104832"/>
      </c:barChart>
      <c:catAx>
        <c:axId val="7521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0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04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1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32032"/>
        <c:axId val="75935104"/>
      </c:barChart>
      <c:catAx>
        <c:axId val="7593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3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3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59296"/>
        <c:axId val="75991296"/>
      </c:barChart>
      <c:catAx>
        <c:axId val="7595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9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5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11008"/>
        <c:axId val="76034816"/>
      </c:barChart>
      <c:catAx>
        <c:axId val="7601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3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1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142</c:v>
                </c:pt>
                <c:pt idx="1">
                  <c:v>142.5</c:v>
                </c:pt>
                <c:pt idx="2">
                  <c:v>137.5</c:v>
                </c:pt>
                <c:pt idx="3">
                  <c:v>131.5</c:v>
                </c:pt>
                <c:pt idx="4">
                  <c:v>118</c:v>
                </c:pt>
                <c:pt idx="5">
                  <c:v>128.5</c:v>
                </c:pt>
                <c:pt idx="6">
                  <c:v>128.5</c:v>
                </c:pt>
                <c:pt idx="7">
                  <c:v>137.5</c:v>
                </c:pt>
                <c:pt idx="8">
                  <c:v>157.5</c:v>
                </c:pt>
                <c:pt idx="9">
                  <c:v>149.5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11936"/>
        <c:axId val="76339840"/>
      </c:barChart>
      <c:catAx>
        <c:axId val="7631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3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3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1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131.5</c:v>
                </c:pt>
                <c:pt idx="3">
                  <c:v>142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63648"/>
        <c:axId val="76387456"/>
      </c:barChart>
      <c:catAx>
        <c:axId val="7636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8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8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6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137.5</c:v>
                </c:pt>
                <c:pt idx="1">
                  <c:v>131</c:v>
                </c:pt>
                <c:pt idx="2">
                  <c:v>144.5</c:v>
                </c:pt>
                <c:pt idx="3">
                  <c:v>109.5</c:v>
                </c:pt>
                <c:pt idx="4">
                  <c:v>126</c:v>
                </c:pt>
                <c:pt idx="5">
                  <c:v>114.5</c:v>
                </c:pt>
                <c:pt idx="6">
                  <c:v>113</c:v>
                </c:pt>
                <c:pt idx="7">
                  <c:v>92.5</c:v>
                </c:pt>
                <c:pt idx="8">
                  <c:v>94.5</c:v>
                </c:pt>
                <c:pt idx="9">
                  <c:v>81</c:v>
                </c:pt>
                <c:pt idx="10">
                  <c:v>114.5</c:v>
                </c:pt>
                <c:pt idx="11">
                  <c:v>101</c:v>
                </c:pt>
                <c:pt idx="12">
                  <c:v>114.5</c:v>
                </c:pt>
                <c:pt idx="13">
                  <c:v>122.5</c:v>
                </c:pt>
                <c:pt idx="14">
                  <c:v>122.5</c:v>
                </c:pt>
                <c:pt idx="15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92800"/>
        <c:axId val="76495872"/>
      </c:barChart>
      <c:catAx>
        <c:axId val="7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9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9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9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T19" sqref="T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/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44081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12</v>
      </c>
      <c r="C10" s="46">
        <v>57</v>
      </c>
      <c r="D10" s="46">
        <v>0</v>
      </c>
      <c r="E10" s="46">
        <v>0</v>
      </c>
      <c r="F10" s="6">
        <f t="shared" ref="F10:F22" si="0">B10*0.5+C10*1+D10*2+E10*2.5</f>
        <v>63</v>
      </c>
      <c r="G10" s="2"/>
      <c r="H10" s="19" t="s">
        <v>4</v>
      </c>
      <c r="I10" s="46">
        <v>39</v>
      </c>
      <c r="J10" s="46">
        <v>133</v>
      </c>
      <c r="K10" s="46">
        <v>0</v>
      </c>
      <c r="L10" s="46">
        <v>2</v>
      </c>
      <c r="M10" s="6">
        <f t="shared" ref="M10:M22" si="1">I10*0.5+J10*1+K10*2+L10*2.5</f>
        <v>157.5</v>
      </c>
      <c r="N10" s="9">
        <f>F20+F21+F22+M10</f>
        <v>564</v>
      </c>
      <c r="O10" s="19" t="s">
        <v>43</v>
      </c>
      <c r="P10" s="46">
        <v>49</v>
      </c>
      <c r="Q10" s="46">
        <v>136</v>
      </c>
      <c r="R10" s="46">
        <v>0</v>
      </c>
      <c r="S10" s="46">
        <v>2</v>
      </c>
      <c r="T10" s="6">
        <f t="shared" ref="T10:T21" si="2">P10*0.5+Q10*1+R10*2+S10*2.5</f>
        <v>165.5</v>
      </c>
      <c r="U10" s="36"/>
    </row>
    <row r="11" spans="1:21" ht="24" customHeight="1" x14ac:dyDescent="0.2">
      <c r="A11" s="18" t="s">
        <v>14</v>
      </c>
      <c r="B11" s="46">
        <v>15</v>
      </c>
      <c r="C11" s="46">
        <v>61</v>
      </c>
      <c r="D11" s="46">
        <v>0</v>
      </c>
      <c r="E11" s="46">
        <v>0</v>
      </c>
      <c r="F11" s="6">
        <f t="shared" si="0"/>
        <v>68.5</v>
      </c>
      <c r="G11" s="2"/>
      <c r="H11" s="19" t="s">
        <v>5</v>
      </c>
      <c r="I11" s="46">
        <v>38</v>
      </c>
      <c r="J11" s="46">
        <v>134</v>
      </c>
      <c r="K11" s="46">
        <v>0</v>
      </c>
      <c r="L11" s="46">
        <v>5</v>
      </c>
      <c r="M11" s="6">
        <f t="shared" si="1"/>
        <v>165.5</v>
      </c>
      <c r="N11" s="9">
        <f>F21+F22+M10+M11</f>
        <v>594.5</v>
      </c>
      <c r="O11" s="19" t="s">
        <v>44</v>
      </c>
      <c r="P11" s="46">
        <v>55</v>
      </c>
      <c r="Q11" s="46">
        <v>148</v>
      </c>
      <c r="R11" s="46">
        <v>0</v>
      </c>
      <c r="S11" s="46">
        <v>1</v>
      </c>
      <c r="T11" s="6">
        <f t="shared" si="2"/>
        <v>178</v>
      </c>
      <c r="U11" s="2"/>
    </row>
    <row r="12" spans="1:21" ht="24" customHeight="1" x14ac:dyDescent="0.2">
      <c r="A12" s="18" t="s">
        <v>17</v>
      </c>
      <c r="B12" s="46">
        <v>19</v>
      </c>
      <c r="C12" s="46">
        <v>87</v>
      </c>
      <c r="D12" s="46">
        <v>0</v>
      </c>
      <c r="E12" s="46">
        <v>0</v>
      </c>
      <c r="F12" s="6">
        <f t="shared" si="0"/>
        <v>96.5</v>
      </c>
      <c r="G12" s="2"/>
      <c r="H12" s="19" t="s">
        <v>6</v>
      </c>
      <c r="I12" s="46">
        <v>41</v>
      </c>
      <c r="J12" s="46">
        <v>108</v>
      </c>
      <c r="K12" s="46">
        <v>0</v>
      </c>
      <c r="L12" s="46">
        <v>1</v>
      </c>
      <c r="M12" s="6">
        <f t="shared" si="1"/>
        <v>131</v>
      </c>
      <c r="N12" s="2">
        <f>F22+M10+M11+M12</f>
        <v>574</v>
      </c>
      <c r="O12" s="19" t="s">
        <v>32</v>
      </c>
      <c r="P12" s="46">
        <v>51</v>
      </c>
      <c r="Q12" s="46">
        <v>105</v>
      </c>
      <c r="R12" s="46">
        <v>0</v>
      </c>
      <c r="S12" s="46">
        <v>1</v>
      </c>
      <c r="T12" s="6">
        <f t="shared" si="2"/>
        <v>133</v>
      </c>
      <c r="U12" s="2"/>
    </row>
    <row r="13" spans="1:21" ht="24" customHeight="1" x14ac:dyDescent="0.2">
      <c r="A13" s="18" t="s">
        <v>19</v>
      </c>
      <c r="B13" s="46">
        <v>21</v>
      </c>
      <c r="C13" s="46">
        <v>77</v>
      </c>
      <c r="D13" s="46">
        <v>0</v>
      </c>
      <c r="E13" s="46">
        <v>0</v>
      </c>
      <c r="F13" s="6">
        <f t="shared" si="0"/>
        <v>87.5</v>
      </c>
      <c r="G13" s="2">
        <f t="shared" ref="G13:G19" si="3">F10+F11+F12+F13</f>
        <v>315.5</v>
      </c>
      <c r="H13" s="19" t="s">
        <v>7</v>
      </c>
      <c r="I13" s="46">
        <v>37</v>
      </c>
      <c r="J13" s="46">
        <v>112</v>
      </c>
      <c r="K13" s="46">
        <v>0</v>
      </c>
      <c r="L13" s="46">
        <v>2</v>
      </c>
      <c r="M13" s="6">
        <f t="shared" si="1"/>
        <v>135.5</v>
      </c>
      <c r="N13" s="2">
        <f t="shared" ref="N13:N18" si="4">M10+M11+M12+M13</f>
        <v>589.5</v>
      </c>
      <c r="O13" s="19" t="s">
        <v>33</v>
      </c>
      <c r="P13" s="46">
        <v>48</v>
      </c>
      <c r="Q13" s="46">
        <v>140</v>
      </c>
      <c r="R13" s="46">
        <v>0</v>
      </c>
      <c r="S13" s="46">
        <v>4</v>
      </c>
      <c r="T13" s="6">
        <f t="shared" si="2"/>
        <v>174</v>
      </c>
      <c r="U13" s="2">
        <f t="shared" ref="U13:U21" si="5">T10+T11+T12+T13</f>
        <v>650.5</v>
      </c>
    </row>
    <row r="14" spans="1:21" ht="24" customHeight="1" x14ac:dyDescent="0.2">
      <c r="A14" s="18" t="s">
        <v>21</v>
      </c>
      <c r="B14" s="46">
        <v>22</v>
      </c>
      <c r="C14" s="46">
        <v>104</v>
      </c>
      <c r="D14" s="46">
        <v>0</v>
      </c>
      <c r="E14" s="46">
        <v>2</v>
      </c>
      <c r="F14" s="6">
        <f t="shared" si="0"/>
        <v>120</v>
      </c>
      <c r="G14" s="2">
        <f t="shared" si="3"/>
        <v>372.5</v>
      </c>
      <c r="H14" s="19" t="s">
        <v>9</v>
      </c>
      <c r="I14" s="46">
        <v>40</v>
      </c>
      <c r="J14" s="46">
        <v>99</v>
      </c>
      <c r="K14" s="46">
        <v>0</v>
      </c>
      <c r="L14" s="46">
        <v>1</v>
      </c>
      <c r="M14" s="6">
        <f t="shared" si="1"/>
        <v>121.5</v>
      </c>
      <c r="N14" s="2">
        <f t="shared" si="4"/>
        <v>553.5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485</v>
      </c>
    </row>
    <row r="15" spans="1:21" ht="24" customHeight="1" x14ac:dyDescent="0.2">
      <c r="A15" s="18" t="s">
        <v>23</v>
      </c>
      <c r="B15" s="46">
        <v>21</v>
      </c>
      <c r="C15" s="46">
        <v>120</v>
      </c>
      <c r="D15" s="46">
        <v>0</v>
      </c>
      <c r="E15" s="46">
        <v>2</v>
      </c>
      <c r="F15" s="6">
        <f t="shared" si="0"/>
        <v>135.5</v>
      </c>
      <c r="G15" s="2">
        <f t="shared" si="3"/>
        <v>439.5</v>
      </c>
      <c r="H15" s="19" t="s">
        <v>12</v>
      </c>
      <c r="I15" s="46">
        <v>35</v>
      </c>
      <c r="J15" s="46">
        <v>81</v>
      </c>
      <c r="K15" s="46">
        <v>0</v>
      </c>
      <c r="L15" s="46">
        <v>2</v>
      </c>
      <c r="M15" s="6">
        <f t="shared" si="1"/>
        <v>103.5</v>
      </c>
      <c r="N15" s="2">
        <f t="shared" si="4"/>
        <v>491.5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307</v>
      </c>
    </row>
    <row r="16" spans="1:21" ht="24" customHeight="1" x14ac:dyDescent="0.2">
      <c r="A16" s="18" t="s">
        <v>39</v>
      </c>
      <c r="B16" s="46">
        <v>32</v>
      </c>
      <c r="C16" s="46">
        <v>107</v>
      </c>
      <c r="D16" s="46">
        <v>0</v>
      </c>
      <c r="E16" s="46">
        <v>3</v>
      </c>
      <c r="F16" s="6">
        <f t="shared" si="0"/>
        <v>130.5</v>
      </c>
      <c r="G16" s="2">
        <f t="shared" si="3"/>
        <v>473.5</v>
      </c>
      <c r="H16" s="19" t="s">
        <v>15</v>
      </c>
      <c r="I16" s="46">
        <v>27</v>
      </c>
      <c r="J16" s="46">
        <v>75</v>
      </c>
      <c r="K16" s="46">
        <v>0</v>
      </c>
      <c r="L16" s="46">
        <v>1</v>
      </c>
      <c r="M16" s="6">
        <f t="shared" si="1"/>
        <v>91</v>
      </c>
      <c r="N16" s="2">
        <f t="shared" si="4"/>
        <v>451.5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174</v>
      </c>
    </row>
    <row r="17" spans="1:21" ht="24" customHeight="1" x14ac:dyDescent="0.2">
      <c r="A17" s="18" t="s">
        <v>40</v>
      </c>
      <c r="B17" s="46">
        <v>31</v>
      </c>
      <c r="C17" s="46">
        <v>115</v>
      </c>
      <c r="D17" s="46">
        <v>0</v>
      </c>
      <c r="E17" s="46">
        <v>3</v>
      </c>
      <c r="F17" s="6">
        <f t="shared" si="0"/>
        <v>138</v>
      </c>
      <c r="G17" s="2">
        <f t="shared" si="3"/>
        <v>524</v>
      </c>
      <c r="H17" s="19" t="s">
        <v>18</v>
      </c>
      <c r="I17" s="46">
        <v>17</v>
      </c>
      <c r="J17" s="46">
        <v>53</v>
      </c>
      <c r="K17" s="46">
        <v>0</v>
      </c>
      <c r="L17" s="46">
        <v>0</v>
      </c>
      <c r="M17" s="6">
        <f t="shared" si="1"/>
        <v>61.5</v>
      </c>
      <c r="N17" s="2">
        <f t="shared" si="4"/>
        <v>377.5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25</v>
      </c>
      <c r="C18" s="46">
        <v>106</v>
      </c>
      <c r="D18" s="46">
        <v>0</v>
      </c>
      <c r="E18" s="46">
        <v>4</v>
      </c>
      <c r="F18" s="6">
        <f t="shared" si="0"/>
        <v>128.5</v>
      </c>
      <c r="G18" s="2">
        <f t="shared" si="3"/>
        <v>532.5</v>
      </c>
      <c r="H18" s="19" t="s">
        <v>20</v>
      </c>
      <c r="I18" s="46">
        <v>22</v>
      </c>
      <c r="J18" s="46">
        <v>59</v>
      </c>
      <c r="K18" s="46">
        <v>0</v>
      </c>
      <c r="L18" s="46">
        <v>2</v>
      </c>
      <c r="M18" s="6">
        <f t="shared" si="1"/>
        <v>75</v>
      </c>
      <c r="N18" s="2">
        <f t="shared" si="4"/>
        <v>331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29</v>
      </c>
      <c r="C19" s="47">
        <v>129</v>
      </c>
      <c r="D19" s="47">
        <v>0</v>
      </c>
      <c r="E19" s="47">
        <v>1</v>
      </c>
      <c r="F19" s="7">
        <f t="shared" si="0"/>
        <v>146</v>
      </c>
      <c r="G19" s="3">
        <f t="shared" si="3"/>
        <v>543</v>
      </c>
      <c r="H19" s="20" t="s">
        <v>22</v>
      </c>
      <c r="I19" s="45">
        <v>31</v>
      </c>
      <c r="J19" s="45">
        <v>102</v>
      </c>
      <c r="K19" s="45">
        <v>0</v>
      </c>
      <c r="L19" s="45">
        <v>1</v>
      </c>
      <c r="M19" s="6">
        <f t="shared" si="1"/>
        <v>120</v>
      </c>
      <c r="N19" s="2">
        <f>M16+M17+M18+M19</f>
        <v>347.5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32</v>
      </c>
      <c r="C20" s="45">
        <v>114</v>
      </c>
      <c r="D20" s="45">
        <v>0</v>
      </c>
      <c r="E20" s="45">
        <v>2</v>
      </c>
      <c r="F20" s="8">
        <f t="shared" si="0"/>
        <v>135</v>
      </c>
      <c r="G20" s="35"/>
      <c r="H20" s="19" t="s">
        <v>24</v>
      </c>
      <c r="I20" s="46">
        <v>29</v>
      </c>
      <c r="J20" s="46">
        <v>85</v>
      </c>
      <c r="K20" s="46">
        <v>0</v>
      </c>
      <c r="L20" s="46">
        <v>4</v>
      </c>
      <c r="M20" s="8">
        <f t="shared" si="1"/>
        <v>109.5</v>
      </c>
      <c r="N20" s="2">
        <f>M17+M18+M19+M20</f>
        <v>366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40</v>
      </c>
      <c r="C21" s="46">
        <v>124</v>
      </c>
      <c r="D21" s="46">
        <v>0</v>
      </c>
      <c r="E21" s="46">
        <v>3</v>
      </c>
      <c r="F21" s="6">
        <f t="shared" si="0"/>
        <v>151.5</v>
      </c>
      <c r="G21" s="36"/>
      <c r="H21" s="20" t="s">
        <v>25</v>
      </c>
      <c r="I21" s="46">
        <v>47</v>
      </c>
      <c r="J21" s="46">
        <v>115</v>
      </c>
      <c r="K21" s="46">
        <v>0</v>
      </c>
      <c r="L21" s="46">
        <v>3</v>
      </c>
      <c r="M21" s="6">
        <f t="shared" si="1"/>
        <v>146</v>
      </c>
      <c r="N21" s="2">
        <f>M18+M19+M20+M21</f>
        <v>450.5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42</v>
      </c>
      <c r="C22" s="46">
        <v>99</v>
      </c>
      <c r="D22" s="46">
        <v>0</v>
      </c>
      <c r="E22" s="46">
        <v>0</v>
      </c>
      <c r="F22" s="6">
        <f t="shared" si="0"/>
        <v>120</v>
      </c>
      <c r="G22" s="2"/>
      <c r="H22" s="21" t="s">
        <v>26</v>
      </c>
      <c r="I22" s="47">
        <v>37</v>
      </c>
      <c r="J22" s="47">
        <v>106</v>
      </c>
      <c r="K22" s="47">
        <v>0</v>
      </c>
      <c r="L22" s="47">
        <v>1</v>
      </c>
      <c r="M22" s="6">
        <f t="shared" si="1"/>
        <v>127</v>
      </c>
      <c r="N22" s="3">
        <f>M19+M20+M21+M22</f>
        <v>502.5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543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594.5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650.5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64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CL 80 - CR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/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44081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0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0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0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/>
      <c r="G24" s="88"/>
      <c r="H24" s="184"/>
      <c r="I24" s="185"/>
      <c r="J24" s="82" t="s">
        <v>73</v>
      </c>
      <c r="K24" s="86"/>
      <c r="L24" s="86"/>
      <c r="M24" s="87"/>
      <c r="N24" s="88"/>
      <c r="O24" s="184"/>
      <c r="P24" s="185"/>
      <c r="Q24" s="82" t="s">
        <v>73</v>
      </c>
      <c r="R24" s="86"/>
      <c r="S24" s="86"/>
      <c r="T24" s="87"/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CL 80 - CR 46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151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44081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16</v>
      </c>
      <c r="C10" s="61">
        <v>107</v>
      </c>
      <c r="D10" s="61">
        <v>11</v>
      </c>
      <c r="E10" s="61">
        <v>2</v>
      </c>
      <c r="F10" s="62">
        <f t="shared" ref="F10:F22" si="0">B10*0.5+C10*1+D10*2+E10*2.5</f>
        <v>142</v>
      </c>
      <c r="G10" s="63"/>
      <c r="H10" s="64" t="s">
        <v>4</v>
      </c>
      <c r="I10" s="46">
        <v>17</v>
      </c>
      <c r="J10" s="46">
        <v>93</v>
      </c>
      <c r="K10" s="46">
        <v>4</v>
      </c>
      <c r="L10" s="46">
        <v>0</v>
      </c>
      <c r="M10" s="62">
        <f t="shared" ref="M10:M22" si="1">I10*0.5+J10*1+K10*2+L10*2.5</f>
        <v>109.5</v>
      </c>
      <c r="N10" s="65">
        <f>F20+F21+F22+M10</f>
        <v>522.5</v>
      </c>
      <c r="O10" s="64" t="s">
        <v>43</v>
      </c>
      <c r="P10" s="46">
        <v>14</v>
      </c>
      <c r="Q10" s="46">
        <v>115</v>
      </c>
      <c r="R10" s="46">
        <v>4</v>
      </c>
      <c r="S10" s="46">
        <v>2</v>
      </c>
      <c r="T10" s="62">
        <f t="shared" ref="T10:T21" si="2">P10*0.5+Q10*1+R10*2+S10*2.5</f>
        <v>135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119</v>
      </c>
      <c r="D11" s="61">
        <v>8</v>
      </c>
      <c r="E11" s="61">
        <v>1</v>
      </c>
      <c r="F11" s="62">
        <f t="shared" si="0"/>
        <v>142.5</v>
      </c>
      <c r="G11" s="63"/>
      <c r="H11" s="64" t="s">
        <v>5</v>
      </c>
      <c r="I11" s="46">
        <v>21</v>
      </c>
      <c r="J11" s="46">
        <v>98</v>
      </c>
      <c r="K11" s="46">
        <v>5</v>
      </c>
      <c r="L11" s="46">
        <v>3</v>
      </c>
      <c r="M11" s="62">
        <f t="shared" si="1"/>
        <v>126</v>
      </c>
      <c r="N11" s="65">
        <f>F21+F22+M10+M11</f>
        <v>511</v>
      </c>
      <c r="O11" s="64" t="s">
        <v>44</v>
      </c>
      <c r="P11" s="46">
        <v>16</v>
      </c>
      <c r="Q11" s="46">
        <v>102</v>
      </c>
      <c r="R11" s="46">
        <v>9</v>
      </c>
      <c r="S11" s="46">
        <v>4</v>
      </c>
      <c r="T11" s="62">
        <f t="shared" si="2"/>
        <v>138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106</v>
      </c>
      <c r="D12" s="61">
        <v>10</v>
      </c>
      <c r="E12" s="61">
        <v>3</v>
      </c>
      <c r="F12" s="62">
        <f t="shared" si="0"/>
        <v>137.5</v>
      </c>
      <c r="G12" s="63"/>
      <c r="H12" s="64" t="s">
        <v>6</v>
      </c>
      <c r="I12" s="46">
        <v>24</v>
      </c>
      <c r="J12" s="46">
        <v>87</v>
      </c>
      <c r="K12" s="46">
        <v>4</v>
      </c>
      <c r="L12" s="46">
        <v>3</v>
      </c>
      <c r="M12" s="62">
        <f t="shared" si="1"/>
        <v>114.5</v>
      </c>
      <c r="N12" s="63">
        <f>F22+M10+M11+M12</f>
        <v>494.5</v>
      </c>
      <c r="O12" s="64" t="s">
        <v>32</v>
      </c>
      <c r="P12" s="46">
        <v>21</v>
      </c>
      <c r="Q12" s="46">
        <v>108</v>
      </c>
      <c r="R12" s="46">
        <v>4</v>
      </c>
      <c r="S12" s="46">
        <v>2</v>
      </c>
      <c r="T12" s="62">
        <f t="shared" si="2"/>
        <v>131.5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12</v>
      </c>
      <c r="C13" s="61">
        <v>101</v>
      </c>
      <c r="D13" s="61">
        <v>6</v>
      </c>
      <c r="E13" s="61">
        <v>5</v>
      </c>
      <c r="F13" s="62">
        <f t="shared" si="0"/>
        <v>131.5</v>
      </c>
      <c r="G13" s="63">
        <f t="shared" ref="G13:G19" si="3">F10+F11+F12+F13</f>
        <v>553.5</v>
      </c>
      <c r="H13" s="64" t="s">
        <v>7</v>
      </c>
      <c r="I13" s="46">
        <v>23</v>
      </c>
      <c r="J13" s="46">
        <v>84</v>
      </c>
      <c r="K13" s="46">
        <v>5</v>
      </c>
      <c r="L13" s="46">
        <v>3</v>
      </c>
      <c r="M13" s="62">
        <f t="shared" si="1"/>
        <v>113</v>
      </c>
      <c r="N13" s="63">
        <f t="shared" ref="N13:N18" si="4">M10+M11+M12+M13</f>
        <v>463</v>
      </c>
      <c r="O13" s="64" t="s">
        <v>33</v>
      </c>
      <c r="P13" s="46">
        <v>17</v>
      </c>
      <c r="Q13" s="46">
        <v>119</v>
      </c>
      <c r="R13" s="46">
        <v>6</v>
      </c>
      <c r="S13" s="46">
        <v>1</v>
      </c>
      <c r="T13" s="62">
        <f t="shared" si="2"/>
        <v>142</v>
      </c>
      <c r="U13" s="63">
        <f t="shared" ref="U13:U21" si="5">T10+T11+T12+T13</f>
        <v>546.5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</v>
      </c>
      <c r="C14" s="61">
        <v>98</v>
      </c>
      <c r="D14" s="61">
        <v>8</v>
      </c>
      <c r="E14" s="61">
        <v>0</v>
      </c>
      <c r="F14" s="62">
        <f t="shared" si="0"/>
        <v>118</v>
      </c>
      <c r="G14" s="63">
        <f t="shared" si="3"/>
        <v>529.5</v>
      </c>
      <c r="H14" s="64" t="s">
        <v>9</v>
      </c>
      <c r="I14" s="46">
        <v>18</v>
      </c>
      <c r="J14" s="46">
        <v>73</v>
      </c>
      <c r="K14" s="46">
        <v>4</v>
      </c>
      <c r="L14" s="46">
        <v>1</v>
      </c>
      <c r="M14" s="62">
        <f t="shared" si="1"/>
        <v>92.5</v>
      </c>
      <c r="N14" s="63">
        <f t="shared" si="4"/>
        <v>446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411.5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15</v>
      </c>
      <c r="C15" s="61">
        <v>93</v>
      </c>
      <c r="D15" s="61">
        <v>9</v>
      </c>
      <c r="E15" s="61">
        <v>4</v>
      </c>
      <c r="F15" s="62">
        <f t="shared" si="0"/>
        <v>128.5</v>
      </c>
      <c r="G15" s="63">
        <f t="shared" si="3"/>
        <v>515.5</v>
      </c>
      <c r="H15" s="64" t="s">
        <v>12</v>
      </c>
      <c r="I15" s="46">
        <v>17</v>
      </c>
      <c r="J15" s="46">
        <v>75</v>
      </c>
      <c r="K15" s="46">
        <v>3</v>
      </c>
      <c r="L15" s="46">
        <v>2</v>
      </c>
      <c r="M15" s="62">
        <f t="shared" si="1"/>
        <v>94.5</v>
      </c>
      <c r="N15" s="63">
        <f t="shared" si="4"/>
        <v>414.5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273.5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16</v>
      </c>
      <c r="C16" s="61">
        <v>98</v>
      </c>
      <c r="D16" s="61">
        <v>10</v>
      </c>
      <c r="E16" s="61">
        <v>1</v>
      </c>
      <c r="F16" s="62">
        <f t="shared" si="0"/>
        <v>128.5</v>
      </c>
      <c r="G16" s="63">
        <f t="shared" si="3"/>
        <v>506.5</v>
      </c>
      <c r="H16" s="64" t="s">
        <v>15</v>
      </c>
      <c r="I16" s="46">
        <v>13</v>
      </c>
      <c r="J16" s="46">
        <v>70</v>
      </c>
      <c r="K16" s="46">
        <v>1</v>
      </c>
      <c r="L16" s="46">
        <v>1</v>
      </c>
      <c r="M16" s="62">
        <f t="shared" si="1"/>
        <v>81</v>
      </c>
      <c r="N16" s="63">
        <f t="shared" si="4"/>
        <v>381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142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21</v>
      </c>
      <c r="C17" s="61">
        <v>108</v>
      </c>
      <c r="D17" s="61">
        <v>7</v>
      </c>
      <c r="E17" s="61">
        <v>2</v>
      </c>
      <c r="F17" s="62">
        <f t="shared" si="0"/>
        <v>137.5</v>
      </c>
      <c r="G17" s="63">
        <f t="shared" si="3"/>
        <v>512.5</v>
      </c>
      <c r="H17" s="64" t="s">
        <v>18</v>
      </c>
      <c r="I17" s="46">
        <v>11</v>
      </c>
      <c r="J17" s="46">
        <v>94</v>
      </c>
      <c r="K17" s="46">
        <v>5</v>
      </c>
      <c r="L17" s="46">
        <v>2</v>
      </c>
      <c r="M17" s="62">
        <f t="shared" si="1"/>
        <v>114.5</v>
      </c>
      <c r="N17" s="63">
        <f t="shared" si="4"/>
        <v>382.5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17</v>
      </c>
      <c r="C18" s="61">
        <v>129</v>
      </c>
      <c r="D18" s="61">
        <v>5</v>
      </c>
      <c r="E18" s="61">
        <v>4</v>
      </c>
      <c r="F18" s="62">
        <f t="shared" si="0"/>
        <v>157.5</v>
      </c>
      <c r="G18" s="63">
        <f t="shared" si="3"/>
        <v>552</v>
      </c>
      <c r="H18" s="64" t="s">
        <v>20</v>
      </c>
      <c r="I18" s="46">
        <v>12</v>
      </c>
      <c r="J18" s="46">
        <v>87</v>
      </c>
      <c r="K18" s="46">
        <v>4</v>
      </c>
      <c r="L18" s="46">
        <v>0</v>
      </c>
      <c r="M18" s="62">
        <f t="shared" si="1"/>
        <v>101</v>
      </c>
      <c r="N18" s="63">
        <f t="shared" si="4"/>
        <v>391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14</v>
      </c>
      <c r="C19" s="69">
        <v>124</v>
      </c>
      <c r="D19" s="69">
        <v>3</v>
      </c>
      <c r="E19" s="69">
        <v>5</v>
      </c>
      <c r="F19" s="70">
        <f t="shared" si="0"/>
        <v>149.5</v>
      </c>
      <c r="G19" s="71">
        <f t="shared" si="3"/>
        <v>573</v>
      </c>
      <c r="H19" s="72" t="s">
        <v>22</v>
      </c>
      <c r="I19" s="45">
        <v>17</v>
      </c>
      <c r="J19" s="45">
        <v>93</v>
      </c>
      <c r="K19" s="45">
        <v>4</v>
      </c>
      <c r="L19" s="45">
        <v>2</v>
      </c>
      <c r="M19" s="62">
        <f t="shared" si="1"/>
        <v>114.5</v>
      </c>
      <c r="N19" s="63">
        <f>M16+M17+M18+M19</f>
        <v>411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17</v>
      </c>
      <c r="C20" s="67">
        <v>121</v>
      </c>
      <c r="D20" s="67">
        <v>4</v>
      </c>
      <c r="E20" s="67">
        <v>0</v>
      </c>
      <c r="F20" s="73">
        <f t="shared" si="0"/>
        <v>137.5</v>
      </c>
      <c r="G20" s="74"/>
      <c r="H20" s="64" t="s">
        <v>24</v>
      </c>
      <c r="I20" s="46">
        <v>11</v>
      </c>
      <c r="J20" s="46">
        <v>107</v>
      </c>
      <c r="K20" s="46">
        <v>5</v>
      </c>
      <c r="L20" s="46">
        <v>0</v>
      </c>
      <c r="M20" s="73">
        <f t="shared" si="1"/>
        <v>122.5</v>
      </c>
      <c r="N20" s="63">
        <f>M17+M18+M19+M20</f>
        <v>452.5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110</v>
      </c>
      <c r="D21" s="61">
        <v>2</v>
      </c>
      <c r="E21" s="61">
        <v>4</v>
      </c>
      <c r="F21" s="62">
        <f t="shared" si="0"/>
        <v>131</v>
      </c>
      <c r="G21" s="75"/>
      <c r="H21" s="72" t="s">
        <v>25</v>
      </c>
      <c r="I21" s="46">
        <v>24</v>
      </c>
      <c r="J21" s="46">
        <v>95</v>
      </c>
      <c r="K21" s="46">
        <v>4</v>
      </c>
      <c r="L21" s="46">
        <v>3</v>
      </c>
      <c r="M21" s="62">
        <f t="shared" si="1"/>
        <v>122.5</v>
      </c>
      <c r="N21" s="63">
        <f>M18+M19+M20+M21</f>
        <v>460.5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12</v>
      </c>
      <c r="C22" s="61">
        <v>117</v>
      </c>
      <c r="D22" s="61">
        <v>7</v>
      </c>
      <c r="E22" s="61">
        <v>3</v>
      </c>
      <c r="F22" s="62">
        <f t="shared" si="0"/>
        <v>144.5</v>
      </c>
      <c r="G22" s="63"/>
      <c r="H22" s="68" t="s">
        <v>26</v>
      </c>
      <c r="I22" s="47">
        <v>21</v>
      </c>
      <c r="J22" s="47">
        <v>114</v>
      </c>
      <c r="K22" s="47">
        <v>3</v>
      </c>
      <c r="L22" s="47">
        <v>1</v>
      </c>
      <c r="M22" s="62">
        <f t="shared" si="1"/>
        <v>133</v>
      </c>
      <c r="N22" s="71">
        <f>M19+M20+M21+M22</f>
        <v>492.5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573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522.5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546.5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89</v>
      </c>
      <c r="G24" s="88"/>
      <c r="H24" s="210"/>
      <c r="I24" s="211"/>
      <c r="J24" s="83" t="s">
        <v>73</v>
      </c>
      <c r="K24" s="86"/>
      <c r="L24" s="86"/>
      <c r="M24" s="87" t="s">
        <v>74</v>
      </c>
      <c r="N24" s="88"/>
      <c r="O24" s="210"/>
      <c r="P24" s="21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CL 80 - CR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152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44081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9</v>
      </c>
      <c r="C10" s="46">
        <v>83</v>
      </c>
      <c r="D10" s="46">
        <v>6</v>
      </c>
      <c r="E10" s="46">
        <v>1</v>
      </c>
      <c r="F10" s="62">
        <f>B10*0.5+C10*1+D10*2+E10*2.5</f>
        <v>102</v>
      </c>
      <c r="G10" s="2"/>
      <c r="H10" s="19" t="s">
        <v>4</v>
      </c>
      <c r="I10" s="46">
        <v>22</v>
      </c>
      <c r="J10" s="46">
        <v>96</v>
      </c>
      <c r="K10" s="46">
        <v>3</v>
      </c>
      <c r="L10" s="46">
        <v>5</v>
      </c>
      <c r="M10" s="6">
        <f>I10*0.5+J10*1+K10*2+L10*2.5</f>
        <v>125.5</v>
      </c>
      <c r="N10" s="9">
        <f>F20+F21+F22+M10</f>
        <v>507.5</v>
      </c>
      <c r="O10" s="19" t="s">
        <v>43</v>
      </c>
      <c r="P10" s="46">
        <v>18</v>
      </c>
      <c r="Q10" s="46">
        <v>141</v>
      </c>
      <c r="R10" s="46">
        <v>4</v>
      </c>
      <c r="S10" s="46">
        <v>1</v>
      </c>
      <c r="T10" s="6">
        <f>P10*0.5+Q10*1+R10*2+S10*2.5</f>
        <v>160.5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</v>
      </c>
      <c r="C11" s="46">
        <v>96</v>
      </c>
      <c r="D11" s="46">
        <v>5</v>
      </c>
      <c r="E11" s="46">
        <v>3</v>
      </c>
      <c r="F11" s="6">
        <f t="shared" ref="F11:F22" si="0">B11*0.5+C11*1+D11*2+E11*2.5</f>
        <v>120</v>
      </c>
      <c r="G11" s="2"/>
      <c r="H11" s="19" t="s">
        <v>5</v>
      </c>
      <c r="I11" s="46">
        <v>22</v>
      </c>
      <c r="J11" s="46">
        <v>146</v>
      </c>
      <c r="K11" s="46">
        <v>3</v>
      </c>
      <c r="L11" s="46">
        <v>3</v>
      </c>
      <c r="M11" s="6">
        <f t="shared" ref="M11:M22" si="1">I11*0.5+J11*1+K11*2+L11*2.5</f>
        <v>170.5</v>
      </c>
      <c r="N11" s="9">
        <f>F21+F22+M10+M11</f>
        <v>539.5</v>
      </c>
      <c r="O11" s="19" t="s">
        <v>44</v>
      </c>
      <c r="P11" s="46">
        <v>20</v>
      </c>
      <c r="Q11" s="46">
        <v>136</v>
      </c>
      <c r="R11" s="46">
        <v>4</v>
      </c>
      <c r="S11" s="46">
        <v>1</v>
      </c>
      <c r="T11" s="6">
        <f t="shared" ref="T11:T21" si="2">P11*0.5+Q11*1+R11*2+S11*2.5</f>
        <v>156.5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</v>
      </c>
      <c r="C12" s="46">
        <v>85</v>
      </c>
      <c r="D12" s="46">
        <v>5</v>
      </c>
      <c r="E12" s="46">
        <v>0</v>
      </c>
      <c r="F12" s="6">
        <f t="shared" si="0"/>
        <v>100</v>
      </c>
      <c r="G12" s="2"/>
      <c r="H12" s="19" t="s">
        <v>6</v>
      </c>
      <c r="I12" s="46">
        <v>22</v>
      </c>
      <c r="J12" s="46">
        <v>140</v>
      </c>
      <c r="K12" s="46">
        <v>3</v>
      </c>
      <c r="L12" s="46">
        <v>2</v>
      </c>
      <c r="M12" s="6">
        <f t="shared" si="1"/>
        <v>162</v>
      </c>
      <c r="N12" s="2">
        <f>F22+M10+M11+M12</f>
        <v>576</v>
      </c>
      <c r="O12" s="19" t="s">
        <v>32</v>
      </c>
      <c r="P12" s="46">
        <v>24</v>
      </c>
      <c r="Q12" s="46">
        <v>155</v>
      </c>
      <c r="R12" s="46">
        <v>4</v>
      </c>
      <c r="S12" s="46">
        <v>4</v>
      </c>
      <c r="T12" s="6">
        <f t="shared" si="2"/>
        <v>185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16</v>
      </c>
      <c r="C13" s="46">
        <v>120</v>
      </c>
      <c r="D13" s="46">
        <v>6</v>
      </c>
      <c r="E13" s="46">
        <v>3</v>
      </c>
      <c r="F13" s="6">
        <f t="shared" si="0"/>
        <v>147.5</v>
      </c>
      <c r="G13" s="2">
        <f>F10+F11+F12+F13</f>
        <v>469.5</v>
      </c>
      <c r="H13" s="19" t="s">
        <v>7</v>
      </c>
      <c r="I13" s="46">
        <v>24</v>
      </c>
      <c r="J13" s="46">
        <v>132</v>
      </c>
      <c r="K13" s="46">
        <v>3</v>
      </c>
      <c r="L13" s="46">
        <v>2</v>
      </c>
      <c r="M13" s="6">
        <f t="shared" si="1"/>
        <v>155</v>
      </c>
      <c r="N13" s="2">
        <f t="shared" ref="N13:N18" si="3">M10+M11+M12+M13</f>
        <v>613</v>
      </c>
      <c r="O13" s="19" t="s">
        <v>33</v>
      </c>
      <c r="P13" s="46">
        <v>19</v>
      </c>
      <c r="Q13" s="46">
        <v>160</v>
      </c>
      <c r="R13" s="46">
        <v>7</v>
      </c>
      <c r="S13" s="46">
        <v>2</v>
      </c>
      <c r="T13" s="6">
        <f t="shared" si="2"/>
        <v>188.5</v>
      </c>
      <c r="U13" s="2">
        <f t="shared" ref="U13:U21" si="4">T10+T11+T12+T13</f>
        <v>690.5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15</v>
      </c>
      <c r="C14" s="46">
        <v>129</v>
      </c>
      <c r="D14" s="46">
        <v>5</v>
      </c>
      <c r="E14" s="46">
        <v>2</v>
      </c>
      <c r="F14" s="6">
        <f t="shared" si="0"/>
        <v>151.5</v>
      </c>
      <c r="G14" s="2">
        <f t="shared" ref="G14:G19" si="5">F11+F12+F13+F14</f>
        <v>519</v>
      </c>
      <c r="H14" s="19" t="s">
        <v>9</v>
      </c>
      <c r="I14" s="46">
        <v>21</v>
      </c>
      <c r="J14" s="46">
        <v>136</v>
      </c>
      <c r="K14" s="46">
        <v>4</v>
      </c>
      <c r="L14" s="46">
        <v>1</v>
      </c>
      <c r="M14" s="6">
        <f t="shared" si="1"/>
        <v>157</v>
      </c>
      <c r="N14" s="2">
        <f t="shared" si="3"/>
        <v>644.5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530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13</v>
      </c>
      <c r="C15" s="46">
        <v>108</v>
      </c>
      <c r="D15" s="46">
        <v>4</v>
      </c>
      <c r="E15" s="46">
        <v>1</v>
      </c>
      <c r="F15" s="6">
        <f t="shared" si="0"/>
        <v>125</v>
      </c>
      <c r="G15" s="2">
        <f t="shared" si="5"/>
        <v>524</v>
      </c>
      <c r="H15" s="19" t="s">
        <v>12</v>
      </c>
      <c r="I15" s="46">
        <v>16</v>
      </c>
      <c r="J15" s="46">
        <v>125</v>
      </c>
      <c r="K15" s="46">
        <v>2</v>
      </c>
      <c r="L15" s="46">
        <v>2</v>
      </c>
      <c r="M15" s="6">
        <f t="shared" si="1"/>
        <v>142</v>
      </c>
      <c r="N15" s="2">
        <f t="shared" si="3"/>
        <v>616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373.5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12</v>
      </c>
      <c r="C16" s="46">
        <v>103</v>
      </c>
      <c r="D16" s="46">
        <v>3</v>
      </c>
      <c r="E16" s="46">
        <v>3</v>
      </c>
      <c r="F16" s="6">
        <f t="shared" si="0"/>
        <v>122.5</v>
      </c>
      <c r="G16" s="2">
        <f t="shared" si="5"/>
        <v>546.5</v>
      </c>
      <c r="H16" s="19" t="s">
        <v>15</v>
      </c>
      <c r="I16" s="46">
        <v>12</v>
      </c>
      <c r="J16" s="46">
        <v>119</v>
      </c>
      <c r="K16" s="46">
        <v>1</v>
      </c>
      <c r="L16" s="46">
        <v>1</v>
      </c>
      <c r="M16" s="6">
        <f t="shared" si="1"/>
        <v>129.5</v>
      </c>
      <c r="N16" s="2">
        <f t="shared" si="3"/>
        <v>583.5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188.5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</v>
      </c>
      <c r="C17" s="46">
        <v>106</v>
      </c>
      <c r="D17" s="46">
        <v>4</v>
      </c>
      <c r="E17" s="46">
        <v>7</v>
      </c>
      <c r="F17" s="6">
        <f t="shared" si="0"/>
        <v>136.5</v>
      </c>
      <c r="G17" s="2">
        <f t="shared" si="5"/>
        <v>535.5</v>
      </c>
      <c r="H17" s="19" t="s">
        <v>18</v>
      </c>
      <c r="I17" s="46">
        <v>8</v>
      </c>
      <c r="J17" s="46">
        <v>116</v>
      </c>
      <c r="K17" s="46">
        <v>3</v>
      </c>
      <c r="L17" s="46">
        <v>0</v>
      </c>
      <c r="M17" s="6">
        <f t="shared" si="1"/>
        <v>126</v>
      </c>
      <c r="N17" s="2">
        <f t="shared" si="3"/>
        <v>554.5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14</v>
      </c>
      <c r="C18" s="46">
        <v>101</v>
      </c>
      <c r="D18" s="46">
        <v>4</v>
      </c>
      <c r="E18" s="46">
        <v>0</v>
      </c>
      <c r="F18" s="6">
        <f t="shared" si="0"/>
        <v>116</v>
      </c>
      <c r="G18" s="2">
        <f t="shared" si="5"/>
        <v>500</v>
      </c>
      <c r="H18" s="19" t="s">
        <v>20</v>
      </c>
      <c r="I18" s="46">
        <v>10</v>
      </c>
      <c r="J18" s="46">
        <v>114</v>
      </c>
      <c r="K18" s="46">
        <v>2</v>
      </c>
      <c r="L18" s="46">
        <v>1</v>
      </c>
      <c r="M18" s="6">
        <f t="shared" si="1"/>
        <v>125.5</v>
      </c>
      <c r="N18" s="2">
        <f t="shared" si="3"/>
        <v>523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142</v>
      </c>
      <c r="D19" s="47">
        <v>2</v>
      </c>
      <c r="E19" s="47">
        <v>2</v>
      </c>
      <c r="F19" s="7">
        <f t="shared" si="0"/>
        <v>162</v>
      </c>
      <c r="G19" s="3">
        <f t="shared" si="5"/>
        <v>537</v>
      </c>
      <c r="H19" s="20" t="s">
        <v>22</v>
      </c>
      <c r="I19" s="45">
        <v>18</v>
      </c>
      <c r="J19" s="45">
        <v>143</v>
      </c>
      <c r="K19" s="45">
        <v>3</v>
      </c>
      <c r="L19" s="45">
        <v>4</v>
      </c>
      <c r="M19" s="6">
        <f t="shared" si="1"/>
        <v>168</v>
      </c>
      <c r="N19" s="2">
        <f>M16+M17+M18+M19</f>
        <v>549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19</v>
      </c>
      <c r="C20" s="45">
        <v>116</v>
      </c>
      <c r="D20" s="45">
        <v>4</v>
      </c>
      <c r="E20" s="45">
        <v>2</v>
      </c>
      <c r="F20" s="8">
        <f t="shared" si="0"/>
        <v>138.5</v>
      </c>
      <c r="G20" s="35"/>
      <c r="H20" s="19" t="s">
        <v>24</v>
      </c>
      <c r="I20" s="46">
        <v>13</v>
      </c>
      <c r="J20" s="46">
        <v>135</v>
      </c>
      <c r="K20" s="46">
        <v>4</v>
      </c>
      <c r="L20" s="46">
        <v>2</v>
      </c>
      <c r="M20" s="8">
        <f t="shared" si="1"/>
        <v>154.5</v>
      </c>
      <c r="N20" s="2">
        <f>M17+M18+M19+M20</f>
        <v>574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104</v>
      </c>
      <c r="D21" s="46">
        <v>3</v>
      </c>
      <c r="E21" s="46">
        <v>3</v>
      </c>
      <c r="F21" s="6">
        <f t="shared" si="0"/>
        <v>125.5</v>
      </c>
      <c r="G21" s="36"/>
      <c r="H21" s="20" t="s">
        <v>25</v>
      </c>
      <c r="I21" s="46">
        <v>12</v>
      </c>
      <c r="J21" s="46">
        <v>132</v>
      </c>
      <c r="K21" s="46">
        <v>3</v>
      </c>
      <c r="L21" s="46">
        <v>4</v>
      </c>
      <c r="M21" s="6">
        <f t="shared" si="1"/>
        <v>154</v>
      </c>
      <c r="N21" s="2">
        <f>M18+M19+M20+M21</f>
        <v>602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21</v>
      </c>
      <c r="C22" s="46">
        <v>96</v>
      </c>
      <c r="D22" s="46">
        <v>2</v>
      </c>
      <c r="E22" s="46">
        <v>3</v>
      </c>
      <c r="F22" s="6">
        <f t="shared" si="0"/>
        <v>118</v>
      </c>
      <c r="G22" s="2"/>
      <c r="H22" s="21" t="s">
        <v>26</v>
      </c>
      <c r="I22" s="47">
        <v>17</v>
      </c>
      <c r="J22" s="47">
        <v>134</v>
      </c>
      <c r="K22" s="47">
        <v>6</v>
      </c>
      <c r="L22" s="47">
        <v>3</v>
      </c>
      <c r="M22" s="6">
        <f t="shared" si="1"/>
        <v>162</v>
      </c>
      <c r="N22" s="3">
        <f>M19+M20+M21+M22</f>
        <v>638.5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546.5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644.5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690.5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82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CL 80 - CR 46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0</v>
      </c>
      <c r="M6" s="177"/>
      <c r="N6" s="177"/>
      <c r="O6" s="12"/>
      <c r="P6" s="166" t="s">
        <v>58</v>
      </c>
      <c r="Q6" s="166"/>
      <c r="R6" s="166"/>
      <c r="S6" s="217">
        <f>'G-1'!S6:U6</f>
        <v>44081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37</v>
      </c>
      <c r="C10" s="46">
        <f>'G-1'!C10+'G-2'!C10+'G-3'!C10+'G-4'!C10</f>
        <v>247</v>
      </c>
      <c r="D10" s="46">
        <f>'G-1'!D10+'G-2'!D10+'G-3'!D10+'G-4'!D10</f>
        <v>17</v>
      </c>
      <c r="E10" s="46">
        <f>'G-1'!E10+'G-2'!E10+'G-3'!E10+'G-4'!E10</f>
        <v>3</v>
      </c>
      <c r="F10" s="6">
        <f t="shared" ref="F10:F22" si="0">B10*0.5+C10*1+D10*2+E10*2.5</f>
        <v>307</v>
      </c>
      <c r="G10" s="2"/>
      <c r="H10" s="19" t="s">
        <v>4</v>
      </c>
      <c r="I10" s="46">
        <f>'G-1'!I10+'G-2'!I10+'G-3'!I10+'G-4'!I10</f>
        <v>78</v>
      </c>
      <c r="J10" s="46">
        <f>'G-1'!J10+'G-2'!J10+'G-3'!J10+'G-4'!J10</f>
        <v>322</v>
      </c>
      <c r="K10" s="46">
        <f>'G-1'!K10+'G-2'!K10+'G-3'!K10+'G-4'!K10</f>
        <v>7</v>
      </c>
      <c r="L10" s="46">
        <f>'G-1'!L10+'G-2'!L10+'G-3'!L10+'G-4'!L10</f>
        <v>7</v>
      </c>
      <c r="M10" s="6">
        <f t="shared" ref="M10:M22" si="1">I10*0.5+J10*1+K10*2+L10*2.5</f>
        <v>392.5</v>
      </c>
      <c r="N10" s="9">
        <f>F20+F21+F22+M10</f>
        <v>1594</v>
      </c>
      <c r="O10" s="19" t="s">
        <v>43</v>
      </c>
      <c r="P10" s="46">
        <f>'G-1'!P10+'G-2'!P10+'G-3'!P10+'G-4'!P10</f>
        <v>81</v>
      </c>
      <c r="Q10" s="46">
        <f>'G-1'!Q10+'G-2'!Q10+'G-3'!Q10+'G-4'!Q10</f>
        <v>392</v>
      </c>
      <c r="R10" s="46">
        <f>'G-1'!R10+'G-2'!R10+'G-3'!R10+'G-4'!R10</f>
        <v>8</v>
      </c>
      <c r="S10" s="46">
        <f>'G-1'!S10+'G-2'!S10+'G-3'!S10+'G-4'!S10</f>
        <v>5</v>
      </c>
      <c r="T10" s="6">
        <f t="shared" ref="T10:T21" si="2">P10*0.5+Q10*1+R10*2+S10*2.5</f>
        <v>461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38</v>
      </c>
      <c r="C11" s="46">
        <f>'G-1'!C11+'G-2'!C11+'G-3'!C11+'G-4'!C11</f>
        <v>276</v>
      </c>
      <c r="D11" s="46">
        <f>'G-1'!D11+'G-2'!D11+'G-3'!D11+'G-4'!D11</f>
        <v>13</v>
      </c>
      <c r="E11" s="46">
        <f>'G-1'!E11+'G-2'!E11+'G-3'!E11+'G-4'!E11</f>
        <v>4</v>
      </c>
      <c r="F11" s="6">
        <f t="shared" si="0"/>
        <v>331</v>
      </c>
      <c r="G11" s="2"/>
      <c r="H11" s="19" t="s">
        <v>5</v>
      </c>
      <c r="I11" s="46">
        <f>'G-1'!I11+'G-2'!I11+'G-3'!I11+'G-4'!I11</f>
        <v>81</v>
      </c>
      <c r="J11" s="46">
        <f>'G-1'!J11+'G-2'!J11+'G-3'!J11+'G-4'!J11</f>
        <v>378</v>
      </c>
      <c r="K11" s="46">
        <f>'G-1'!K11+'G-2'!K11+'G-3'!K11+'G-4'!K11</f>
        <v>8</v>
      </c>
      <c r="L11" s="46">
        <f>'G-1'!L11+'G-2'!L11+'G-3'!L11+'G-4'!L11</f>
        <v>11</v>
      </c>
      <c r="M11" s="6">
        <f t="shared" si="1"/>
        <v>462</v>
      </c>
      <c r="N11" s="9">
        <f>F21+F22+M10+M11</f>
        <v>1645</v>
      </c>
      <c r="O11" s="19" t="s">
        <v>44</v>
      </c>
      <c r="P11" s="46">
        <f>'G-1'!P11+'G-2'!P11+'G-3'!P11+'G-4'!P11</f>
        <v>91</v>
      </c>
      <c r="Q11" s="46">
        <f>'G-1'!Q11+'G-2'!Q11+'G-3'!Q11+'G-4'!Q11</f>
        <v>386</v>
      </c>
      <c r="R11" s="46">
        <f>'G-1'!R11+'G-2'!R11+'G-3'!R11+'G-4'!R11</f>
        <v>13</v>
      </c>
      <c r="S11" s="46">
        <f>'G-1'!S11+'G-2'!S11+'G-3'!S11+'G-4'!S11</f>
        <v>6</v>
      </c>
      <c r="T11" s="6">
        <f t="shared" si="2"/>
        <v>472.5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37</v>
      </c>
      <c r="C12" s="46">
        <f>'G-1'!C12+'G-2'!C12+'G-3'!C12+'G-4'!C12</f>
        <v>278</v>
      </c>
      <c r="D12" s="46">
        <f>'G-1'!D12+'G-2'!D12+'G-3'!D12+'G-4'!D12</f>
        <v>15</v>
      </c>
      <c r="E12" s="46">
        <f>'G-1'!E12+'G-2'!E12+'G-3'!E12+'G-4'!E12</f>
        <v>3</v>
      </c>
      <c r="F12" s="6">
        <f t="shared" si="0"/>
        <v>334</v>
      </c>
      <c r="G12" s="2"/>
      <c r="H12" s="19" t="s">
        <v>6</v>
      </c>
      <c r="I12" s="46">
        <f>'G-1'!I12+'G-2'!I12+'G-3'!I12+'G-4'!I12</f>
        <v>87</v>
      </c>
      <c r="J12" s="46">
        <f>'G-1'!J12+'G-2'!J12+'G-3'!J12+'G-4'!J12</f>
        <v>335</v>
      </c>
      <c r="K12" s="46">
        <f>'G-1'!K12+'G-2'!K12+'G-3'!K12+'G-4'!K12</f>
        <v>7</v>
      </c>
      <c r="L12" s="46">
        <f>'G-1'!L12+'G-2'!L12+'G-3'!L12+'G-4'!L12</f>
        <v>6</v>
      </c>
      <c r="M12" s="6">
        <f t="shared" si="1"/>
        <v>407.5</v>
      </c>
      <c r="N12" s="2">
        <f>F22+M10+M11+M12</f>
        <v>1644.5</v>
      </c>
      <c r="O12" s="19" t="s">
        <v>32</v>
      </c>
      <c r="P12" s="46">
        <f>'G-1'!P12+'G-2'!P12+'G-3'!P12+'G-4'!P12</f>
        <v>96</v>
      </c>
      <c r="Q12" s="46">
        <f>'G-1'!Q12+'G-2'!Q12+'G-3'!Q12+'G-4'!Q12</f>
        <v>368</v>
      </c>
      <c r="R12" s="46">
        <f>'G-1'!R12+'G-2'!R12+'G-3'!R12+'G-4'!R12</f>
        <v>8</v>
      </c>
      <c r="S12" s="46">
        <f>'G-1'!S12+'G-2'!S12+'G-3'!S12+'G-4'!S12</f>
        <v>7</v>
      </c>
      <c r="T12" s="6">
        <f t="shared" si="2"/>
        <v>449.5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49</v>
      </c>
      <c r="C13" s="46">
        <f>'G-1'!C13+'G-2'!C13+'G-3'!C13+'G-4'!C13</f>
        <v>298</v>
      </c>
      <c r="D13" s="46">
        <f>'G-1'!D13+'G-2'!D13+'G-3'!D13+'G-4'!D13</f>
        <v>12</v>
      </c>
      <c r="E13" s="46">
        <f>'G-1'!E13+'G-2'!E13+'G-3'!E13+'G-4'!E13</f>
        <v>8</v>
      </c>
      <c r="F13" s="6">
        <f t="shared" si="0"/>
        <v>366.5</v>
      </c>
      <c r="G13" s="2">
        <f t="shared" ref="G13:G19" si="3">F10+F11+F12+F13</f>
        <v>1338.5</v>
      </c>
      <c r="H13" s="19" t="s">
        <v>7</v>
      </c>
      <c r="I13" s="46">
        <f>'G-1'!I13+'G-2'!I13+'G-3'!I13+'G-4'!I13</f>
        <v>84</v>
      </c>
      <c r="J13" s="46">
        <f>'G-1'!J13+'G-2'!J13+'G-3'!J13+'G-4'!J13</f>
        <v>328</v>
      </c>
      <c r="K13" s="46">
        <f>'G-1'!K13+'G-2'!K13+'G-3'!K13+'G-4'!K13</f>
        <v>8</v>
      </c>
      <c r="L13" s="46">
        <f>'G-1'!L13+'G-2'!L13+'G-3'!L13+'G-4'!L13</f>
        <v>7</v>
      </c>
      <c r="M13" s="6">
        <f t="shared" si="1"/>
        <v>403.5</v>
      </c>
      <c r="N13" s="2">
        <f t="shared" ref="N13:N18" si="4">M10+M11+M12+M13</f>
        <v>1665.5</v>
      </c>
      <c r="O13" s="19" t="s">
        <v>33</v>
      </c>
      <c r="P13" s="46">
        <f>'G-1'!P13+'G-2'!P13+'G-3'!P13+'G-4'!P13</f>
        <v>84</v>
      </c>
      <c r="Q13" s="46">
        <f>'G-1'!Q13+'G-2'!Q13+'G-3'!Q13+'G-4'!Q13</f>
        <v>419</v>
      </c>
      <c r="R13" s="46">
        <f>'G-1'!R13+'G-2'!R13+'G-3'!R13+'G-4'!R13</f>
        <v>13</v>
      </c>
      <c r="S13" s="46">
        <f>'G-1'!S13+'G-2'!S13+'G-3'!S13+'G-4'!S13</f>
        <v>7</v>
      </c>
      <c r="T13" s="6">
        <f t="shared" si="2"/>
        <v>504.5</v>
      </c>
      <c r="U13" s="2">
        <f t="shared" ref="U13:U21" si="5">T10+T11+T12+T13</f>
        <v>1887.5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45</v>
      </c>
      <c r="C14" s="46">
        <f>'G-1'!C14+'G-2'!C14+'G-3'!C14+'G-4'!C14</f>
        <v>331</v>
      </c>
      <c r="D14" s="46">
        <f>'G-1'!D14+'G-2'!D14+'G-3'!D14+'G-4'!D14</f>
        <v>13</v>
      </c>
      <c r="E14" s="46">
        <f>'G-1'!E14+'G-2'!E14+'G-3'!E14+'G-4'!E14</f>
        <v>4</v>
      </c>
      <c r="F14" s="6">
        <f t="shared" si="0"/>
        <v>389.5</v>
      </c>
      <c r="G14" s="2">
        <f t="shared" si="3"/>
        <v>1421</v>
      </c>
      <c r="H14" s="19" t="s">
        <v>9</v>
      </c>
      <c r="I14" s="46">
        <f>'G-1'!I14+'G-2'!I14+'G-3'!I14+'G-4'!I14</f>
        <v>79</v>
      </c>
      <c r="J14" s="46">
        <f>'G-1'!J14+'G-2'!J14+'G-3'!J14+'G-4'!J14</f>
        <v>308</v>
      </c>
      <c r="K14" s="46">
        <f>'G-1'!K14+'G-2'!K14+'G-3'!K14+'G-4'!K14</f>
        <v>8</v>
      </c>
      <c r="L14" s="46">
        <f>'G-1'!L14+'G-2'!L14+'G-3'!L14+'G-4'!L14</f>
        <v>3</v>
      </c>
      <c r="M14" s="6">
        <f t="shared" si="1"/>
        <v>371</v>
      </c>
      <c r="N14" s="2">
        <f t="shared" si="4"/>
        <v>1644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1426.5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49</v>
      </c>
      <c r="C15" s="46">
        <f>'G-1'!C15+'G-2'!C15+'G-3'!C15+'G-4'!C15</f>
        <v>321</v>
      </c>
      <c r="D15" s="46">
        <f>'G-1'!D15+'G-2'!D15+'G-3'!D15+'G-4'!D15</f>
        <v>13</v>
      </c>
      <c r="E15" s="46">
        <f>'G-1'!E15+'G-2'!E15+'G-3'!E15+'G-4'!E15</f>
        <v>7</v>
      </c>
      <c r="F15" s="6">
        <f t="shared" si="0"/>
        <v>389</v>
      </c>
      <c r="G15" s="2">
        <f t="shared" si="3"/>
        <v>1479</v>
      </c>
      <c r="H15" s="19" t="s">
        <v>12</v>
      </c>
      <c r="I15" s="46">
        <f>'G-1'!I15+'G-2'!I15+'G-3'!I15+'G-4'!I15</f>
        <v>68</v>
      </c>
      <c r="J15" s="46">
        <f>'G-1'!J15+'G-2'!J15+'G-3'!J15+'G-4'!J15</f>
        <v>281</v>
      </c>
      <c r="K15" s="46">
        <f>'G-1'!K15+'G-2'!K15+'G-3'!K15+'G-4'!K15</f>
        <v>5</v>
      </c>
      <c r="L15" s="46">
        <f>'G-1'!L15+'G-2'!L15+'G-3'!L15+'G-4'!L15</f>
        <v>6</v>
      </c>
      <c r="M15" s="6">
        <f t="shared" si="1"/>
        <v>340</v>
      </c>
      <c r="N15" s="2">
        <f t="shared" si="4"/>
        <v>1522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954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60</v>
      </c>
      <c r="C16" s="46">
        <f>'G-1'!C16+'G-2'!C16+'G-3'!C16+'G-4'!C16</f>
        <v>308</v>
      </c>
      <c r="D16" s="46">
        <f>'G-1'!D16+'G-2'!D16+'G-3'!D16+'G-4'!D16</f>
        <v>13</v>
      </c>
      <c r="E16" s="46">
        <f>'G-1'!E16+'G-2'!E16+'G-3'!E16+'G-4'!E16</f>
        <v>7</v>
      </c>
      <c r="F16" s="6">
        <f t="shared" si="0"/>
        <v>381.5</v>
      </c>
      <c r="G16" s="2">
        <f t="shared" si="3"/>
        <v>1526.5</v>
      </c>
      <c r="H16" s="19" t="s">
        <v>15</v>
      </c>
      <c r="I16" s="46">
        <f>'G-1'!I16+'G-2'!I16+'G-3'!I16+'G-4'!I16</f>
        <v>52</v>
      </c>
      <c r="J16" s="46">
        <f>'G-1'!J16+'G-2'!J16+'G-3'!J16+'G-4'!J16</f>
        <v>264</v>
      </c>
      <c r="K16" s="46">
        <f>'G-1'!K16+'G-2'!K16+'G-3'!K16+'G-4'!K16</f>
        <v>2</v>
      </c>
      <c r="L16" s="46">
        <f>'G-1'!L16+'G-2'!L16+'G-3'!L16+'G-4'!L16</f>
        <v>3</v>
      </c>
      <c r="M16" s="6">
        <f t="shared" si="1"/>
        <v>301.5</v>
      </c>
      <c r="N16" s="2">
        <f t="shared" si="4"/>
        <v>1416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504.5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62</v>
      </c>
      <c r="C17" s="46">
        <f>'G-1'!C17+'G-2'!C17+'G-3'!C17+'G-4'!C17</f>
        <v>329</v>
      </c>
      <c r="D17" s="46">
        <f>'G-1'!D17+'G-2'!D17+'G-3'!D17+'G-4'!D17</f>
        <v>11</v>
      </c>
      <c r="E17" s="46">
        <f>'G-1'!E17+'G-2'!E17+'G-3'!E17+'G-4'!E17</f>
        <v>12</v>
      </c>
      <c r="F17" s="6">
        <f t="shared" si="0"/>
        <v>412</v>
      </c>
      <c r="G17" s="2">
        <f t="shared" si="3"/>
        <v>1572</v>
      </c>
      <c r="H17" s="19" t="s">
        <v>18</v>
      </c>
      <c r="I17" s="46">
        <f>'G-1'!I17+'G-2'!I17+'G-3'!I17+'G-4'!I17</f>
        <v>36</v>
      </c>
      <c r="J17" s="46">
        <f>'G-1'!J17+'G-2'!J17+'G-3'!J17+'G-4'!J17</f>
        <v>263</v>
      </c>
      <c r="K17" s="46">
        <f>'G-1'!K17+'G-2'!K17+'G-3'!K17+'G-4'!K17</f>
        <v>8</v>
      </c>
      <c r="L17" s="46">
        <f>'G-1'!L17+'G-2'!L17+'G-3'!L17+'G-4'!L17</f>
        <v>2</v>
      </c>
      <c r="M17" s="6">
        <f t="shared" si="1"/>
        <v>302</v>
      </c>
      <c r="N17" s="2">
        <f t="shared" si="4"/>
        <v>1314.5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56</v>
      </c>
      <c r="C18" s="46">
        <f>'G-1'!C18+'G-2'!C18+'G-3'!C18+'G-4'!C18</f>
        <v>336</v>
      </c>
      <c r="D18" s="46">
        <f>'G-1'!D18+'G-2'!D18+'G-3'!D18+'G-4'!D18</f>
        <v>9</v>
      </c>
      <c r="E18" s="46">
        <f>'G-1'!E18+'G-2'!E18+'G-3'!E18+'G-4'!E18</f>
        <v>8</v>
      </c>
      <c r="F18" s="6">
        <f t="shared" si="0"/>
        <v>402</v>
      </c>
      <c r="G18" s="2">
        <f t="shared" si="3"/>
        <v>1584.5</v>
      </c>
      <c r="H18" s="19" t="s">
        <v>20</v>
      </c>
      <c r="I18" s="46">
        <f>'G-1'!I18+'G-2'!I18+'G-3'!I18+'G-4'!I18</f>
        <v>44</v>
      </c>
      <c r="J18" s="46">
        <f>'G-1'!J18+'G-2'!J18+'G-3'!J18+'G-4'!J18</f>
        <v>260</v>
      </c>
      <c r="K18" s="46">
        <f>'G-1'!K18+'G-2'!K18+'G-3'!K18+'G-4'!K18</f>
        <v>6</v>
      </c>
      <c r="L18" s="46">
        <f>'G-1'!L18+'G-2'!L18+'G-3'!L18+'G-4'!L18</f>
        <v>3</v>
      </c>
      <c r="M18" s="6">
        <f t="shared" si="1"/>
        <v>301.5</v>
      </c>
      <c r="N18" s="2">
        <f t="shared" si="4"/>
        <v>1245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65</v>
      </c>
      <c r="C19" s="47">
        <f>'G-1'!C19+'G-2'!C19+'G-3'!C19+'G-4'!C19</f>
        <v>395</v>
      </c>
      <c r="D19" s="47">
        <f>'G-1'!D19+'G-2'!D19+'G-3'!D19+'G-4'!D19</f>
        <v>5</v>
      </c>
      <c r="E19" s="47">
        <f>'G-1'!E19+'G-2'!E19+'G-3'!E19+'G-4'!E19</f>
        <v>8</v>
      </c>
      <c r="F19" s="7">
        <f t="shared" si="0"/>
        <v>457.5</v>
      </c>
      <c r="G19" s="3">
        <f t="shared" si="3"/>
        <v>1653</v>
      </c>
      <c r="H19" s="20" t="s">
        <v>22</v>
      </c>
      <c r="I19" s="46">
        <f>'G-1'!I19+'G-2'!I19+'G-3'!I19+'G-4'!I19</f>
        <v>66</v>
      </c>
      <c r="J19" s="46">
        <f>'G-1'!J19+'G-2'!J19+'G-3'!J19+'G-4'!J19</f>
        <v>338</v>
      </c>
      <c r="K19" s="46">
        <f>'G-1'!K19+'G-2'!K19+'G-3'!K19+'G-4'!K19</f>
        <v>7</v>
      </c>
      <c r="L19" s="46">
        <f>'G-1'!L19+'G-2'!L19+'G-3'!L19+'G-4'!L19</f>
        <v>7</v>
      </c>
      <c r="M19" s="6">
        <f t="shared" si="1"/>
        <v>402.5</v>
      </c>
      <c r="N19" s="2">
        <f>M16+M17+M18+M19</f>
        <v>1307.5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68</v>
      </c>
      <c r="C20" s="45">
        <f>'G-1'!C20+'G-2'!C20+'G-3'!C20+'G-4'!C20</f>
        <v>351</v>
      </c>
      <c r="D20" s="45">
        <f>'G-1'!D20+'G-2'!D20+'G-3'!D20+'G-4'!D20</f>
        <v>8</v>
      </c>
      <c r="E20" s="45">
        <f>'G-1'!E20+'G-2'!E20+'G-3'!E20+'G-4'!E20</f>
        <v>4</v>
      </c>
      <c r="F20" s="8">
        <f t="shared" si="0"/>
        <v>411</v>
      </c>
      <c r="G20" s="35"/>
      <c r="H20" s="19" t="s">
        <v>24</v>
      </c>
      <c r="I20" s="46">
        <f>'G-1'!I20+'G-2'!I20+'G-3'!I20+'G-4'!I20</f>
        <v>53</v>
      </c>
      <c r="J20" s="46">
        <f>'G-1'!J20+'G-2'!J20+'G-3'!J20+'G-4'!J20</f>
        <v>327</v>
      </c>
      <c r="K20" s="46">
        <f>'G-1'!K20+'G-2'!K20+'G-3'!K20+'G-4'!K20</f>
        <v>9</v>
      </c>
      <c r="L20" s="46">
        <f>'G-1'!L20+'G-2'!L20+'G-3'!L20+'G-4'!L20</f>
        <v>6</v>
      </c>
      <c r="M20" s="8">
        <f t="shared" si="1"/>
        <v>386.5</v>
      </c>
      <c r="N20" s="2">
        <f>M17+M18+M19+M20</f>
        <v>1392.5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70</v>
      </c>
      <c r="C21" s="46">
        <f>'G-1'!C21+'G-2'!C21+'G-3'!C21+'G-4'!C21</f>
        <v>338</v>
      </c>
      <c r="D21" s="46">
        <f>'G-1'!D21+'G-2'!D21+'G-3'!D21+'G-4'!D21</f>
        <v>5</v>
      </c>
      <c r="E21" s="46">
        <f>'G-1'!E21+'G-2'!E21+'G-3'!E21+'G-4'!E21</f>
        <v>10</v>
      </c>
      <c r="F21" s="6">
        <f t="shared" si="0"/>
        <v>408</v>
      </c>
      <c r="G21" s="36"/>
      <c r="H21" s="20" t="s">
        <v>25</v>
      </c>
      <c r="I21" s="46">
        <f>'G-1'!I21+'G-2'!I21+'G-3'!I21+'G-4'!I21</f>
        <v>83</v>
      </c>
      <c r="J21" s="46">
        <f>'G-1'!J21+'G-2'!J21+'G-3'!J21+'G-4'!J21</f>
        <v>342</v>
      </c>
      <c r="K21" s="46">
        <f>'G-1'!K21+'G-2'!K21+'G-3'!K21+'G-4'!K21</f>
        <v>7</v>
      </c>
      <c r="L21" s="46">
        <f>'G-1'!L21+'G-2'!L21+'G-3'!L21+'G-4'!L21</f>
        <v>10</v>
      </c>
      <c r="M21" s="6">
        <f t="shared" si="1"/>
        <v>422.5</v>
      </c>
      <c r="N21" s="2">
        <f>M18+M19+M20+M21</f>
        <v>1513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75</v>
      </c>
      <c r="C22" s="46">
        <f>'G-1'!C22+'G-2'!C22+'G-3'!C22+'G-4'!C22</f>
        <v>312</v>
      </c>
      <c r="D22" s="46">
        <f>'G-1'!D22+'G-2'!D22+'G-3'!D22+'G-4'!D22</f>
        <v>9</v>
      </c>
      <c r="E22" s="46">
        <f>'G-1'!E22+'G-2'!E22+'G-3'!E22+'G-4'!E22</f>
        <v>6</v>
      </c>
      <c r="F22" s="6">
        <f t="shared" si="0"/>
        <v>382.5</v>
      </c>
      <c r="G22" s="2"/>
      <c r="H22" s="21" t="s">
        <v>26</v>
      </c>
      <c r="I22" s="46">
        <f>'G-1'!I22+'G-2'!I22+'G-3'!I22+'G-4'!I22</f>
        <v>75</v>
      </c>
      <c r="J22" s="46">
        <f>'G-1'!J22+'G-2'!J22+'G-3'!J22+'G-4'!J22</f>
        <v>354</v>
      </c>
      <c r="K22" s="46">
        <f>'G-1'!K22+'G-2'!K22+'G-3'!K22+'G-4'!K22</f>
        <v>9</v>
      </c>
      <c r="L22" s="46">
        <f>'G-1'!L22+'G-2'!L22+'G-3'!L22+'G-4'!L22</f>
        <v>5</v>
      </c>
      <c r="M22" s="6">
        <f t="shared" si="1"/>
        <v>422</v>
      </c>
      <c r="N22" s="3">
        <f>M19+M20+M21+M22</f>
        <v>1633.5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1653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1665.5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1887.5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154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CL 80 - CR 46</v>
      </c>
      <c r="D5" s="238"/>
      <c r="E5" s="238"/>
      <c r="F5" s="111"/>
      <c r="G5" s="112"/>
      <c r="H5" s="103" t="s">
        <v>53</v>
      </c>
      <c r="I5" s="239">
        <f>'G-1'!L5</f>
        <v>0</v>
      </c>
      <c r="J5" s="239"/>
    </row>
    <row r="6" spans="1:10" x14ac:dyDescent="0.2">
      <c r="A6" s="166" t="s">
        <v>114</v>
      </c>
      <c r="B6" s="166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44081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2</v>
      </c>
      <c r="C10" s="122"/>
      <c r="D10" s="123" t="s">
        <v>126</v>
      </c>
      <c r="E10" s="75">
        <v>3</v>
      </c>
      <c r="F10" s="75">
        <v>15</v>
      </c>
      <c r="G10" s="75">
        <v>0</v>
      </c>
      <c r="H10" s="75">
        <v>0</v>
      </c>
      <c r="I10" s="75">
        <f>E10*0.5+F10+G10*2+H10*2.5</f>
        <v>16.5</v>
      </c>
      <c r="J10" s="124">
        <f>IF(I10=0,"0,00",I10/SUM(I10:I12)*100)</f>
        <v>5.2050473186119879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43</v>
      </c>
      <c r="F11" s="126">
        <v>228</v>
      </c>
      <c r="G11" s="126">
        <v>0</v>
      </c>
      <c r="H11" s="126">
        <v>3</v>
      </c>
      <c r="I11" s="126">
        <f t="shared" ref="I11:I45" si="0">E11*0.5+F11+G11*2+H11*2.5</f>
        <v>257</v>
      </c>
      <c r="J11" s="127">
        <f>IF(I11=0,"0,00",I11/SUM(I10:I12)*100)</f>
        <v>81.072555205047308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9</v>
      </c>
      <c r="F12" s="74">
        <v>39</v>
      </c>
      <c r="G12" s="74">
        <v>0</v>
      </c>
      <c r="H12" s="74">
        <v>0</v>
      </c>
      <c r="I12" s="130">
        <f t="shared" si="0"/>
        <v>43.5</v>
      </c>
      <c r="J12" s="131">
        <f>IF(I12=0,"0,00",I12/SUM(I10:I12)*100)</f>
        <v>13.722397476340694</v>
      </c>
    </row>
    <row r="13" spans="1:10" x14ac:dyDescent="0.2">
      <c r="A13" s="219"/>
      <c r="B13" s="222"/>
      <c r="C13" s="132"/>
      <c r="D13" s="123" t="s">
        <v>126</v>
      </c>
      <c r="E13" s="75">
        <v>6</v>
      </c>
      <c r="F13" s="75">
        <v>23</v>
      </c>
      <c r="G13" s="75">
        <v>0</v>
      </c>
      <c r="H13" s="75">
        <v>1</v>
      </c>
      <c r="I13" s="75">
        <f t="shared" si="0"/>
        <v>28.5</v>
      </c>
      <c r="J13" s="124">
        <f>IF(I13=0,"0,00",I13/SUM(I13:I15)*100)</f>
        <v>10.43956043956044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60</v>
      </c>
      <c r="F14" s="126">
        <v>139</v>
      </c>
      <c r="G14" s="126">
        <v>0</v>
      </c>
      <c r="H14" s="126">
        <v>2</v>
      </c>
      <c r="I14" s="126">
        <f t="shared" si="0"/>
        <v>174</v>
      </c>
      <c r="J14" s="127">
        <f>IF(I14=0,"0,00",I14/SUM(I13:I15)*100)</f>
        <v>63.73626373626373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18</v>
      </c>
      <c r="F15" s="74">
        <v>59</v>
      </c>
      <c r="G15" s="74">
        <v>0</v>
      </c>
      <c r="H15" s="74">
        <v>1</v>
      </c>
      <c r="I15" s="130">
        <f t="shared" si="0"/>
        <v>70.5</v>
      </c>
      <c r="J15" s="131">
        <f>IF(I15=0,"0,00",I15/SUM(I13:I15)*100)</f>
        <v>25.824175824175828</v>
      </c>
    </row>
    <row r="16" spans="1:10" x14ac:dyDescent="0.2">
      <c r="A16" s="219"/>
      <c r="B16" s="222"/>
      <c r="C16" s="132"/>
      <c r="D16" s="123" t="s">
        <v>126</v>
      </c>
      <c r="E16" s="75">
        <v>5</v>
      </c>
      <c r="F16" s="75">
        <v>21</v>
      </c>
      <c r="G16" s="75">
        <v>0</v>
      </c>
      <c r="H16" s="75">
        <v>0</v>
      </c>
      <c r="I16" s="75">
        <f t="shared" si="0"/>
        <v>23.5</v>
      </c>
      <c r="J16" s="124">
        <f>IF(I16=0,"0,00",I16/SUM(I16:I18)*100)</f>
        <v>7.6547231270358314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81</v>
      </c>
      <c r="F17" s="126">
        <v>155</v>
      </c>
      <c r="G17" s="126">
        <v>0</v>
      </c>
      <c r="H17" s="126">
        <v>3</v>
      </c>
      <c r="I17" s="126">
        <f t="shared" si="0"/>
        <v>203</v>
      </c>
      <c r="J17" s="127">
        <f>IF(I17=0,"0,00",I17/SUM(I16:I18)*100)</f>
        <v>66.123778501628664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13</v>
      </c>
      <c r="F18" s="74">
        <v>69</v>
      </c>
      <c r="G18" s="74">
        <v>0</v>
      </c>
      <c r="H18" s="74">
        <v>2</v>
      </c>
      <c r="I18" s="130">
        <f t="shared" si="0"/>
        <v>80.5</v>
      </c>
      <c r="J18" s="131">
        <f>IF(I18=0,"0,00",I18/SUM(I16:I18)*100)</f>
        <v>26.221498371335507</v>
      </c>
    </row>
    <row r="19" spans="1:10" x14ac:dyDescent="0.2">
      <c r="A19" s="218" t="s">
        <v>132</v>
      </c>
      <c r="B19" s="221"/>
      <c r="C19" s="134"/>
      <c r="D19" s="123" t="s">
        <v>126</v>
      </c>
      <c r="E19" s="248">
        <v>0</v>
      </c>
      <c r="F19" s="248">
        <v>0</v>
      </c>
      <c r="G19" s="248">
        <v>0</v>
      </c>
      <c r="H19" s="248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249">
        <v>0</v>
      </c>
      <c r="F20" s="249">
        <v>0</v>
      </c>
      <c r="G20" s="249">
        <v>0</v>
      </c>
      <c r="H20" s="24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9"/>
      <c r="B21" s="222"/>
      <c r="C21" s="128" t="s">
        <v>140</v>
      </c>
      <c r="D21" s="129" t="s">
        <v>129</v>
      </c>
      <c r="E21" s="250">
        <v>0</v>
      </c>
      <c r="F21" s="250">
        <v>0</v>
      </c>
      <c r="G21" s="250">
        <v>0</v>
      </c>
      <c r="H21" s="250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9"/>
      <c r="B22" s="222"/>
      <c r="C22" s="132"/>
      <c r="D22" s="123" t="s">
        <v>126</v>
      </c>
      <c r="E22" s="248">
        <v>0</v>
      </c>
      <c r="F22" s="248">
        <v>0</v>
      </c>
      <c r="G22" s="248">
        <v>0</v>
      </c>
      <c r="H22" s="248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249">
        <v>0</v>
      </c>
      <c r="F23" s="249">
        <v>0</v>
      </c>
      <c r="G23" s="249">
        <v>0</v>
      </c>
      <c r="H23" s="24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9"/>
      <c r="B24" s="222"/>
      <c r="C24" s="128" t="s">
        <v>141</v>
      </c>
      <c r="D24" s="129" t="s">
        <v>129</v>
      </c>
      <c r="E24" s="250">
        <v>0</v>
      </c>
      <c r="F24" s="250">
        <v>0</v>
      </c>
      <c r="G24" s="250">
        <v>0</v>
      </c>
      <c r="H24" s="250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9"/>
      <c r="B25" s="222"/>
      <c r="C25" s="132"/>
      <c r="D25" s="123" t="s">
        <v>126</v>
      </c>
      <c r="E25" s="248">
        <v>0</v>
      </c>
      <c r="F25" s="248">
        <v>0</v>
      </c>
      <c r="G25" s="248">
        <v>0</v>
      </c>
      <c r="H25" s="248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249">
        <v>0</v>
      </c>
      <c r="F26" s="249">
        <v>0</v>
      </c>
      <c r="G26" s="249">
        <v>0</v>
      </c>
      <c r="H26" s="24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0"/>
      <c r="B27" s="223"/>
      <c r="C27" s="133" t="s">
        <v>142</v>
      </c>
      <c r="D27" s="129" t="s">
        <v>129</v>
      </c>
      <c r="E27" s="250">
        <v>0</v>
      </c>
      <c r="F27" s="250">
        <v>0</v>
      </c>
      <c r="G27" s="250">
        <v>0</v>
      </c>
      <c r="H27" s="250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8" t="s">
        <v>133</v>
      </c>
      <c r="B28" s="221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25</v>
      </c>
      <c r="F29" s="126">
        <v>238</v>
      </c>
      <c r="G29" s="126">
        <v>8</v>
      </c>
      <c r="H29" s="126">
        <v>4</v>
      </c>
      <c r="I29" s="126">
        <f t="shared" si="0"/>
        <v>276.5</v>
      </c>
      <c r="J29" s="127">
        <f>IF(I29=0,"0,00",I29/SUM(I28:I30)*100)</f>
        <v>93.254637436762224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6</v>
      </c>
      <c r="F30" s="74">
        <v>17</v>
      </c>
      <c r="G30" s="74">
        <v>0</v>
      </c>
      <c r="H30" s="74">
        <v>0</v>
      </c>
      <c r="I30" s="130">
        <f t="shared" si="0"/>
        <v>20</v>
      </c>
      <c r="J30" s="131">
        <f>IF(I30=0,"0,00",I30/SUM(I28:I30)*100)</f>
        <v>6.7453625632377738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38</v>
      </c>
      <c r="F32" s="126">
        <v>187</v>
      </c>
      <c r="G32" s="126">
        <v>7</v>
      </c>
      <c r="H32" s="126">
        <v>3</v>
      </c>
      <c r="I32" s="126">
        <f t="shared" si="0"/>
        <v>227.5</v>
      </c>
      <c r="J32" s="127">
        <f>IF(I32=0,"0,00",I32/SUM(I31:I33)*100)</f>
        <v>89.041095890410958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7</v>
      </c>
      <c r="F33" s="74">
        <v>22</v>
      </c>
      <c r="G33" s="74">
        <v>0</v>
      </c>
      <c r="H33" s="74">
        <v>1</v>
      </c>
      <c r="I33" s="130">
        <f t="shared" si="0"/>
        <v>28</v>
      </c>
      <c r="J33" s="131">
        <f>IF(I33=0,"0,00",I33/SUM(I31:I33)*100)</f>
        <v>10.95890410958904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35</v>
      </c>
      <c r="F35" s="126">
        <v>214</v>
      </c>
      <c r="G35" s="126">
        <v>10</v>
      </c>
      <c r="H35" s="126">
        <v>2</v>
      </c>
      <c r="I35" s="126">
        <f t="shared" si="0"/>
        <v>256.5</v>
      </c>
      <c r="J35" s="127">
        <f>IF(I35=0,"0,00",I35/SUM(I34:I36)*100)</f>
        <v>93.613138686131393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4</v>
      </c>
      <c r="F36" s="74">
        <v>13</v>
      </c>
      <c r="G36" s="74">
        <v>0</v>
      </c>
      <c r="H36" s="74">
        <v>1</v>
      </c>
      <c r="I36" s="130">
        <f t="shared" si="0"/>
        <v>17.5</v>
      </c>
      <c r="J36" s="131">
        <f>IF(I36=0,"0,00",I36/SUM(I34:I36)*100)</f>
        <v>6.3868613138686134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f>'G-4'!B15+'G-4'!B16</f>
        <v>25</v>
      </c>
      <c r="F38" s="126">
        <f>'G-4'!C15+'G-4'!C16</f>
        <v>211</v>
      </c>
      <c r="G38" s="126">
        <f>'G-4'!D15+'G-4'!D16</f>
        <v>7</v>
      </c>
      <c r="H38" s="126">
        <f>'G-4'!E15+'G-4'!E16</f>
        <v>4</v>
      </c>
      <c r="I38" s="126">
        <f t="shared" si="0"/>
        <v>247.5</v>
      </c>
      <c r="J38" s="127">
        <f>IF(I38=0,"0,00",I38/SUM(I37:I39)*100)</f>
        <v>100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f>'G-4'!I13+'G-4'!I14</f>
        <v>45</v>
      </c>
      <c r="F41" s="126">
        <f>'G-4'!J13+'G-4'!J14</f>
        <v>268</v>
      </c>
      <c r="G41" s="126">
        <f>'G-4'!K13+'G-4'!K14</f>
        <v>7</v>
      </c>
      <c r="H41" s="126">
        <f>'G-4'!L13+'G-4'!L14</f>
        <v>3</v>
      </c>
      <c r="I41" s="126">
        <f t="shared" si="0"/>
        <v>312</v>
      </c>
      <c r="J41" s="127">
        <f>IF(I41=0,"0,00",I41/SUM(I40:I42)*100)</f>
        <v>100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f>'G-4'!P12+'G-4'!P13</f>
        <v>43</v>
      </c>
      <c r="F44" s="126">
        <f>'G-4'!Q12+'G-4'!Q13</f>
        <v>315</v>
      </c>
      <c r="G44" s="126">
        <f>'G-4'!R12+'G-4'!R13</f>
        <v>11</v>
      </c>
      <c r="H44" s="126">
        <f>'G-4'!S12+'G-4'!S13</f>
        <v>6</v>
      </c>
      <c r="I44" s="126">
        <f t="shared" si="0"/>
        <v>373.5</v>
      </c>
      <c r="J44" s="127">
        <f>IF(I44=0,"0,00",I44/SUM(I43:I45)*100)</f>
        <v>100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CL 80 - CR 46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v>8046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44081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315.5</v>
      </c>
      <c r="AV12" s="97">
        <f t="shared" si="0"/>
        <v>372.5</v>
      </c>
      <c r="AW12" s="97">
        <f t="shared" si="0"/>
        <v>439.5</v>
      </c>
      <c r="AX12" s="97">
        <f t="shared" si="0"/>
        <v>473.5</v>
      </c>
      <c r="AY12" s="97">
        <f t="shared" si="0"/>
        <v>524</v>
      </c>
      <c r="AZ12" s="97">
        <f t="shared" si="0"/>
        <v>532.5</v>
      </c>
      <c r="BA12" s="97">
        <f t="shared" si="0"/>
        <v>543</v>
      </c>
      <c r="BB12" s="97"/>
      <c r="BC12" s="97"/>
      <c r="BD12" s="97"/>
      <c r="BE12" s="97">
        <f t="shared" ref="BE12:BQ12" si="1">P14</f>
        <v>564</v>
      </c>
      <c r="BF12" s="97">
        <f t="shared" si="1"/>
        <v>594.5</v>
      </c>
      <c r="BG12" s="97">
        <f t="shared" si="1"/>
        <v>574</v>
      </c>
      <c r="BH12" s="97">
        <f t="shared" si="1"/>
        <v>589.5</v>
      </c>
      <c r="BI12" s="97">
        <f t="shared" si="1"/>
        <v>553.5</v>
      </c>
      <c r="BJ12" s="97">
        <f t="shared" si="1"/>
        <v>491.5</v>
      </c>
      <c r="BK12" s="97">
        <f t="shared" si="1"/>
        <v>451.5</v>
      </c>
      <c r="BL12" s="97">
        <f t="shared" si="1"/>
        <v>377.5</v>
      </c>
      <c r="BM12" s="97">
        <f t="shared" si="1"/>
        <v>331</v>
      </c>
      <c r="BN12" s="97">
        <f t="shared" si="1"/>
        <v>347.5</v>
      </c>
      <c r="BO12" s="97">
        <f t="shared" si="1"/>
        <v>366</v>
      </c>
      <c r="BP12" s="97">
        <f t="shared" si="1"/>
        <v>450.5</v>
      </c>
      <c r="BQ12" s="97">
        <f t="shared" si="1"/>
        <v>502.5</v>
      </c>
      <c r="BR12" s="97"/>
      <c r="BS12" s="97"/>
      <c r="BT12" s="97"/>
      <c r="BU12" s="97">
        <f t="shared" ref="BU12:CC12" si="2">AG14</f>
        <v>650.5</v>
      </c>
      <c r="BV12" s="97">
        <f t="shared" si="2"/>
        <v>485</v>
      </c>
      <c r="BW12" s="97">
        <f t="shared" si="2"/>
        <v>307</v>
      </c>
      <c r="BX12" s="97">
        <f t="shared" si="2"/>
        <v>174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63</v>
      </c>
      <c r="C13" s="149">
        <f>'G-1'!F11</f>
        <v>68.5</v>
      </c>
      <c r="D13" s="149">
        <f>'G-1'!F12</f>
        <v>96.5</v>
      </c>
      <c r="E13" s="149">
        <f>'G-1'!F13</f>
        <v>87.5</v>
      </c>
      <c r="F13" s="149">
        <f>'G-1'!F14</f>
        <v>120</v>
      </c>
      <c r="G13" s="149">
        <f>'G-1'!F15</f>
        <v>135.5</v>
      </c>
      <c r="H13" s="149">
        <f>'G-1'!F16</f>
        <v>130.5</v>
      </c>
      <c r="I13" s="149">
        <f>'G-1'!F17</f>
        <v>138</v>
      </c>
      <c r="J13" s="149">
        <f>'G-1'!F18</f>
        <v>128.5</v>
      </c>
      <c r="K13" s="149">
        <f>'G-1'!F19</f>
        <v>146</v>
      </c>
      <c r="L13" s="150"/>
      <c r="M13" s="149">
        <f>'G-1'!F20</f>
        <v>135</v>
      </c>
      <c r="N13" s="149">
        <f>'G-1'!F21</f>
        <v>151.5</v>
      </c>
      <c r="O13" s="149">
        <f>'G-1'!F22</f>
        <v>120</v>
      </c>
      <c r="P13" s="149">
        <f>'G-1'!M10</f>
        <v>157.5</v>
      </c>
      <c r="Q13" s="149">
        <f>'G-1'!M11</f>
        <v>165.5</v>
      </c>
      <c r="R13" s="149">
        <f>'G-1'!M12</f>
        <v>131</v>
      </c>
      <c r="S13" s="149">
        <f>'G-1'!M13</f>
        <v>135.5</v>
      </c>
      <c r="T13" s="149">
        <f>'G-1'!M14</f>
        <v>121.5</v>
      </c>
      <c r="U13" s="149">
        <f>'G-1'!M15</f>
        <v>103.5</v>
      </c>
      <c r="V13" s="149">
        <f>'G-1'!M16</f>
        <v>91</v>
      </c>
      <c r="W13" s="149">
        <f>'G-1'!M17</f>
        <v>61.5</v>
      </c>
      <c r="X13" s="149">
        <f>'G-1'!M18</f>
        <v>75</v>
      </c>
      <c r="Y13" s="149">
        <f>'G-1'!M19</f>
        <v>120</v>
      </c>
      <c r="Z13" s="149">
        <f>'G-1'!M20</f>
        <v>109.5</v>
      </c>
      <c r="AA13" s="149">
        <f>'G-1'!M21</f>
        <v>146</v>
      </c>
      <c r="AB13" s="149">
        <f>'G-1'!M22</f>
        <v>127</v>
      </c>
      <c r="AC13" s="150"/>
      <c r="AD13" s="149">
        <f>'G-1'!T10</f>
        <v>165.5</v>
      </c>
      <c r="AE13" s="149">
        <f>'G-1'!T11</f>
        <v>178</v>
      </c>
      <c r="AF13" s="149">
        <f>'G-1'!T12</f>
        <v>133</v>
      </c>
      <c r="AG13" s="149">
        <f>'G-1'!T13</f>
        <v>174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315.5</v>
      </c>
      <c r="F14" s="149">
        <f t="shared" ref="F14:K14" si="3">C13+D13+E13+F13</f>
        <v>372.5</v>
      </c>
      <c r="G14" s="149">
        <f t="shared" si="3"/>
        <v>439.5</v>
      </c>
      <c r="H14" s="149">
        <f t="shared" si="3"/>
        <v>473.5</v>
      </c>
      <c r="I14" s="149">
        <f t="shared" si="3"/>
        <v>524</v>
      </c>
      <c r="J14" s="149">
        <f t="shared" si="3"/>
        <v>532.5</v>
      </c>
      <c r="K14" s="149">
        <f t="shared" si="3"/>
        <v>543</v>
      </c>
      <c r="L14" s="150"/>
      <c r="M14" s="149"/>
      <c r="N14" s="149"/>
      <c r="O14" s="149"/>
      <c r="P14" s="149">
        <f>M13+N13+O13+P13</f>
        <v>564</v>
      </c>
      <c r="Q14" s="149">
        <f t="shared" ref="Q14:AB14" si="4">N13+O13+P13+Q13</f>
        <v>594.5</v>
      </c>
      <c r="R14" s="149">
        <f t="shared" si="4"/>
        <v>574</v>
      </c>
      <c r="S14" s="149">
        <f t="shared" si="4"/>
        <v>589.5</v>
      </c>
      <c r="T14" s="149">
        <f t="shared" si="4"/>
        <v>553.5</v>
      </c>
      <c r="U14" s="149">
        <f t="shared" si="4"/>
        <v>491.5</v>
      </c>
      <c r="V14" s="149">
        <f t="shared" si="4"/>
        <v>451.5</v>
      </c>
      <c r="W14" s="149">
        <f t="shared" si="4"/>
        <v>377.5</v>
      </c>
      <c r="X14" s="149">
        <f t="shared" si="4"/>
        <v>331</v>
      </c>
      <c r="Y14" s="149">
        <f t="shared" si="4"/>
        <v>347.5</v>
      </c>
      <c r="Z14" s="149">
        <f t="shared" si="4"/>
        <v>366</v>
      </c>
      <c r="AA14" s="149">
        <f t="shared" si="4"/>
        <v>450.5</v>
      </c>
      <c r="AB14" s="149">
        <f t="shared" si="4"/>
        <v>502.5</v>
      </c>
      <c r="AC14" s="150"/>
      <c r="AD14" s="149"/>
      <c r="AE14" s="149"/>
      <c r="AF14" s="149"/>
      <c r="AG14" s="149">
        <f>AD13+AE13+AF13+AG13</f>
        <v>650.5</v>
      </c>
      <c r="AH14" s="149">
        <f t="shared" ref="AH14:AO14" si="5">AE13+AF13+AG13+AH13</f>
        <v>485</v>
      </c>
      <c r="AI14" s="149">
        <f t="shared" si="5"/>
        <v>307</v>
      </c>
      <c r="AJ14" s="149">
        <f t="shared" si="5"/>
        <v>174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5.2050473186119876E-2</v>
      </c>
      <c r="E15" s="152"/>
      <c r="F15" s="152" t="s">
        <v>109</v>
      </c>
      <c r="G15" s="153">
        <f>DIRECCIONALIDAD!J11/100</f>
        <v>0.81072555205047303</v>
      </c>
      <c r="H15" s="152"/>
      <c r="I15" s="152" t="s">
        <v>110</v>
      </c>
      <c r="J15" s="153">
        <f>DIRECCIONALIDAD!J12/100</f>
        <v>0.13722397476340695</v>
      </c>
      <c r="K15" s="154"/>
      <c r="L15" s="148"/>
      <c r="M15" s="151"/>
      <c r="N15" s="152"/>
      <c r="O15" s="152" t="s">
        <v>108</v>
      </c>
      <c r="P15" s="153">
        <f>DIRECCIONALIDAD!J13/100</f>
        <v>0.1043956043956044</v>
      </c>
      <c r="Q15" s="152"/>
      <c r="R15" s="152"/>
      <c r="S15" s="152"/>
      <c r="T15" s="152" t="s">
        <v>109</v>
      </c>
      <c r="U15" s="153">
        <f>DIRECCIONALIDAD!J14/100</f>
        <v>0.63736263736263732</v>
      </c>
      <c r="V15" s="152"/>
      <c r="W15" s="152"/>
      <c r="X15" s="152"/>
      <c r="Y15" s="152" t="s">
        <v>110</v>
      </c>
      <c r="Z15" s="153">
        <f>DIRECCIONALIDAD!J15/100</f>
        <v>0.25824175824175827</v>
      </c>
      <c r="AA15" s="152"/>
      <c r="AB15" s="154"/>
      <c r="AC15" s="148"/>
      <c r="AD15" s="151"/>
      <c r="AE15" s="152" t="s">
        <v>108</v>
      </c>
      <c r="AF15" s="153">
        <f>DIRECCIONALIDAD!J16/100</f>
        <v>7.6547231270358312E-2</v>
      </c>
      <c r="AG15" s="152"/>
      <c r="AH15" s="152"/>
      <c r="AI15" s="152"/>
      <c r="AJ15" s="152" t="s">
        <v>109</v>
      </c>
      <c r="AK15" s="153">
        <f>DIRECCIONALIDAD!J17/100</f>
        <v>0.66123778501628661</v>
      </c>
      <c r="AL15" s="152"/>
      <c r="AM15" s="152"/>
      <c r="AN15" s="152" t="s">
        <v>110</v>
      </c>
      <c r="AO15" s="155">
        <f>DIRECCIONALIDAD!J18/100</f>
        <v>0.26221498371335505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543</v>
      </c>
      <c r="C16" s="152" t="s">
        <v>108</v>
      </c>
      <c r="D16" s="160">
        <f>+B16*D15</f>
        <v>28.263406940063092</v>
      </c>
      <c r="E16" s="152"/>
      <c r="F16" s="152" t="s">
        <v>109</v>
      </c>
      <c r="G16" s="160">
        <f>+B16*G15</f>
        <v>440.22397476340683</v>
      </c>
      <c r="H16" s="152"/>
      <c r="I16" s="152" t="s">
        <v>110</v>
      </c>
      <c r="J16" s="160">
        <f>+B16*J15</f>
        <v>74.512618296529979</v>
      </c>
      <c r="K16" s="154"/>
      <c r="L16" s="148"/>
      <c r="M16" s="159">
        <f>MAX(M14:AB14)</f>
        <v>594.5</v>
      </c>
      <c r="N16" s="152"/>
      <c r="O16" s="152" t="s">
        <v>108</v>
      </c>
      <c r="P16" s="161">
        <f>+M16*P15</f>
        <v>62.063186813186817</v>
      </c>
      <c r="Q16" s="152"/>
      <c r="R16" s="152"/>
      <c r="S16" s="152"/>
      <c r="T16" s="152" t="s">
        <v>109</v>
      </c>
      <c r="U16" s="161">
        <f>+M16*U15</f>
        <v>378.91208791208788</v>
      </c>
      <c r="V16" s="152"/>
      <c r="W16" s="152"/>
      <c r="X16" s="152"/>
      <c r="Y16" s="152" t="s">
        <v>110</v>
      </c>
      <c r="Z16" s="161">
        <f>+M16*Z15</f>
        <v>153.52472527472528</v>
      </c>
      <c r="AA16" s="152"/>
      <c r="AB16" s="154"/>
      <c r="AC16" s="148"/>
      <c r="AD16" s="159">
        <f>MAX(AD14:AO14)</f>
        <v>650.5</v>
      </c>
      <c r="AE16" s="152" t="s">
        <v>108</v>
      </c>
      <c r="AF16" s="160">
        <f>+AD16*AF15</f>
        <v>49.79397394136808</v>
      </c>
      <c r="AG16" s="152"/>
      <c r="AH16" s="152"/>
      <c r="AI16" s="152"/>
      <c r="AJ16" s="152" t="s">
        <v>109</v>
      </c>
      <c r="AK16" s="160">
        <f>+AD16*AK15</f>
        <v>430.13517915309444</v>
      </c>
      <c r="AL16" s="152"/>
      <c r="AM16" s="152"/>
      <c r="AN16" s="152" t="s">
        <v>110</v>
      </c>
      <c r="AO16" s="162">
        <f>+AD16*AO15</f>
        <v>170.57084690553745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0</v>
      </c>
      <c r="C18" s="149">
        <f>'G-2'!F11</f>
        <v>0</v>
      </c>
      <c r="D18" s="149">
        <f>'G-2'!F12</f>
        <v>0</v>
      </c>
      <c r="E18" s="149">
        <f>'G-2'!F13</f>
        <v>0</v>
      </c>
      <c r="F18" s="149">
        <f>'G-2'!F14</f>
        <v>0</v>
      </c>
      <c r="G18" s="149">
        <f>'G-2'!F15</f>
        <v>0</v>
      </c>
      <c r="H18" s="149">
        <f>'G-2'!F16</f>
        <v>0</v>
      </c>
      <c r="I18" s="149">
        <f>'G-2'!F17</f>
        <v>0</v>
      </c>
      <c r="J18" s="149">
        <f>'G-2'!F18</f>
        <v>0</v>
      </c>
      <c r="K18" s="149">
        <f>'G-2'!F19</f>
        <v>0</v>
      </c>
      <c r="L18" s="150"/>
      <c r="M18" s="149">
        <f>'G-2'!F20</f>
        <v>0</v>
      </c>
      <c r="N18" s="149">
        <f>'G-2'!F21</f>
        <v>0</v>
      </c>
      <c r="O18" s="149">
        <f>'G-2'!F22</f>
        <v>0</v>
      </c>
      <c r="P18" s="149">
        <f>'G-2'!M10</f>
        <v>0</v>
      </c>
      <c r="Q18" s="149">
        <f>'G-2'!M11</f>
        <v>0</v>
      </c>
      <c r="R18" s="149">
        <f>'G-2'!M12</f>
        <v>0</v>
      </c>
      <c r="S18" s="149">
        <f>'G-2'!M13</f>
        <v>0</v>
      </c>
      <c r="T18" s="149">
        <f>'G-2'!M14</f>
        <v>0</v>
      </c>
      <c r="U18" s="149">
        <f>'G-2'!M15</f>
        <v>0</v>
      </c>
      <c r="V18" s="149">
        <f>'G-2'!M16</f>
        <v>0</v>
      </c>
      <c r="W18" s="149">
        <f>'G-2'!M17</f>
        <v>0</v>
      </c>
      <c r="X18" s="149">
        <f>'G-2'!M18</f>
        <v>0</v>
      </c>
      <c r="Y18" s="149">
        <f>'G-2'!M19</f>
        <v>0</v>
      </c>
      <c r="Z18" s="149">
        <f>'G-2'!M20</f>
        <v>0</v>
      </c>
      <c r="AA18" s="149">
        <f>'G-2'!M21</f>
        <v>0</v>
      </c>
      <c r="AB18" s="149">
        <f>'G-2'!M22</f>
        <v>0</v>
      </c>
      <c r="AC18" s="150"/>
      <c r="AD18" s="149">
        <f>'G-2'!T10</f>
        <v>0</v>
      </c>
      <c r="AE18" s="149">
        <f>'G-2'!T11</f>
        <v>0</v>
      </c>
      <c r="AF18" s="149">
        <f>'G-2'!T12</f>
        <v>0</v>
      </c>
      <c r="AG18" s="149">
        <f>'G-2'!T13</f>
        <v>0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469.5</v>
      </c>
      <c r="AV19" s="101">
        <f t="shared" si="12"/>
        <v>519</v>
      </c>
      <c r="AW19" s="101">
        <f t="shared" si="12"/>
        <v>524</v>
      </c>
      <c r="AX19" s="101">
        <f t="shared" si="12"/>
        <v>546.5</v>
      </c>
      <c r="AY19" s="101">
        <f t="shared" si="12"/>
        <v>535.5</v>
      </c>
      <c r="AZ19" s="101">
        <f t="shared" si="12"/>
        <v>500</v>
      </c>
      <c r="BA19" s="101">
        <f t="shared" si="12"/>
        <v>537</v>
      </c>
      <c r="BB19" s="101"/>
      <c r="BC19" s="101"/>
      <c r="BD19" s="101"/>
      <c r="BE19" s="101">
        <f t="shared" ref="BE19:BQ19" si="13">P29</f>
        <v>507.5</v>
      </c>
      <c r="BF19" s="101">
        <f t="shared" si="13"/>
        <v>539.5</v>
      </c>
      <c r="BG19" s="101">
        <f t="shared" si="13"/>
        <v>576</v>
      </c>
      <c r="BH19" s="101">
        <f t="shared" si="13"/>
        <v>613</v>
      </c>
      <c r="BI19" s="101">
        <f t="shared" si="13"/>
        <v>644.5</v>
      </c>
      <c r="BJ19" s="101">
        <f t="shared" si="13"/>
        <v>616</v>
      </c>
      <c r="BK19" s="101">
        <f t="shared" si="13"/>
        <v>583.5</v>
      </c>
      <c r="BL19" s="101">
        <f t="shared" si="13"/>
        <v>554.5</v>
      </c>
      <c r="BM19" s="101">
        <f t="shared" si="13"/>
        <v>523</v>
      </c>
      <c r="BN19" s="101">
        <f t="shared" si="13"/>
        <v>549</v>
      </c>
      <c r="BO19" s="101">
        <f t="shared" si="13"/>
        <v>574</v>
      </c>
      <c r="BP19" s="101">
        <f t="shared" si="13"/>
        <v>602</v>
      </c>
      <c r="BQ19" s="101">
        <f t="shared" si="13"/>
        <v>638.5</v>
      </c>
      <c r="BR19" s="101"/>
      <c r="BS19" s="101"/>
      <c r="BT19" s="101"/>
      <c r="BU19" s="101">
        <f t="shared" ref="BU19:CC19" si="14">AG29</f>
        <v>690.5</v>
      </c>
      <c r="BV19" s="101">
        <f t="shared" si="14"/>
        <v>530</v>
      </c>
      <c r="BW19" s="101">
        <f t="shared" si="14"/>
        <v>373.5</v>
      </c>
      <c r="BX19" s="101">
        <f t="shared" si="14"/>
        <v>188.5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553.5</v>
      </c>
      <c r="AV20" s="92">
        <f t="shared" si="15"/>
        <v>529.5</v>
      </c>
      <c r="AW20" s="92">
        <f t="shared" si="15"/>
        <v>515.5</v>
      </c>
      <c r="AX20" s="92">
        <f t="shared" si="15"/>
        <v>506.5</v>
      </c>
      <c r="AY20" s="92">
        <f t="shared" si="15"/>
        <v>512.5</v>
      </c>
      <c r="AZ20" s="92">
        <f t="shared" si="15"/>
        <v>552</v>
      </c>
      <c r="BA20" s="92">
        <f t="shared" si="15"/>
        <v>573</v>
      </c>
      <c r="BB20" s="92"/>
      <c r="BC20" s="92"/>
      <c r="BD20" s="92"/>
      <c r="BE20" s="92">
        <f t="shared" ref="BE20:BQ20" si="16">P24</f>
        <v>522.5</v>
      </c>
      <c r="BF20" s="92">
        <f t="shared" si="16"/>
        <v>511</v>
      </c>
      <c r="BG20" s="92">
        <f t="shared" si="16"/>
        <v>494.5</v>
      </c>
      <c r="BH20" s="92">
        <f t="shared" si="16"/>
        <v>463</v>
      </c>
      <c r="BI20" s="92">
        <f t="shared" si="16"/>
        <v>446</v>
      </c>
      <c r="BJ20" s="92">
        <f t="shared" si="16"/>
        <v>414.5</v>
      </c>
      <c r="BK20" s="92">
        <f t="shared" si="16"/>
        <v>381</v>
      </c>
      <c r="BL20" s="92">
        <f t="shared" si="16"/>
        <v>382.5</v>
      </c>
      <c r="BM20" s="92">
        <f t="shared" si="16"/>
        <v>391</v>
      </c>
      <c r="BN20" s="92">
        <f t="shared" si="16"/>
        <v>411</v>
      </c>
      <c r="BO20" s="92">
        <f t="shared" si="16"/>
        <v>452.5</v>
      </c>
      <c r="BP20" s="92">
        <f t="shared" si="16"/>
        <v>460.5</v>
      </c>
      <c r="BQ20" s="92">
        <f t="shared" si="16"/>
        <v>492.5</v>
      </c>
      <c r="BR20" s="92"/>
      <c r="BS20" s="92"/>
      <c r="BT20" s="92"/>
      <c r="BU20" s="92">
        <f t="shared" ref="BU20:CC20" si="17">AG24</f>
        <v>546.5</v>
      </c>
      <c r="BV20" s="92">
        <f t="shared" si="17"/>
        <v>411.5</v>
      </c>
      <c r="BW20" s="92">
        <f t="shared" si="17"/>
        <v>273.5</v>
      </c>
      <c r="BX20" s="92">
        <f t="shared" si="17"/>
        <v>142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153</v>
      </c>
      <c r="B21" s="159">
        <f>MAX(B19:K19)</f>
        <v>0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0</v>
      </c>
      <c r="H21" s="152"/>
      <c r="I21" s="152" t="s">
        <v>110</v>
      </c>
      <c r="J21" s="160">
        <f>+B21*J20</f>
        <v>0</v>
      </c>
      <c r="K21" s="154"/>
      <c r="L21" s="148"/>
      <c r="M21" s="159">
        <f>MAX(M19:AB19)</f>
        <v>0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0</v>
      </c>
      <c r="V21" s="152"/>
      <c r="W21" s="152"/>
      <c r="X21" s="152"/>
      <c r="Y21" s="152" t="s">
        <v>110</v>
      </c>
      <c r="Z21" s="161">
        <f>+M21*Z20</f>
        <v>0</v>
      </c>
      <c r="AA21" s="152"/>
      <c r="AB21" s="154"/>
      <c r="AC21" s="148"/>
      <c r="AD21" s="159">
        <f>MAX(AD19:AO19)</f>
        <v>0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0</v>
      </c>
      <c r="AL21" s="152"/>
      <c r="AM21" s="152"/>
      <c r="AN21" s="152" t="s">
        <v>110</v>
      </c>
      <c r="AO21" s="162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1338.5</v>
      </c>
      <c r="AV22" s="92">
        <f t="shared" si="18"/>
        <v>1421</v>
      </c>
      <c r="AW22" s="92">
        <f t="shared" si="18"/>
        <v>1479</v>
      </c>
      <c r="AX22" s="92">
        <f t="shared" si="18"/>
        <v>1526.5</v>
      </c>
      <c r="AY22" s="92">
        <f t="shared" si="18"/>
        <v>1572</v>
      </c>
      <c r="AZ22" s="92">
        <f t="shared" si="18"/>
        <v>1584.5</v>
      </c>
      <c r="BA22" s="92">
        <f t="shared" si="18"/>
        <v>1653</v>
      </c>
      <c r="BB22" s="92"/>
      <c r="BC22" s="92"/>
      <c r="BD22" s="92"/>
      <c r="BE22" s="92">
        <f t="shared" ref="BE22:BQ22" si="19">P34</f>
        <v>1594</v>
      </c>
      <c r="BF22" s="92">
        <f t="shared" si="19"/>
        <v>1645</v>
      </c>
      <c r="BG22" s="92">
        <f t="shared" si="19"/>
        <v>1644.5</v>
      </c>
      <c r="BH22" s="92">
        <f t="shared" si="19"/>
        <v>1665.5</v>
      </c>
      <c r="BI22" s="92">
        <f t="shared" si="19"/>
        <v>1644</v>
      </c>
      <c r="BJ22" s="92">
        <f t="shared" si="19"/>
        <v>1522</v>
      </c>
      <c r="BK22" s="92">
        <f t="shared" si="19"/>
        <v>1416</v>
      </c>
      <c r="BL22" s="92">
        <f t="shared" si="19"/>
        <v>1314.5</v>
      </c>
      <c r="BM22" s="92">
        <f t="shared" si="19"/>
        <v>1245</v>
      </c>
      <c r="BN22" s="92">
        <f t="shared" si="19"/>
        <v>1307.5</v>
      </c>
      <c r="BO22" s="92">
        <f t="shared" si="19"/>
        <v>1392.5</v>
      </c>
      <c r="BP22" s="92">
        <f t="shared" si="19"/>
        <v>1513</v>
      </c>
      <c r="BQ22" s="92">
        <f t="shared" si="19"/>
        <v>1633.5</v>
      </c>
      <c r="BR22" s="92"/>
      <c r="BS22" s="92"/>
      <c r="BT22" s="92"/>
      <c r="BU22" s="92">
        <f t="shared" ref="BU22:CC22" si="20">AG34</f>
        <v>1887.5</v>
      </c>
      <c r="BV22" s="92">
        <f t="shared" si="20"/>
        <v>1426.5</v>
      </c>
      <c r="BW22" s="92">
        <f t="shared" si="20"/>
        <v>954</v>
      </c>
      <c r="BX22" s="92">
        <f t="shared" si="20"/>
        <v>504.5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142</v>
      </c>
      <c r="C23" s="149">
        <f>'G-3'!F11</f>
        <v>142.5</v>
      </c>
      <c r="D23" s="149">
        <f>'G-3'!F12</f>
        <v>137.5</v>
      </c>
      <c r="E23" s="149">
        <f>'G-3'!F13</f>
        <v>131.5</v>
      </c>
      <c r="F23" s="149">
        <f>'G-3'!F14</f>
        <v>118</v>
      </c>
      <c r="G23" s="149">
        <f>'G-3'!F15</f>
        <v>128.5</v>
      </c>
      <c r="H23" s="149">
        <f>'G-3'!F16</f>
        <v>128.5</v>
      </c>
      <c r="I23" s="149">
        <f>'G-3'!F17</f>
        <v>137.5</v>
      </c>
      <c r="J23" s="149">
        <f>'G-3'!F18</f>
        <v>157.5</v>
      </c>
      <c r="K23" s="149">
        <f>'G-3'!F19</f>
        <v>149.5</v>
      </c>
      <c r="L23" s="150"/>
      <c r="M23" s="149">
        <f>'G-3'!F20</f>
        <v>137.5</v>
      </c>
      <c r="N23" s="149">
        <f>'G-3'!F21</f>
        <v>131</v>
      </c>
      <c r="O23" s="149">
        <f>'G-3'!F22</f>
        <v>144.5</v>
      </c>
      <c r="P23" s="149">
        <f>'G-3'!M10</f>
        <v>109.5</v>
      </c>
      <c r="Q23" s="149">
        <f>'G-3'!M11</f>
        <v>126</v>
      </c>
      <c r="R23" s="149">
        <f>'G-3'!M12</f>
        <v>114.5</v>
      </c>
      <c r="S23" s="149">
        <f>'G-3'!M13</f>
        <v>113</v>
      </c>
      <c r="T23" s="149">
        <f>'G-3'!M14</f>
        <v>92.5</v>
      </c>
      <c r="U23" s="149">
        <f>'G-3'!M15</f>
        <v>94.5</v>
      </c>
      <c r="V23" s="149">
        <f>'G-3'!M16</f>
        <v>81</v>
      </c>
      <c r="W23" s="149">
        <f>'G-3'!M17</f>
        <v>114.5</v>
      </c>
      <c r="X23" s="149">
        <f>'G-3'!M18</f>
        <v>101</v>
      </c>
      <c r="Y23" s="149">
        <f>'G-3'!M19</f>
        <v>114.5</v>
      </c>
      <c r="Z23" s="149">
        <f>'G-3'!M20</f>
        <v>122.5</v>
      </c>
      <c r="AA23" s="149">
        <f>'G-3'!M21</f>
        <v>122.5</v>
      </c>
      <c r="AB23" s="149">
        <f>'G-3'!M22</f>
        <v>133</v>
      </c>
      <c r="AC23" s="150"/>
      <c r="AD23" s="149">
        <f>'G-3'!T10</f>
        <v>135</v>
      </c>
      <c r="AE23" s="149">
        <f>'G-3'!T11</f>
        <v>138</v>
      </c>
      <c r="AF23" s="149">
        <f>'G-3'!T12</f>
        <v>131.5</v>
      </c>
      <c r="AG23" s="149">
        <f>'G-3'!T13</f>
        <v>142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553.5</v>
      </c>
      <c r="F24" s="149">
        <f t="shared" ref="F24:K24" si="21">C23+D23+E23+F23</f>
        <v>529.5</v>
      </c>
      <c r="G24" s="149">
        <f t="shared" si="21"/>
        <v>515.5</v>
      </c>
      <c r="H24" s="149">
        <f t="shared" si="21"/>
        <v>506.5</v>
      </c>
      <c r="I24" s="149">
        <f t="shared" si="21"/>
        <v>512.5</v>
      </c>
      <c r="J24" s="149">
        <f t="shared" si="21"/>
        <v>552</v>
      </c>
      <c r="K24" s="149">
        <f t="shared" si="21"/>
        <v>573</v>
      </c>
      <c r="L24" s="150"/>
      <c r="M24" s="149"/>
      <c r="N24" s="149"/>
      <c r="O24" s="149"/>
      <c r="P24" s="149">
        <f>M23+N23+O23+P23</f>
        <v>522.5</v>
      </c>
      <c r="Q24" s="149">
        <f t="shared" ref="Q24:AB24" si="22">N23+O23+P23+Q23</f>
        <v>511</v>
      </c>
      <c r="R24" s="149">
        <f t="shared" si="22"/>
        <v>494.5</v>
      </c>
      <c r="S24" s="149">
        <f t="shared" si="22"/>
        <v>463</v>
      </c>
      <c r="T24" s="149">
        <f t="shared" si="22"/>
        <v>446</v>
      </c>
      <c r="U24" s="149">
        <f t="shared" si="22"/>
        <v>414.5</v>
      </c>
      <c r="V24" s="149">
        <f t="shared" si="22"/>
        <v>381</v>
      </c>
      <c r="W24" s="149">
        <f t="shared" si="22"/>
        <v>382.5</v>
      </c>
      <c r="X24" s="149">
        <f t="shared" si="22"/>
        <v>391</v>
      </c>
      <c r="Y24" s="149">
        <f t="shared" si="22"/>
        <v>411</v>
      </c>
      <c r="Z24" s="149">
        <f t="shared" si="22"/>
        <v>452.5</v>
      </c>
      <c r="AA24" s="149">
        <f t="shared" si="22"/>
        <v>460.5</v>
      </c>
      <c r="AB24" s="149">
        <f t="shared" si="22"/>
        <v>492.5</v>
      </c>
      <c r="AC24" s="150"/>
      <c r="AD24" s="149"/>
      <c r="AE24" s="149"/>
      <c r="AF24" s="149"/>
      <c r="AG24" s="149">
        <f>AD23+AE23+AF23+AG23</f>
        <v>546.5</v>
      </c>
      <c r="AH24" s="149">
        <f t="shared" ref="AH24:AO24" si="23">AE23+AF23+AG23+AH23</f>
        <v>411.5</v>
      </c>
      <c r="AI24" s="149">
        <f t="shared" si="23"/>
        <v>273.5</v>
      </c>
      <c r="AJ24" s="149">
        <f t="shared" si="23"/>
        <v>142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0.93254637436762222</v>
      </c>
      <c r="H25" s="152"/>
      <c r="I25" s="152" t="s">
        <v>110</v>
      </c>
      <c r="J25" s="153">
        <f>DIRECCIONALIDAD!J30/100</f>
        <v>6.7453625632377737E-2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0.8904109589041096</v>
      </c>
      <c r="V25" s="152"/>
      <c r="W25" s="152"/>
      <c r="X25" s="152"/>
      <c r="Y25" s="152" t="s">
        <v>110</v>
      </c>
      <c r="Z25" s="153">
        <f>DIRECCIONALIDAD!J33/100</f>
        <v>0.1095890410958904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0.93613138686131392</v>
      </c>
      <c r="AL25" s="152"/>
      <c r="AM25" s="152"/>
      <c r="AN25" s="152" t="s">
        <v>110</v>
      </c>
      <c r="AO25" s="155">
        <f>DIRECCIONALIDAD!J36/100</f>
        <v>6.3868613138686137E-2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573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534.34907251264758</v>
      </c>
      <c r="H26" s="152"/>
      <c r="I26" s="152" t="s">
        <v>110</v>
      </c>
      <c r="J26" s="160">
        <f>+B26*J25</f>
        <v>38.65092748735244</v>
      </c>
      <c r="K26" s="154"/>
      <c r="L26" s="148"/>
      <c r="M26" s="159">
        <f>MAX(M24:AB24)</f>
        <v>522.5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465.23972602739724</v>
      </c>
      <c r="V26" s="152"/>
      <c r="W26" s="152"/>
      <c r="X26" s="152"/>
      <c r="Y26" s="152" t="s">
        <v>110</v>
      </c>
      <c r="Z26" s="161">
        <f>+M26*Z25</f>
        <v>57.260273972602739</v>
      </c>
      <c r="AA26" s="152"/>
      <c r="AB26" s="154"/>
      <c r="AC26" s="148"/>
      <c r="AD26" s="159">
        <f>MAX(AD24:AO24)</f>
        <v>546.5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511.59580291970804</v>
      </c>
      <c r="AL26" s="152"/>
      <c r="AM26" s="152"/>
      <c r="AN26" s="152" t="s">
        <v>110</v>
      </c>
      <c r="AO26" s="162">
        <f>+AD26*AO25</f>
        <v>34.904197080291972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102</v>
      </c>
      <c r="C28" s="149">
        <f>'G-4'!F11</f>
        <v>120</v>
      </c>
      <c r="D28" s="149">
        <f>'G-4'!F12</f>
        <v>100</v>
      </c>
      <c r="E28" s="149">
        <f>'G-4'!F13</f>
        <v>147.5</v>
      </c>
      <c r="F28" s="149">
        <f>'G-4'!F14</f>
        <v>151.5</v>
      </c>
      <c r="G28" s="149">
        <f>'G-4'!F15</f>
        <v>125</v>
      </c>
      <c r="H28" s="149">
        <f>'G-4'!F16</f>
        <v>122.5</v>
      </c>
      <c r="I28" s="149">
        <f>'G-4'!F17</f>
        <v>136.5</v>
      </c>
      <c r="J28" s="149">
        <f>'G-4'!F18</f>
        <v>116</v>
      </c>
      <c r="K28" s="149">
        <f>'G-4'!F19</f>
        <v>162</v>
      </c>
      <c r="L28" s="150"/>
      <c r="M28" s="149">
        <f>'G-4'!F20</f>
        <v>138.5</v>
      </c>
      <c r="N28" s="149">
        <f>'G-4'!F21</f>
        <v>125.5</v>
      </c>
      <c r="O28" s="149">
        <f>'G-4'!F22</f>
        <v>118</v>
      </c>
      <c r="P28" s="149">
        <f>'G-4'!M10</f>
        <v>125.5</v>
      </c>
      <c r="Q28" s="149">
        <f>'G-4'!M11</f>
        <v>170.5</v>
      </c>
      <c r="R28" s="149">
        <f>'G-4'!M12</f>
        <v>162</v>
      </c>
      <c r="S28" s="149">
        <f>'G-4'!M13</f>
        <v>155</v>
      </c>
      <c r="T28" s="149">
        <f>'G-4'!M14</f>
        <v>157</v>
      </c>
      <c r="U28" s="149">
        <f>'G-4'!M15</f>
        <v>142</v>
      </c>
      <c r="V28" s="149">
        <f>'G-4'!M16</f>
        <v>129.5</v>
      </c>
      <c r="W28" s="149">
        <f>'G-4'!M17</f>
        <v>126</v>
      </c>
      <c r="X28" s="149">
        <f>'G-4'!M18</f>
        <v>125.5</v>
      </c>
      <c r="Y28" s="149">
        <f>'G-4'!M19</f>
        <v>168</v>
      </c>
      <c r="Z28" s="149">
        <f>'G-4'!M20</f>
        <v>154.5</v>
      </c>
      <c r="AA28" s="149">
        <f>'G-4'!M21</f>
        <v>154</v>
      </c>
      <c r="AB28" s="149">
        <f>'G-4'!M22</f>
        <v>162</v>
      </c>
      <c r="AC28" s="150"/>
      <c r="AD28" s="149">
        <f>'G-4'!T10</f>
        <v>160.5</v>
      </c>
      <c r="AE28" s="149">
        <f>'G-4'!T11</f>
        <v>156.5</v>
      </c>
      <c r="AF28" s="149">
        <f>'G-4'!T12</f>
        <v>185</v>
      </c>
      <c r="AG28" s="149">
        <f>'G-4'!T13</f>
        <v>188.5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469.5</v>
      </c>
      <c r="F29" s="149">
        <f t="shared" ref="F29:K29" si="24">C28+D28+E28+F28</f>
        <v>519</v>
      </c>
      <c r="G29" s="149">
        <f t="shared" si="24"/>
        <v>524</v>
      </c>
      <c r="H29" s="149">
        <f t="shared" si="24"/>
        <v>546.5</v>
      </c>
      <c r="I29" s="149">
        <f t="shared" si="24"/>
        <v>535.5</v>
      </c>
      <c r="J29" s="149">
        <f t="shared" si="24"/>
        <v>500</v>
      </c>
      <c r="K29" s="149">
        <f t="shared" si="24"/>
        <v>537</v>
      </c>
      <c r="L29" s="150"/>
      <c r="M29" s="149"/>
      <c r="N29" s="149"/>
      <c r="O29" s="149"/>
      <c r="P29" s="149">
        <f>M28+N28+O28+P28</f>
        <v>507.5</v>
      </c>
      <c r="Q29" s="149">
        <f t="shared" ref="Q29:AB29" si="25">N28+O28+P28+Q28</f>
        <v>539.5</v>
      </c>
      <c r="R29" s="149">
        <f t="shared" si="25"/>
        <v>576</v>
      </c>
      <c r="S29" s="149">
        <f t="shared" si="25"/>
        <v>613</v>
      </c>
      <c r="T29" s="149">
        <f t="shared" si="25"/>
        <v>644.5</v>
      </c>
      <c r="U29" s="149">
        <f t="shared" si="25"/>
        <v>616</v>
      </c>
      <c r="V29" s="149">
        <f t="shared" si="25"/>
        <v>583.5</v>
      </c>
      <c r="W29" s="149">
        <f t="shared" si="25"/>
        <v>554.5</v>
      </c>
      <c r="X29" s="149">
        <f t="shared" si="25"/>
        <v>523</v>
      </c>
      <c r="Y29" s="149">
        <f t="shared" si="25"/>
        <v>549</v>
      </c>
      <c r="Z29" s="149">
        <f t="shared" si="25"/>
        <v>574</v>
      </c>
      <c r="AA29" s="149">
        <f t="shared" si="25"/>
        <v>602</v>
      </c>
      <c r="AB29" s="149">
        <f t="shared" si="25"/>
        <v>638.5</v>
      </c>
      <c r="AC29" s="150"/>
      <c r="AD29" s="149"/>
      <c r="AE29" s="149"/>
      <c r="AF29" s="149"/>
      <c r="AG29" s="149">
        <f>AD28+AE28+AF28+AG28</f>
        <v>690.5</v>
      </c>
      <c r="AH29" s="149">
        <f t="shared" ref="AH29:AO29" si="26">AE28+AF28+AG28+AH28</f>
        <v>530</v>
      </c>
      <c r="AI29" s="149">
        <f t="shared" si="26"/>
        <v>373.5</v>
      </c>
      <c r="AJ29" s="149">
        <f t="shared" si="26"/>
        <v>188.5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1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1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1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546.5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546.5</v>
      </c>
      <c r="H31" s="152"/>
      <c r="I31" s="152" t="s">
        <v>110</v>
      </c>
      <c r="J31" s="160">
        <f>+B31*J30</f>
        <v>0</v>
      </c>
      <c r="K31" s="154"/>
      <c r="L31" s="148"/>
      <c r="M31" s="159">
        <f>MAX(M29:AB29)</f>
        <v>644.5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644.5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690.5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690.5</v>
      </c>
      <c r="AL31" s="152"/>
      <c r="AM31" s="152"/>
      <c r="AN31" s="152" t="s">
        <v>110</v>
      </c>
      <c r="AO31" s="16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307</v>
      </c>
      <c r="C33" s="149">
        <f t="shared" ref="C33:K33" si="27">C13+C18+C23+C28</f>
        <v>331</v>
      </c>
      <c r="D33" s="149">
        <f t="shared" si="27"/>
        <v>334</v>
      </c>
      <c r="E33" s="149">
        <f t="shared" si="27"/>
        <v>366.5</v>
      </c>
      <c r="F33" s="149">
        <f t="shared" si="27"/>
        <v>389.5</v>
      </c>
      <c r="G33" s="149">
        <f t="shared" si="27"/>
        <v>389</v>
      </c>
      <c r="H33" s="149">
        <f t="shared" si="27"/>
        <v>381.5</v>
      </c>
      <c r="I33" s="149">
        <f t="shared" si="27"/>
        <v>412</v>
      </c>
      <c r="J33" s="149">
        <f t="shared" si="27"/>
        <v>402</v>
      </c>
      <c r="K33" s="149">
        <f t="shared" si="27"/>
        <v>457.5</v>
      </c>
      <c r="L33" s="150"/>
      <c r="M33" s="149">
        <f>M13+M18+M23+M28</f>
        <v>411</v>
      </c>
      <c r="N33" s="149">
        <f t="shared" ref="N33:AB33" si="28">N13+N18+N23+N28</f>
        <v>408</v>
      </c>
      <c r="O33" s="149">
        <f t="shared" si="28"/>
        <v>382.5</v>
      </c>
      <c r="P33" s="149">
        <f t="shared" si="28"/>
        <v>392.5</v>
      </c>
      <c r="Q33" s="149">
        <f t="shared" si="28"/>
        <v>462</v>
      </c>
      <c r="R33" s="149">
        <f t="shared" si="28"/>
        <v>407.5</v>
      </c>
      <c r="S33" s="149">
        <f t="shared" si="28"/>
        <v>403.5</v>
      </c>
      <c r="T33" s="149">
        <f t="shared" si="28"/>
        <v>371</v>
      </c>
      <c r="U33" s="149">
        <f t="shared" si="28"/>
        <v>340</v>
      </c>
      <c r="V33" s="149">
        <f t="shared" si="28"/>
        <v>301.5</v>
      </c>
      <c r="W33" s="149">
        <f t="shared" si="28"/>
        <v>302</v>
      </c>
      <c r="X33" s="149">
        <f t="shared" si="28"/>
        <v>301.5</v>
      </c>
      <c r="Y33" s="149">
        <f t="shared" si="28"/>
        <v>402.5</v>
      </c>
      <c r="Z33" s="149">
        <f t="shared" si="28"/>
        <v>386.5</v>
      </c>
      <c r="AA33" s="149">
        <f t="shared" si="28"/>
        <v>422.5</v>
      </c>
      <c r="AB33" s="149">
        <f t="shared" si="28"/>
        <v>422</v>
      </c>
      <c r="AC33" s="150"/>
      <c r="AD33" s="149">
        <f>AD13+AD18+AD23+AD28</f>
        <v>461</v>
      </c>
      <c r="AE33" s="149">
        <f t="shared" ref="AE33:AO33" si="29">AE13+AE18+AE23+AE28</f>
        <v>472.5</v>
      </c>
      <c r="AF33" s="149">
        <f t="shared" si="29"/>
        <v>449.5</v>
      </c>
      <c r="AG33" s="149">
        <f t="shared" si="29"/>
        <v>504.5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1338.5</v>
      </c>
      <c r="F34" s="149">
        <f t="shared" ref="F34:K34" si="30">C33+D33+E33+F33</f>
        <v>1421</v>
      </c>
      <c r="G34" s="149">
        <f t="shared" si="30"/>
        <v>1479</v>
      </c>
      <c r="H34" s="149">
        <f t="shared" si="30"/>
        <v>1526.5</v>
      </c>
      <c r="I34" s="149">
        <f t="shared" si="30"/>
        <v>1572</v>
      </c>
      <c r="J34" s="149">
        <f t="shared" si="30"/>
        <v>1584.5</v>
      </c>
      <c r="K34" s="149">
        <f t="shared" si="30"/>
        <v>1653</v>
      </c>
      <c r="L34" s="150"/>
      <c r="M34" s="149"/>
      <c r="N34" s="149"/>
      <c r="O34" s="149"/>
      <c r="P34" s="149">
        <f>M33+N33+O33+P33</f>
        <v>1594</v>
      </c>
      <c r="Q34" s="149">
        <f t="shared" ref="Q34:AB34" si="31">N33+O33+P33+Q33</f>
        <v>1645</v>
      </c>
      <c r="R34" s="149">
        <f t="shared" si="31"/>
        <v>1644.5</v>
      </c>
      <c r="S34" s="149">
        <f t="shared" si="31"/>
        <v>1665.5</v>
      </c>
      <c r="T34" s="149">
        <f t="shared" si="31"/>
        <v>1644</v>
      </c>
      <c r="U34" s="149">
        <f t="shared" si="31"/>
        <v>1522</v>
      </c>
      <c r="V34" s="149">
        <f t="shared" si="31"/>
        <v>1416</v>
      </c>
      <c r="W34" s="149">
        <f t="shared" si="31"/>
        <v>1314.5</v>
      </c>
      <c r="X34" s="149">
        <f t="shared" si="31"/>
        <v>1245</v>
      </c>
      <c r="Y34" s="149">
        <f t="shared" si="31"/>
        <v>1307.5</v>
      </c>
      <c r="Z34" s="149">
        <f t="shared" si="31"/>
        <v>1392.5</v>
      </c>
      <c r="AA34" s="149">
        <f t="shared" si="31"/>
        <v>1513</v>
      </c>
      <c r="AB34" s="149">
        <f t="shared" si="31"/>
        <v>1633.5</v>
      </c>
      <c r="AC34" s="150"/>
      <c r="AD34" s="149"/>
      <c r="AE34" s="149"/>
      <c r="AF34" s="149"/>
      <c r="AG34" s="149">
        <f>AD33+AE33+AF33+AG33</f>
        <v>1887.5</v>
      </c>
      <c r="AH34" s="149">
        <f t="shared" ref="AH34:AO34" si="32">AE33+AF33+AG33+AH33</f>
        <v>1426.5</v>
      </c>
      <c r="AI34" s="149">
        <f t="shared" si="32"/>
        <v>954</v>
      </c>
      <c r="AJ34" s="149">
        <f t="shared" si="32"/>
        <v>504.5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2016-08-23T19:54:38Z</cp:lastPrinted>
  <dcterms:created xsi:type="dcterms:W3CDTF">1998-04-02T13:38:56Z</dcterms:created>
  <dcterms:modified xsi:type="dcterms:W3CDTF">2020-09-08T18:55:09Z</dcterms:modified>
</cp:coreProperties>
</file>