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E38" i="4677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8" i="4689" l="1"/>
  <c r="D24" i="4688" s="1"/>
  <c r="J34" i="4689"/>
  <c r="AF24" i="4688" s="1"/>
  <c r="J31" i="4689"/>
  <c r="P24" i="4688" s="1"/>
  <c r="J16" i="4689"/>
  <c r="AF15" i="4688" s="1"/>
  <c r="J14" i="4689"/>
  <c r="U15" i="4688" s="1"/>
  <c r="J10" i="4689"/>
  <c r="D15" i="4688" s="1"/>
  <c r="J13" i="4689"/>
  <c r="P15" i="4688" s="1"/>
  <c r="J33" i="4689"/>
  <c r="Z24" i="4688" s="1"/>
  <c r="J30" i="4689"/>
  <c r="J24" i="4688" s="1"/>
  <c r="J32" i="4689"/>
  <c r="U24" i="4688" s="1"/>
  <c r="J36" i="4689"/>
  <c r="AO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J35" i="4689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3" i="4688" l="1"/>
  <c r="BY21" i="4688" s="1"/>
  <c r="BU19" i="4688"/>
  <c r="AD30" i="4688"/>
  <c r="BE19" i="4688"/>
  <c r="M30" i="4688"/>
  <c r="AU19" i="4688"/>
  <c r="B30" i="4688"/>
  <c r="BU20" i="4688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AL33" i="4688"/>
  <c r="BZ21" i="4688" s="1"/>
  <c r="AM33" i="4688"/>
  <c r="CA21" i="4688" s="1"/>
  <c r="AH33" i="4688"/>
  <c r="BV21" i="4688" s="1"/>
  <c r="Z33" i="4688"/>
  <c r="BO21" i="4688" s="1"/>
  <c r="R33" i="4688"/>
  <c r="BG21" i="4688" s="1"/>
  <c r="AI33" i="4688"/>
  <c r="BW21" i="4688" s="1"/>
  <c r="I33" i="4688"/>
  <c r="AY21" i="4688" s="1"/>
  <c r="H33" i="4688"/>
  <c r="AX21" i="4688" s="1"/>
  <c r="AO33" i="4688"/>
  <c r="CC21" i="4688" s="1"/>
  <c r="AJ33" i="4688"/>
  <c r="BX21" i="4688" s="1"/>
  <c r="W33" i="4688"/>
  <c r="BL21" i="4688" s="1"/>
  <c r="U23" i="4678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J30" i="4688"/>
  <c r="D30" i="4688"/>
  <c r="G30" i="4688"/>
  <c r="Z30" i="4688"/>
  <c r="U30" i="4688"/>
  <c r="P30" i="4688"/>
  <c r="AO25" i="4688"/>
  <c r="AK25" i="4688"/>
  <c r="AF25" i="4688"/>
  <c r="Z25" i="4688"/>
  <c r="U25" i="4688"/>
  <c r="P25" i="4688"/>
  <c r="J25" i="4688"/>
  <c r="D25" i="4688"/>
  <c r="G25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<sst xmlns="http://schemas.openxmlformats.org/spreadsheetml/2006/main" count="680" uniqueCount="154">
  <si>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</si>
  <si>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</si>
  <si>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</si>
  <si>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</si>
  <si>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</si>
  <si>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</si>
  <si>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</si>
  <si>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</si>
  <si>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</si>
  <si>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</si>
  <si>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</si>
  <si>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</si>
  <si>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</si>
  <si>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</si>
  <si>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</si>
  <si>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</si>
  <si>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</si>
  <si>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</si>
  <si>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</si>
  <si>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</si>
  <si>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</si>
  <si>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</si>
  <si>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</si>
  <si>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</si>
  <si>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</si>
  <si>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</si>
  <si>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</si>
  <si>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</si>
  <si>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</si>
  <si>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</si>
  <si>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</si>
  <si>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</si>
  <si>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</si>
  <si>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</si>
  <si>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</si>
  <si>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</si>
  <si>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</si>
  <si>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</si>
  <si>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</si>
  <si>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</si>
  <si>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</si>
  <si>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</si>
  <si>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</si>
  <si>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</si>
  <si>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</si>
  <si>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</si>
  <si>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</si>
  <si>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</si>
  <si>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</si>
  <si>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</si>
  <si>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</si>
  <si>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</si>
  <si>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</si>
  <si>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</si>
  <si>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</si>
  <si>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</si>
  <si>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</si>
  <si>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</si>
  <si>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</si>
  <si>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</si>
  <si>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</si>
  <si>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</si>
  <si>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</si>
  <si>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</si>
  <si>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</si>
  <si>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</si>
  <si>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</si>
  <si>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</si>
  <si>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</si>
  <si>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</si>
  <si>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</si>
  <si>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</si>
  <si>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</si>
  <si>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</si>
  <si>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</si>
  <si>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</si>
  <si>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</si>
  <si>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</si>
  <si>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</si>
  <si>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</si>
  <si>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</si>
  <si>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</si>
  <si>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</si>
  <si>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</si>
  <si>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</si>
  <si>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</si>
  <si>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</si>
  <si>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</si>
  <si>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</si>
  <si>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</si>
  <si>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</si>
  <si>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</si>
  <si>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</si>
  <si>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</si>
  <si>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</si>
  <si>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</si>
  <si>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</si>
  <si>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</si>
  <si>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</si>
  <si>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</si>
  <si>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</si>
  <si>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</si>
  <si>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</si>
  <si>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</si>
  <si>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</si>
  <si>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</si>
  <si>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</si>
  <si>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</si>
  <si>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</si>
  <si>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</si>
  <si>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</si>
  <si>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</si>
  <si>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</si>
  <si>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</si>
  <si>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</si>
  <si>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</si>
  <si>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</si>
  <si>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</si>
  <si>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</si>
  <si>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</si>
  <si>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</si>
  <si>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</si>
  <si>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</si>
  <si>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</si>
  <si>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</si>
  <si>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</si>
  <si>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</si>
  <si>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</si>
  <si>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</si>
  <si>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</si>
  <si>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</si>
  <si>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</si>
  <si>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</si>
  <si>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</si>
  <si>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</si>
  <si>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</si>
  <si>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</si>
  <si>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</si>
  <si>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</si>
  <si>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</si>
  <si>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</si>
  <si>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</si>
  <si>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</si>
  <si>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</si>
  <si>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</si>
  <si>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</si>
  <si>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</si>
  <si>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</si>
  <si>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</si>
  <si>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46</t>
  </si>
  <si>
    <t xml:space="preserve">VOL MAX </t>
  </si>
  <si>
    <t>GEOVANNIS GONZALEZ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</si>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</sst>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49.5</c:v>
                </c:pt>
                <c:pt idx="1">
                  <c:v>58</c:v>
                </c:pt>
                <c:pt idx="2">
                  <c:v>64</c:v>
                </c:pt>
                <c:pt idx="3">
                  <c:v>70</c:v>
                </c:pt>
                <c:pt idx="4">
                  <c:v>56</c:v>
                </c:pt>
                <c:pt idx="5">
                  <c:v>59.5</c:v>
                </c:pt>
                <c:pt idx="6">
                  <c:v>73</c:v>
                </c:pt>
                <c:pt idx="7">
                  <c:v>82</c:v>
                </c:pt>
                <c:pt idx="8">
                  <c:v>60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726400"/>
        <c:axId val="70738304"/>
      </c:barChart>
      <c:catAx>
        <c:axId val="707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73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73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72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107.5</c:v>
                </c:pt>
                <c:pt idx="1">
                  <c:v>126.5</c:v>
                </c:pt>
                <c:pt idx="2">
                  <c:v>175</c:v>
                </c:pt>
                <c:pt idx="3">
                  <c:v>181</c:v>
                </c:pt>
                <c:pt idx="4">
                  <c:v>166.5</c:v>
                </c:pt>
                <c:pt idx="5">
                  <c:v>159</c:v>
                </c:pt>
                <c:pt idx="6">
                  <c:v>165</c:v>
                </c:pt>
                <c:pt idx="7">
                  <c:v>206.5</c:v>
                </c:pt>
                <c:pt idx="8">
                  <c:v>178</c:v>
                </c:pt>
                <c:pt idx="9">
                  <c:v>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76096"/>
        <c:axId val="76683520"/>
      </c:barChart>
      <c:catAx>
        <c:axId val="7667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8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7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144</c:v>
                </c:pt>
                <c:pt idx="1">
                  <c:v>165</c:v>
                </c:pt>
                <c:pt idx="2">
                  <c:v>154.5</c:v>
                </c:pt>
                <c:pt idx="3">
                  <c:v>147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15136"/>
        <c:axId val="76886400"/>
      </c:barChart>
      <c:catAx>
        <c:axId val="7671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8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8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1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171</c:v>
                </c:pt>
                <c:pt idx="1">
                  <c:v>188</c:v>
                </c:pt>
                <c:pt idx="2">
                  <c:v>178</c:v>
                </c:pt>
                <c:pt idx="3">
                  <c:v>169.5</c:v>
                </c:pt>
                <c:pt idx="4">
                  <c:v>172.5</c:v>
                </c:pt>
                <c:pt idx="5">
                  <c:v>147.5</c:v>
                </c:pt>
                <c:pt idx="6">
                  <c:v>142</c:v>
                </c:pt>
                <c:pt idx="7">
                  <c:v>116</c:v>
                </c:pt>
                <c:pt idx="8">
                  <c:v>121.5</c:v>
                </c:pt>
                <c:pt idx="9">
                  <c:v>116.5</c:v>
                </c:pt>
                <c:pt idx="10">
                  <c:v>150</c:v>
                </c:pt>
                <c:pt idx="11">
                  <c:v>190.5</c:v>
                </c:pt>
                <c:pt idx="12">
                  <c:v>171.5</c:v>
                </c:pt>
                <c:pt idx="13">
                  <c:v>174.5</c:v>
                </c:pt>
                <c:pt idx="14">
                  <c:v>173.5</c:v>
                </c:pt>
                <c:pt idx="15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93568"/>
        <c:axId val="76913280"/>
      </c:barChart>
      <c:catAx>
        <c:axId val="7689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1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9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241.5</c:v>
                </c:pt>
                <c:pt idx="4">
                  <c:v>248</c:v>
                </c:pt>
                <c:pt idx="5">
                  <c:v>249.5</c:v>
                </c:pt>
                <c:pt idx="6">
                  <c:v>258.5</c:v>
                </c:pt>
                <c:pt idx="7">
                  <c:v>270.5</c:v>
                </c:pt>
                <c:pt idx="8">
                  <c:v>274.5</c:v>
                </c:pt>
                <c:pt idx="9">
                  <c:v>283.5</c:v>
                </c:pt>
                <c:pt idx="13">
                  <c:v>207</c:v>
                </c:pt>
                <c:pt idx="14">
                  <c:v>220</c:v>
                </c:pt>
                <c:pt idx="15">
                  <c:v>219</c:v>
                </c:pt>
                <c:pt idx="16">
                  <c:v>209</c:v>
                </c:pt>
                <c:pt idx="17">
                  <c:v>197.5</c:v>
                </c:pt>
                <c:pt idx="18">
                  <c:v>191</c:v>
                </c:pt>
                <c:pt idx="19">
                  <c:v>184</c:v>
                </c:pt>
                <c:pt idx="20">
                  <c:v>178.5</c:v>
                </c:pt>
                <c:pt idx="21">
                  <c:v>189</c:v>
                </c:pt>
                <c:pt idx="22">
                  <c:v>200.5</c:v>
                </c:pt>
                <c:pt idx="23">
                  <c:v>215.5</c:v>
                </c:pt>
                <c:pt idx="24">
                  <c:v>234.5</c:v>
                </c:pt>
                <c:pt idx="25">
                  <c:v>247</c:v>
                </c:pt>
                <c:pt idx="29">
                  <c:v>206</c:v>
                </c:pt>
                <c:pt idx="30">
                  <c:v>157</c:v>
                </c:pt>
                <c:pt idx="31">
                  <c:v>105.5</c:v>
                </c:pt>
                <c:pt idx="32">
                  <c:v>60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268.5</c:v>
                </c:pt>
                <c:pt idx="4">
                  <c:v>318</c:v>
                </c:pt>
                <c:pt idx="5">
                  <c:v>350</c:v>
                </c:pt>
                <c:pt idx="6">
                  <c:v>340</c:v>
                </c:pt>
                <c:pt idx="7">
                  <c:v>352</c:v>
                </c:pt>
                <c:pt idx="8">
                  <c:v>354.5</c:v>
                </c:pt>
                <c:pt idx="9">
                  <c:v>358.5</c:v>
                </c:pt>
                <c:pt idx="13">
                  <c:v>408.5</c:v>
                </c:pt>
                <c:pt idx="14">
                  <c:v>395</c:v>
                </c:pt>
                <c:pt idx="15">
                  <c:v>364</c:v>
                </c:pt>
                <c:pt idx="16">
                  <c:v>345.5</c:v>
                </c:pt>
                <c:pt idx="17">
                  <c:v>309</c:v>
                </c:pt>
                <c:pt idx="18">
                  <c:v>275</c:v>
                </c:pt>
                <c:pt idx="19">
                  <c:v>254</c:v>
                </c:pt>
                <c:pt idx="20">
                  <c:v>265.5</c:v>
                </c:pt>
                <c:pt idx="21">
                  <c:v>317</c:v>
                </c:pt>
                <c:pt idx="22">
                  <c:v>346</c:v>
                </c:pt>
                <c:pt idx="23">
                  <c:v>390.5</c:v>
                </c:pt>
                <c:pt idx="24">
                  <c:v>399.5</c:v>
                </c:pt>
                <c:pt idx="25">
                  <c:v>393.5</c:v>
                </c:pt>
                <c:pt idx="29">
                  <c:v>321.5</c:v>
                </c:pt>
                <c:pt idx="30">
                  <c:v>245</c:v>
                </c:pt>
                <c:pt idx="31">
                  <c:v>150.5</c:v>
                </c:pt>
                <c:pt idx="32">
                  <c:v>66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</c:v>
                </c:pt>
                <c:pt idx="4">
                  <c:v>83</c:v>
                </c:pt>
                <c:pt idx="5">
                  <c:v>82</c:v>
                </c:pt>
                <c:pt idx="6">
                  <c:v>73</c:v>
                </c:pt>
                <c:pt idx="7">
                  <c:v>74.5</c:v>
                </c:pt>
                <c:pt idx="8">
                  <c:v>79.5</c:v>
                </c:pt>
                <c:pt idx="9">
                  <c:v>89.5</c:v>
                </c:pt>
                <c:pt idx="13">
                  <c:v>91</c:v>
                </c:pt>
                <c:pt idx="14">
                  <c:v>93</c:v>
                </c:pt>
                <c:pt idx="15">
                  <c:v>84.5</c:v>
                </c:pt>
                <c:pt idx="16">
                  <c:v>77</c:v>
                </c:pt>
                <c:pt idx="17">
                  <c:v>71.5</c:v>
                </c:pt>
                <c:pt idx="18">
                  <c:v>61</c:v>
                </c:pt>
                <c:pt idx="19">
                  <c:v>58</c:v>
                </c:pt>
                <c:pt idx="20">
                  <c:v>60</c:v>
                </c:pt>
                <c:pt idx="21">
                  <c:v>72.5</c:v>
                </c:pt>
                <c:pt idx="22">
                  <c:v>82</c:v>
                </c:pt>
                <c:pt idx="23">
                  <c:v>80.5</c:v>
                </c:pt>
                <c:pt idx="24">
                  <c:v>76</c:v>
                </c:pt>
                <c:pt idx="25">
                  <c:v>74</c:v>
                </c:pt>
                <c:pt idx="29">
                  <c:v>83</c:v>
                </c:pt>
                <c:pt idx="30">
                  <c:v>64.5</c:v>
                </c:pt>
                <c:pt idx="31">
                  <c:v>45.5</c:v>
                </c:pt>
                <c:pt idx="32">
                  <c:v>21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590</c:v>
                </c:pt>
                <c:pt idx="4">
                  <c:v>649</c:v>
                </c:pt>
                <c:pt idx="5">
                  <c:v>681.5</c:v>
                </c:pt>
                <c:pt idx="6">
                  <c:v>671.5</c:v>
                </c:pt>
                <c:pt idx="7">
                  <c:v>697</c:v>
                </c:pt>
                <c:pt idx="8">
                  <c:v>708.5</c:v>
                </c:pt>
                <c:pt idx="9">
                  <c:v>731.5</c:v>
                </c:pt>
                <c:pt idx="13">
                  <c:v>706.5</c:v>
                </c:pt>
                <c:pt idx="14">
                  <c:v>708</c:v>
                </c:pt>
                <c:pt idx="15">
                  <c:v>667.5</c:v>
                </c:pt>
                <c:pt idx="16">
                  <c:v>631.5</c:v>
                </c:pt>
                <c:pt idx="17">
                  <c:v>578</c:v>
                </c:pt>
                <c:pt idx="18">
                  <c:v>527</c:v>
                </c:pt>
                <c:pt idx="19">
                  <c:v>496</c:v>
                </c:pt>
                <c:pt idx="20">
                  <c:v>504</c:v>
                </c:pt>
                <c:pt idx="21">
                  <c:v>578.5</c:v>
                </c:pt>
                <c:pt idx="22">
                  <c:v>628.5</c:v>
                </c:pt>
                <c:pt idx="23">
                  <c:v>686.5</c:v>
                </c:pt>
                <c:pt idx="24">
                  <c:v>710</c:v>
                </c:pt>
                <c:pt idx="25">
                  <c:v>714.5</c:v>
                </c:pt>
                <c:pt idx="29">
                  <c:v>610.5</c:v>
                </c:pt>
                <c:pt idx="30">
                  <c:v>466.5</c:v>
                </c:pt>
                <c:pt idx="31">
                  <c:v>301.5</c:v>
                </c:pt>
                <c:pt idx="32">
                  <c:v>147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99072"/>
        <c:axId val="68104960"/>
      </c:lineChart>
      <c:catAx>
        <c:axId val="680990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10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1049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099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43</c:v>
                </c:pt>
                <c:pt idx="1">
                  <c:v>57.5</c:v>
                </c:pt>
                <c:pt idx="2">
                  <c:v>56.5</c:v>
                </c:pt>
                <c:pt idx="3">
                  <c:v>50</c:v>
                </c:pt>
                <c:pt idx="4">
                  <c:v>56</c:v>
                </c:pt>
                <c:pt idx="5">
                  <c:v>56.5</c:v>
                </c:pt>
                <c:pt idx="6">
                  <c:v>46.5</c:v>
                </c:pt>
                <c:pt idx="7">
                  <c:v>38.5</c:v>
                </c:pt>
                <c:pt idx="8">
                  <c:v>49.5</c:v>
                </c:pt>
                <c:pt idx="9">
                  <c:v>49.5</c:v>
                </c:pt>
                <c:pt idx="10">
                  <c:v>41</c:v>
                </c:pt>
                <c:pt idx="11">
                  <c:v>49</c:v>
                </c:pt>
                <c:pt idx="12">
                  <c:v>61</c:v>
                </c:pt>
                <c:pt idx="13">
                  <c:v>64.5</c:v>
                </c:pt>
                <c:pt idx="14">
                  <c:v>60</c:v>
                </c:pt>
                <c:pt idx="15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657152"/>
        <c:axId val="70658688"/>
      </c:barChart>
      <c:catAx>
        <c:axId val="7065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6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65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65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49</c:v>
                </c:pt>
                <c:pt idx="1">
                  <c:v>51.5</c:v>
                </c:pt>
                <c:pt idx="2">
                  <c:v>45.5</c:v>
                </c:pt>
                <c:pt idx="3">
                  <c:v>60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682496"/>
        <c:axId val="76100736"/>
      </c:barChart>
      <c:catAx>
        <c:axId val="7068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0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68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45</c:v>
                </c:pt>
                <c:pt idx="1">
                  <c:v>52</c:v>
                </c:pt>
                <c:pt idx="2">
                  <c:v>86</c:v>
                </c:pt>
                <c:pt idx="3">
                  <c:v>85.5</c:v>
                </c:pt>
                <c:pt idx="4">
                  <c:v>94.5</c:v>
                </c:pt>
                <c:pt idx="5">
                  <c:v>84</c:v>
                </c:pt>
                <c:pt idx="6">
                  <c:v>76</c:v>
                </c:pt>
                <c:pt idx="7">
                  <c:v>97.5</c:v>
                </c:pt>
                <c:pt idx="8">
                  <c:v>97</c:v>
                </c:pt>
                <c:pt idx="9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082368"/>
        <c:axId val="71085440"/>
      </c:barChart>
      <c:catAx>
        <c:axId val="7108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08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08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08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76.5</c:v>
                </c:pt>
                <c:pt idx="1">
                  <c:v>94.5</c:v>
                </c:pt>
                <c:pt idx="2">
                  <c:v>84.5</c:v>
                </c:pt>
                <c:pt idx="3">
                  <c:v>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105152"/>
        <c:axId val="71128960"/>
      </c:barChart>
      <c:catAx>
        <c:axId val="711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12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12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10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106.5</c:v>
                </c:pt>
                <c:pt idx="1">
                  <c:v>105.5</c:v>
                </c:pt>
                <c:pt idx="2">
                  <c:v>95.5</c:v>
                </c:pt>
                <c:pt idx="3">
                  <c:v>101</c:v>
                </c:pt>
                <c:pt idx="4">
                  <c:v>93</c:v>
                </c:pt>
                <c:pt idx="5">
                  <c:v>74.5</c:v>
                </c:pt>
                <c:pt idx="6">
                  <c:v>77</c:v>
                </c:pt>
                <c:pt idx="7">
                  <c:v>64.5</c:v>
                </c:pt>
                <c:pt idx="8">
                  <c:v>59</c:v>
                </c:pt>
                <c:pt idx="9">
                  <c:v>53.5</c:v>
                </c:pt>
                <c:pt idx="10">
                  <c:v>88.5</c:v>
                </c:pt>
                <c:pt idx="11">
                  <c:v>116</c:v>
                </c:pt>
                <c:pt idx="12">
                  <c:v>88</c:v>
                </c:pt>
                <c:pt idx="13">
                  <c:v>98</c:v>
                </c:pt>
                <c:pt idx="14">
                  <c:v>97.5</c:v>
                </c:pt>
                <c:pt idx="15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161344"/>
        <c:axId val="71185152"/>
      </c:barChart>
      <c:catAx>
        <c:axId val="7116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18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18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16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</c:v>
                </c:pt>
                <c:pt idx="1">
                  <c:v>16.5</c:v>
                </c:pt>
                <c:pt idx="2">
                  <c:v>25</c:v>
                </c:pt>
                <c:pt idx="3">
                  <c:v>25.5</c:v>
                </c:pt>
                <c:pt idx="4">
                  <c:v>16</c:v>
                </c:pt>
                <c:pt idx="5">
                  <c:v>15.5</c:v>
                </c:pt>
                <c:pt idx="6">
                  <c:v>16</c:v>
                </c:pt>
                <c:pt idx="7">
                  <c:v>27</c:v>
                </c:pt>
                <c:pt idx="8">
                  <c:v>21</c:v>
                </c:pt>
                <c:pt idx="9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03744"/>
        <c:axId val="76335744"/>
      </c:barChart>
      <c:catAx>
        <c:axId val="7630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3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0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18.5</c:v>
                </c:pt>
                <c:pt idx="1">
                  <c:v>19</c:v>
                </c:pt>
                <c:pt idx="2">
                  <c:v>24.5</c:v>
                </c:pt>
                <c:pt idx="3">
                  <c:v>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51360"/>
        <c:axId val="76375168"/>
      </c:barChart>
      <c:catAx>
        <c:axId val="7635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7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7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5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21.5</c:v>
                </c:pt>
                <c:pt idx="1">
                  <c:v>25</c:v>
                </c:pt>
                <c:pt idx="2">
                  <c:v>26</c:v>
                </c:pt>
                <c:pt idx="3">
                  <c:v>18.5</c:v>
                </c:pt>
                <c:pt idx="4">
                  <c:v>23.5</c:v>
                </c:pt>
                <c:pt idx="5">
                  <c:v>16.5</c:v>
                </c:pt>
                <c:pt idx="6">
                  <c:v>18.5</c:v>
                </c:pt>
                <c:pt idx="7">
                  <c:v>13</c:v>
                </c:pt>
                <c:pt idx="8">
                  <c:v>13</c:v>
                </c:pt>
                <c:pt idx="9">
                  <c:v>13.5</c:v>
                </c:pt>
                <c:pt idx="10">
                  <c:v>20.5</c:v>
                </c:pt>
                <c:pt idx="11">
                  <c:v>25.5</c:v>
                </c:pt>
                <c:pt idx="12">
                  <c:v>22.5</c:v>
                </c:pt>
                <c:pt idx="13">
                  <c:v>12</c:v>
                </c:pt>
                <c:pt idx="14">
                  <c:v>16</c:v>
                </c:pt>
                <c:pt idx="15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51232"/>
        <c:axId val="76754304"/>
      </c:barChart>
      <c:catAx>
        <c:axId val="7675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5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4046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44098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5</v>
      </c>
      <c r="C10" s="46">
        <v>47</v>
      </c>
      <c r="D10" s="46">
        <v>0</v>
      </c>
      <c r="E10" s="46">
        <v>0</v>
      </c>
      <c r="F10" s="6">
        <f t="shared" ref="F10:F22" si="0">B10*0.5+C10*1+D10*2+E10*2.5</f>
        <v>49.5</v>
      </c>
      <c r="G10" s="2"/>
      <c r="H10" s="19" t="s">
        <v>4</v>
      </c>
      <c r="I10" s="46">
        <v>9</v>
      </c>
      <c r="J10" s="46">
        <v>43</v>
      </c>
      <c r="K10" s="46">
        <v>0</v>
      </c>
      <c r="L10" s="46">
        <v>1</v>
      </c>
      <c r="M10" s="6">
        <f t="shared" ref="M10:M22" si="1">I10*0.5+J10*1+K10*2+L10*2.5</f>
        <v>50</v>
      </c>
      <c r="N10" s="9">
        <f>F20+F21+F22+M10</f>
        <v>207</v>
      </c>
      <c r="O10" s="19" t="s">
        <v>43</v>
      </c>
      <c r="P10" s="46">
        <v>8</v>
      </c>
      <c r="Q10" s="46">
        <v>45</v>
      </c>
      <c r="R10" s="46">
        <v>0</v>
      </c>
      <c r="S10" s="46">
        <v>0</v>
      </c>
      <c r="T10" s="6">
        <f t="shared" ref="T10:T21" si="2">P10*0.5+Q10*1+R10*2+S10*2.5</f>
        <v>49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52</v>
      </c>
      <c r="D11" s="46">
        <v>0</v>
      </c>
      <c r="E11" s="46">
        <v>2</v>
      </c>
      <c r="F11" s="6">
        <f t="shared" si="0"/>
        <v>58</v>
      </c>
      <c r="G11" s="2"/>
      <c r="H11" s="19" t="s">
        <v>5</v>
      </c>
      <c r="I11" s="46">
        <v>10</v>
      </c>
      <c r="J11" s="46">
        <v>46</v>
      </c>
      <c r="K11" s="46">
        <v>0</v>
      </c>
      <c r="L11" s="46">
        <v>2</v>
      </c>
      <c r="M11" s="6">
        <f t="shared" si="1"/>
        <v>56</v>
      </c>
      <c r="N11" s="9">
        <f>F21+F22+M10+M11</f>
        <v>220</v>
      </c>
      <c r="O11" s="19" t="s">
        <v>44</v>
      </c>
      <c r="P11" s="46">
        <v>6</v>
      </c>
      <c r="Q11" s="46">
        <v>41</v>
      </c>
      <c r="R11" s="46">
        <v>0</v>
      </c>
      <c r="S11" s="46">
        <v>3</v>
      </c>
      <c r="T11" s="6">
        <f t="shared" si="2"/>
        <v>51.5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53</v>
      </c>
      <c r="D12" s="46">
        <v>0</v>
      </c>
      <c r="E12" s="46">
        <v>3</v>
      </c>
      <c r="F12" s="6">
        <f t="shared" si="0"/>
        <v>64</v>
      </c>
      <c r="G12" s="2"/>
      <c r="H12" s="19" t="s">
        <v>6</v>
      </c>
      <c r="I12" s="46">
        <v>10</v>
      </c>
      <c r="J12" s="46">
        <v>49</v>
      </c>
      <c r="K12" s="46">
        <v>0</v>
      </c>
      <c r="L12" s="46">
        <v>1</v>
      </c>
      <c r="M12" s="6">
        <f t="shared" si="1"/>
        <v>56.5</v>
      </c>
      <c r="N12" s="2">
        <f>F22+M10+M11+M12</f>
        <v>219</v>
      </c>
      <c r="O12" s="19" t="s">
        <v>32</v>
      </c>
      <c r="P12" s="46">
        <v>7</v>
      </c>
      <c r="Q12" s="46">
        <v>37</v>
      </c>
      <c r="R12" s="46">
        <v>0</v>
      </c>
      <c r="S12" s="46">
        <v>2</v>
      </c>
      <c r="T12" s="6">
        <f t="shared" si="2"/>
        <v>45.5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65</v>
      </c>
      <c r="D13" s="46">
        <v>0</v>
      </c>
      <c r="E13" s="46">
        <v>1</v>
      </c>
      <c r="F13" s="6">
        <f t="shared" si="0"/>
        <v>70</v>
      </c>
      <c r="G13" s="2">
        <f t="shared" ref="G13:G19" si="3">F10+F11+F12+F13</f>
        <v>241.5</v>
      </c>
      <c r="H13" s="19" t="s">
        <v>7</v>
      </c>
      <c r="I13" s="46">
        <v>6</v>
      </c>
      <c r="J13" s="46">
        <v>41</v>
      </c>
      <c r="K13" s="46">
        <v>0</v>
      </c>
      <c r="L13" s="46">
        <v>1</v>
      </c>
      <c r="M13" s="6">
        <f t="shared" si="1"/>
        <v>46.5</v>
      </c>
      <c r="N13" s="2">
        <f t="shared" ref="N13:N18" si="4">M10+M11+M12+M13</f>
        <v>209</v>
      </c>
      <c r="O13" s="19" t="s">
        <v>33</v>
      </c>
      <c r="P13" s="46">
        <v>3</v>
      </c>
      <c r="Q13" s="46">
        <v>51</v>
      </c>
      <c r="R13" s="46">
        <v>0</v>
      </c>
      <c r="S13" s="46">
        <v>3</v>
      </c>
      <c r="T13" s="6">
        <f t="shared" si="2"/>
        <v>60</v>
      </c>
      <c r="U13" s="2">
        <f t="shared" ref="U13:U21" si="5">T10+T11+T12+T13</f>
        <v>206</v>
      </c>
      <c r="AB13" s="81">
        <v>241</v>
      </c>
    </row>
    <row r="14" spans="1:28" ht="24" customHeight="1" x14ac:dyDescent="0.2">
      <c r="A14" s="18" t="s">
        <v>21</v>
      </c>
      <c r="B14" s="46">
        <v>5</v>
      </c>
      <c r="C14" s="46">
        <v>51</v>
      </c>
      <c r="D14" s="46">
        <v>0</v>
      </c>
      <c r="E14" s="46">
        <v>1</v>
      </c>
      <c r="F14" s="6">
        <f t="shared" si="0"/>
        <v>56</v>
      </c>
      <c r="G14" s="2">
        <f t="shared" si="3"/>
        <v>248</v>
      </c>
      <c r="H14" s="19" t="s">
        <v>9</v>
      </c>
      <c r="I14" s="46">
        <v>5</v>
      </c>
      <c r="J14" s="46">
        <v>36</v>
      </c>
      <c r="K14" s="46">
        <v>0</v>
      </c>
      <c r="L14" s="46">
        <v>0</v>
      </c>
      <c r="M14" s="6">
        <f t="shared" si="1"/>
        <v>38.5</v>
      </c>
      <c r="N14" s="2">
        <f t="shared" si="4"/>
        <v>197.5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157</v>
      </c>
      <c r="AB14" s="81">
        <v>250</v>
      </c>
    </row>
    <row r="15" spans="1:28" ht="24" customHeight="1" x14ac:dyDescent="0.2">
      <c r="A15" s="18" t="s">
        <v>23</v>
      </c>
      <c r="B15" s="46">
        <v>4</v>
      </c>
      <c r="C15" s="46">
        <v>55</v>
      </c>
      <c r="D15" s="46">
        <v>0</v>
      </c>
      <c r="E15" s="46">
        <v>1</v>
      </c>
      <c r="F15" s="6">
        <f t="shared" si="0"/>
        <v>59.5</v>
      </c>
      <c r="G15" s="2">
        <f t="shared" si="3"/>
        <v>249.5</v>
      </c>
      <c r="H15" s="19" t="s">
        <v>12</v>
      </c>
      <c r="I15" s="46">
        <v>4</v>
      </c>
      <c r="J15" s="46">
        <v>45</v>
      </c>
      <c r="K15" s="46">
        <v>0</v>
      </c>
      <c r="L15" s="46">
        <v>1</v>
      </c>
      <c r="M15" s="6">
        <f t="shared" si="1"/>
        <v>49.5</v>
      </c>
      <c r="N15" s="2">
        <f t="shared" si="4"/>
        <v>191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105.5</v>
      </c>
      <c r="AB15" s="81">
        <v>262</v>
      </c>
    </row>
    <row r="16" spans="1:28" ht="24" customHeight="1" x14ac:dyDescent="0.2">
      <c r="A16" s="18" t="s">
        <v>39</v>
      </c>
      <c r="B16" s="46">
        <v>6</v>
      </c>
      <c r="C16" s="46">
        <v>65</v>
      </c>
      <c r="D16" s="46">
        <v>0</v>
      </c>
      <c r="E16" s="46">
        <v>2</v>
      </c>
      <c r="F16" s="6">
        <f t="shared" si="0"/>
        <v>73</v>
      </c>
      <c r="G16" s="2">
        <f t="shared" si="3"/>
        <v>258.5</v>
      </c>
      <c r="H16" s="19" t="s">
        <v>15</v>
      </c>
      <c r="I16" s="46">
        <v>5</v>
      </c>
      <c r="J16" s="46">
        <v>42</v>
      </c>
      <c r="K16" s="46">
        <v>0</v>
      </c>
      <c r="L16" s="46">
        <v>2</v>
      </c>
      <c r="M16" s="6">
        <f t="shared" si="1"/>
        <v>49.5</v>
      </c>
      <c r="N16" s="2">
        <f t="shared" si="4"/>
        <v>184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60</v>
      </c>
      <c r="AB16" s="81">
        <v>270.5</v>
      </c>
    </row>
    <row r="17" spans="1:28" ht="24" customHeight="1" x14ac:dyDescent="0.2">
      <c r="A17" s="18" t="s">
        <v>40</v>
      </c>
      <c r="B17" s="46">
        <v>4</v>
      </c>
      <c r="C17" s="46">
        <v>75</v>
      </c>
      <c r="D17" s="46">
        <v>0</v>
      </c>
      <c r="E17" s="46">
        <v>2</v>
      </c>
      <c r="F17" s="6">
        <f t="shared" si="0"/>
        <v>82</v>
      </c>
      <c r="G17" s="2">
        <f t="shared" si="3"/>
        <v>270.5</v>
      </c>
      <c r="H17" s="19" t="s">
        <v>18</v>
      </c>
      <c r="I17" s="46">
        <v>4</v>
      </c>
      <c r="J17" s="46">
        <v>39</v>
      </c>
      <c r="K17" s="46">
        <v>0</v>
      </c>
      <c r="L17" s="46">
        <v>0</v>
      </c>
      <c r="M17" s="6">
        <f t="shared" si="1"/>
        <v>41</v>
      </c>
      <c r="N17" s="2">
        <f t="shared" si="4"/>
        <v>178.5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10</v>
      </c>
      <c r="C18" s="46">
        <v>55</v>
      </c>
      <c r="D18" s="46">
        <v>0</v>
      </c>
      <c r="E18" s="46">
        <v>0</v>
      </c>
      <c r="F18" s="6">
        <f t="shared" si="0"/>
        <v>60</v>
      </c>
      <c r="G18" s="2">
        <f t="shared" si="3"/>
        <v>274.5</v>
      </c>
      <c r="H18" s="19" t="s">
        <v>20</v>
      </c>
      <c r="I18" s="46">
        <v>7</v>
      </c>
      <c r="J18" s="46">
        <v>43</v>
      </c>
      <c r="K18" s="46">
        <v>0</v>
      </c>
      <c r="L18" s="46">
        <v>1</v>
      </c>
      <c r="M18" s="6">
        <f t="shared" si="1"/>
        <v>49</v>
      </c>
      <c r="N18" s="2">
        <f t="shared" si="4"/>
        <v>189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60</v>
      </c>
      <c r="D19" s="47">
        <v>0</v>
      </c>
      <c r="E19" s="47">
        <v>2</v>
      </c>
      <c r="F19" s="7">
        <f t="shared" si="0"/>
        <v>68.5</v>
      </c>
      <c r="G19" s="3">
        <f t="shared" si="3"/>
        <v>283.5</v>
      </c>
      <c r="H19" s="20" t="s">
        <v>22</v>
      </c>
      <c r="I19" s="45">
        <v>4</v>
      </c>
      <c r="J19" s="45">
        <v>59</v>
      </c>
      <c r="K19" s="45">
        <v>0</v>
      </c>
      <c r="L19" s="45">
        <v>0</v>
      </c>
      <c r="M19" s="6">
        <f t="shared" si="1"/>
        <v>61</v>
      </c>
      <c r="N19" s="2">
        <f>M16+M17+M18+M19</f>
        <v>200.5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41</v>
      </c>
      <c r="D20" s="45">
        <v>0</v>
      </c>
      <c r="E20" s="45">
        <v>0</v>
      </c>
      <c r="F20" s="8">
        <f t="shared" si="0"/>
        <v>43</v>
      </c>
      <c r="G20" s="35"/>
      <c r="H20" s="19" t="s">
        <v>24</v>
      </c>
      <c r="I20" s="46">
        <v>6</v>
      </c>
      <c r="J20" s="46">
        <v>54</v>
      </c>
      <c r="K20" s="46">
        <v>0</v>
      </c>
      <c r="L20" s="46">
        <v>3</v>
      </c>
      <c r="M20" s="8">
        <f t="shared" si="1"/>
        <v>64.5</v>
      </c>
      <c r="N20" s="2">
        <f>M17+M18+M19+M20</f>
        <v>215.5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52</v>
      </c>
      <c r="D21" s="46">
        <v>0</v>
      </c>
      <c r="E21" s="46">
        <v>1</v>
      </c>
      <c r="F21" s="6">
        <f t="shared" si="0"/>
        <v>57.5</v>
      </c>
      <c r="G21" s="36"/>
      <c r="H21" s="20" t="s">
        <v>25</v>
      </c>
      <c r="I21" s="46">
        <v>8</v>
      </c>
      <c r="J21" s="46">
        <v>56</v>
      </c>
      <c r="K21" s="46">
        <v>0</v>
      </c>
      <c r="L21" s="46">
        <v>0</v>
      </c>
      <c r="M21" s="6">
        <f t="shared" si="1"/>
        <v>60</v>
      </c>
      <c r="N21" s="2">
        <f>M18+M19+M20+M21</f>
        <v>234.5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3</v>
      </c>
      <c r="C22" s="46">
        <v>55</v>
      </c>
      <c r="D22" s="46">
        <v>0</v>
      </c>
      <c r="E22" s="46">
        <v>0</v>
      </c>
      <c r="F22" s="6">
        <f t="shared" si="0"/>
        <v>56.5</v>
      </c>
      <c r="G22" s="2"/>
      <c r="H22" s="21" t="s">
        <v>26</v>
      </c>
      <c r="I22" s="47">
        <v>9</v>
      </c>
      <c r="J22" s="47">
        <v>52</v>
      </c>
      <c r="K22" s="47">
        <v>0</v>
      </c>
      <c r="L22" s="47">
        <v>2</v>
      </c>
      <c r="M22" s="6">
        <f t="shared" si="1"/>
        <v>61.5</v>
      </c>
      <c r="N22" s="3">
        <f>M19+M20+M21+M22</f>
        <v>247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283.5</v>
      </c>
      <c r="H23" s="187" t="s">
        <v>48</v>
      </c>
      <c r="I23" s="188"/>
      <c r="J23" s="180">
        <v>0</v>
      </c>
      <c r="K23" s="181"/>
      <c r="L23" s="181"/>
      <c r="M23" s="182"/>
      <c r="N23" s="85">
        <f>MAX(N10:N22)</f>
        <v>247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206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40 X CARRERA 46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4046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44098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0</v>
      </c>
      <c r="C10" s="61">
        <v>41</v>
      </c>
      <c r="D10" s="61">
        <v>2</v>
      </c>
      <c r="E10" s="61">
        <v>0</v>
      </c>
      <c r="F10" s="62">
        <f t="shared" ref="F10:F22" si="0">B10*0.5+C10*1+D10*2+E10*2.5</f>
        <v>45</v>
      </c>
      <c r="G10" s="63"/>
      <c r="H10" s="64" t="s">
        <v>4</v>
      </c>
      <c r="I10" s="46">
        <v>4</v>
      </c>
      <c r="J10" s="46">
        <v>88</v>
      </c>
      <c r="K10" s="46">
        <v>3</v>
      </c>
      <c r="L10" s="46">
        <v>2</v>
      </c>
      <c r="M10" s="62">
        <f t="shared" ref="M10:M22" si="1">I10*0.5+J10*1+K10*2+L10*2.5</f>
        <v>101</v>
      </c>
      <c r="N10" s="65">
        <f>F20+F21+F22+M10</f>
        <v>408.5</v>
      </c>
      <c r="O10" s="64" t="s">
        <v>43</v>
      </c>
      <c r="P10" s="46">
        <v>2</v>
      </c>
      <c r="Q10" s="46">
        <v>65</v>
      </c>
      <c r="R10" s="46">
        <v>4</v>
      </c>
      <c r="S10" s="46">
        <v>1</v>
      </c>
      <c r="T10" s="62">
        <f t="shared" ref="T10:T21" si="2">P10*0.5+Q10*1+R10*2+S10*2.5</f>
        <v>76.5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40</v>
      </c>
      <c r="D11" s="61">
        <v>5</v>
      </c>
      <c r="E11" s="61">
        <v>0</v>
      </c>
      <c r="F11" s="62">
        <f t="shared" si="0"/>
        <v>52</v>
      </c>
      <c r="G11" s="63"/>
      <c r="H11" s="64" t="s">
        <v>5</v>
      </c>
      <c r="I11" s="46">
        <v>3</v>
      </c>
      <c r="J11" s="46">
        <v>81</v>
      </c>
      <c r="K11" s="46">
        <v>4</v>
      </c>
      <c r="L11" s="46">
        <v>1</v>
      </c>
      <c r="M11" s="62">
        <f t="shared" si="1"/>
        <v>93</v>
      </c>
      <c r="N11" s="65">
        <f>F21+F22+M10+M11</f>
        <v>395</v>
      </c>
      <c r="O11" s="64" t="s">
        <v>44</v>
      </c>
      <c r="P11" s="46">
        <v>4</v>
      </c>
      <c r="Q11" s="46">
        <v>84</v>
      </c>
      <c r="R11" s="46">
        <v>3</v>
      </c>
      <c r="S11" s="46">
        <v>1</v>
      </c>
      <c r="T11" s="62">
        <f t="shared" si="2"/>
        <v>94.5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</v>
      </c>
      <c r="C12" s="61">
        <v>64</v>
      </c>
      <c r="D12" s="61">
        <v>8</v>
      </c>
      <c r="E12" s="61">
        <v>1</v>
      </c>
      <c r="F12" s="62">
        <f t="shared" si="0"/>
        <v>86</v>
      </c>
      <c r="G12" s="63"/>
      <c r="H12" s="64" t="s">
        <v>6</v>
      </c>
      <c r="I12" s="46">
        <v>3</v>
      </c>
      <c r="J12" s="46">
        <v>69</v>
      </c>
      <c r="K12" s="46">
        <v>2</v>
      </c>
      <c r="L12" s="46">
        <v>0</v>
      </c>
      <c r="M12" s="62">
        <f t="shared" si="1"/>
        <v>74.5</v>
      </c>
      <c r="N12" s="63">
        <f>F22+M10+M11+M12</f>
        <v>364</v>
      </c>
      <c r="O12" s="64" t="s">
        <v>32</v>
      </c>
      <c r="P12" s="46">
        <v>3</v>
      </c>
      <c r="Q12" s="46">
        <v>71</v>
      </c>
      <c r="R12" s="46">
        <v>6</v>
      </c>
      <c r="S12" s="46">
        <v>0</v>
      </c>
      <c r="T12" s="62">
        <f t="shared" si="2"/>
        <v>84.5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73</v>
      </c>
      <c r="D13" s="61">
        <v>4</v>
      </c>
      <c r="E13" s="61">
        <v>1</v>
      </c>
      <c r="F13" s="62">
        <f t="shared" si="0"/>
        <v>85.5</v>
      </c>
      <c r="G13" s="63">
        <f t="shared" ref="G13:G19" si="3">F10+F11+F12+F13</f>
        <v>268.5</v>
      </c>
      <c r="H13" s="64" t="s">
        <v>7</v>
      </c>
      <c r="I13" s="46">
        <v>4</v>
      </c>
      <c r="J13" s="46">
        <v>62</v>
      </c>
      <c r="K13" s="46">
        <v>4</v>
      </c>
      <c r="L13" s="46">
        <v>2</v>
      </c>
      <c r="M13" s="62">
        <f t="shared" si="1"/>
        <v>77</v>
      </c>
      <c r="N13" s="63">
        <f t="shared" ref="N13:N18" si="4">M10+M11+M12+M13</f>
        <v>345.5</v>
      </c>
      <c r="O13" s="64" t="s">
        <v>33</v>
      </c>
      <c r="P13" s="46">
        <v>3</v>
      </c>
      <c r="Q13" s="46">
        <v>54</v>
      </c>
      <c r="R13" s="46">
        <v>4</v>
      </c>
      <c r="S13" s="46">
        <v>1</v>
      </c>
      <c r="T13" s="62">
        <f t="shared" si="2"/>
        <v>66</v>
      </c>
      <c r="U13" s="63">
        <f t="shared" ref="U13:U21" si="5">T10+T11+T12+T13</f>
        <v>321.5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75</v>
      </c>
      <c r="D14" s="61">
        <v>8</v>
      </c>
      <c r="E14" s="61">
        <v>1</v>
      </c>
      <c r="F14" s="62">
        <f t="shared" si="0"/>
        <v>94.5</v>
      </c>
      <c r="G14" s="63">
        <f t="shared" si="3"/>
        <v>318</v>
      </c>
      <c r="H14" s="64" t="s">
        <v>9</v>
      </c>
      <c r="I14" s="46">
        <v>2</v>
      </c>
      <c r="J14" s="46">
        <v>55</v>
      </c>
      <c r="K14" s="46">
        <v>3</v>
      </c>
      <c r="L14" s="46">
        <v>1</v>
      </c>
      <c r="M14" s="62">
        <f t="shared" si="1"/>
        <v>64.5</v>
      </c>
      <c r="N14" s="63">
        <f t="shared" si="4"/>
        <v>309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245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74</v>
      </c>
      <c r="D15" s="61">
        <v>2</v>
      </c>
      <c r="E15" s="61">
        <v>2</v>
      </c>
      <c r="F15" s="62">
        <f t="shared" si="0"/>
        <v>84</v>
      </c>
      <c r="G15" s="63">
        <f t="shared" si="3"/>
        <v>350</v>
      </c>
      <c r="H15" s="64" t="s">
        <v>12</v>
      </c>
      <c r="I15" s="46">
        <v>4</v>
      </c>
      <c r="J15" s="46">
        <v>48</v>
      </c>
      <c r="K15" s="46">
        <v>2</v>
      </c>
      <c r="L15" s="46">
        <v>2</v>
      </c>
      <c r="M15" s="62">
        <f t="shared" si="1"/>
        <v>59</v>
      </c>
      <c r="N15" s="63">
        <f t="shared" si="4"/>
        <v>275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150.5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60</v>
      </c>
      <c r="D16" s="61">
        <v>7</v>
      </c>
      <c r="E16" s="61">
        <v>0</v>
      </c>
      <c r="F16" s="62">
        <f t="shared" si="0"/>
        <v>76</v>
      </c>
      <c r="G16" s="63">
        <f t="shared" si="3"/>
        <v>340</v>
      </c>
      <c r="H16" s="64" t="s">
        <v>15</v>
      </c>
      <c r="I16" s="46">
        <v>2</v>
      </c>
      <c r="J16" s="46">
        <v>42</v>
      </c>
      <c r="K16" s="46">
        <v>4</v>
      </c>
      <c r="L16" s="46">
        <v>1</v>
      </c>
      <c r="M16" s="62">
        <f t="shared" si="1"/>
        <v>53.5</v>
      </c>
      <c r="N16" s="63">
        <f t="shared" si="4"/>
        <v>254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66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82</v>
      </c>
      <c r="D17" s="61">
        <v>5</v>
      </c>
      <c r="E17" s="61">
        <v>2</v>
      </c>
      <c r="F17" s="62">
        <f t="shared" si="0"/>
        <v>97.5</v>
      </c>
      <c r="G17" s="63">
        <f t="shared" si="3"/>
        <v>352</v>
      </c>
      <c r="H17" s="64" t="s">
        <v>18</v>
      </c>
      <c r="I17" s="46">
        <v>4</v>
      </c>
      <c r="J17" s="46">
        <v>78</v>
      </c>
      <c r="K17" s="46">
        <v>3</v>
      </c>
      <c r="L17" s="46">
        <v>1</v>
      </c>
      <c r="M17" s="62">
        <f t="shared" si="1"/>
        <v>88.5</v>
      </c>
      <c r="N17" s="63">
        <f t="shared" si="4"/>
        <v>265.5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71</v>
      </c>
      <c r="D18" s="61">
        <v>10</v>
      </c>
      <c r="E18" s="61">
        <v>2</v>
      </c>
      <c r="F18" s="62">
        <f t="shared" si="0"/>
        <v>97</v>
      </c>
      <c r="G18" s="63">
        <f t="shared" si="3"/>
        <v>354.5</v>
      </c>
      <c r="H18" s="64" t="s">
        <v>20</v>
      </c>
      <c r="I18" s="46">
        <v>5</v>
      </c>
      <c r="J18" s="46">
        <v>94</v>
      </c>
      <c r="K18" s="46">
        <v>6</v>
      </c>
      <c r="L18" s="46">
        <v>3</v>
      </c>
      <c r="M18" s="62">
        <f t="shared" si="1"/>
        <v>116</v>
      </c>
      <c r="N18" s="63">
        <f t="shared" si="4"/>
        <v>317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72</v>
      </c>
      <c r="D19" s="69">
        <v>5</v>
      </c>
      <c r="E19" s="69">
        <v>1</v>
      </c>
      <c r="F19" s="70">
        <f t="shared" si="0"/>
        <v>88</v>
      </c>
      <c r="G19" s="71">
        <f t="shared" si="3"/>
        <v>358.5</v>
      </c>
      <c r="H19" s="72" t="s">
        <v>22</v>
      </c>
      <c r="I19" s="45">
        <v>0</v>
      </c>
      <c r="J19" s="45">
        <v>71</v>
      </c>
      <c r="K19" s="45">
        <v>6</v>
      </c>
      <c r="L19" s="45">
        <v>2</v>
      </c>
      <c r="M19" s="62">
        <f t="shared" si="1"/>
        <v>88</v>
      </c>
      <c r="N19" s="63">
        <f>M16+M17+M18+M19</f>
        <v>346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92</v>
      </c>
      <c r="D20" s="67">
        <v>4</v>
      </c>
      <c r="E20" s="67">
        <v>2</v>
      </c>
      <c r="F20" s="73">
        <f t="shared" si="0"/>
        <v>106.5</v>
      </c>
      <c r="G20" s="74"/>
      <c r="H20" s="64" t="s">
        <v>24</v>
      </c>
      <c r="I20" s="46">
        <v>3</v>
      </c>
      <c r="J20" s="46">
        <v>80</v>
      </c>
      <c r="K20" s="46">
        <v>2</v>
      </c>
      <c r="L20" s="46">
        <v>5</v>
      </c>
      <c r="M20" s="73">
        <f t="shared" si="1"/>
        <v>98</v>
      </c>
      <c r="N20" s="63">
        <f>M17+M18+M19+M20</f>
        <v>390.5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86</v>
      </c>
      <c r="D21" s="61">
        <v>4</v>
      </c>
      <c r="E21" s="61">
        <v>4</v>
      </c>
      <c r="F21" s="62">
        <f t="shared" si="0"/>
        <v>105.5</v>
      </c>
      <c r="G21" s="75"/>
      <c r="H21" s="72" t="s">
        <v>25</v>
      </c>
      <c r="I21" s="46">
        <v>4</v>
      </c>
      <c r="J21" s="46">
        <v>84</v>
      </c>
      <c r="K21" s="46">
        <v>2</v>
      </c>
      <c r="L21" s="46">
        <v>3</v>
      </c>
      <c r="M21" s="62">
        <f t="shared" si="1"/>
        <v>97.5</v>
      </c>
      <c r="N21" s="63">
        <f>M18+M19+M20+M21</f>
        <v>399.5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75</v>
      </c>
      <c r="D22" s="61">
        <v>5</v>
      </c>
      <c r="E22" s="61">
        <v>3</v>
      </c>
      <c r="F22" s="62">
        <f t="shared" si="0"/>
        <v>95.5</v>
      </c>
      <c r="G22" s="63"/>
      <c r="H22" s="68" t="s">
        <v>26</v>
      </c>
      <c r="I22" s="47">
        <v>5</v>
      </c>
      <c r="J22" s="47">
        <v>92</v>
      </c>
      <c r="K22" s="47">
        <v>4</v>
      </c>
      <c r="L22" s="47">
        <v>3</v>
      </c>
      <c r="M22" s="62">
        <f t="shared" si="1"/>
        <v>110</v>
      </c>
      <c r="N22" s="71">
        <f>M19+M20+M21+M22</f>
        <v>393.5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358.5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408.5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321.5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73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40 X CARRERA 46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4046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44098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</v>
      </c>
      <c r="C10" s="46">
        <v>4</v>
      </c>
      <c r="D10" s="46">
        <v>3</v>
      </c>
      <c r="E10" s="46">
        <v>1</v>
      </c>
      <c r="F10" s="62">
        <f>B10*0.5+C10*1+D10*2+E10*2.5</f>
        <v>13</v>
      </c>
      <c r="G10" s="2"/>
      <c r="H10" s="19" t="s">
        <v>4</v>
      </c>
      <c r="I10" s="46">
        <v>2</v>
      </c>
      <c r="J10" s="46">
        <v>9</v>
      </c>
      <c r="K10" s="46">
        <v>3</v>
      </c>
      <c r="L10" s="46">
        <v>1</v>
      </c>
      <c r="M10" s="6">
        <f>I10*0.5+J10*1+K10*2+L10*2.5</f>
        <v>18.5</v>
      </c>
      <c r="N10" s="9">
        <f>F20+F21+F22+M10</f>
        <v>91</v>
      </c>
      <c r="O10" s="19" t="s">
        <v>43</v>
      </c>
      <c r="P10" s="46">
        <v>1</v>
      </c>
      <c r="Q10" s="46">
        <v>8</v>
      </c>
      <c r="R10" s="46">
        <v>5</v>
      </c>
      <c r="S10" s="46">
        <v>0</v>
      </c>
      <c r="T10" s="6">
        <f>P10*0.5+Q10*1+R10*2+S10*2.5</f>
        <v>18.5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6</v>
      </c>
      <c r="D11" s="46">
        <v>5</v>
      </c>
      <c r="E11" s="46">
        <v>0</v>
      </c>
      <c r="F11" s="6">
        <f t="shared" ref="F11:F22" si="0">B11*0.5+C11*1+D11*2+E11*2.5</f>
        <v>16.5</v>
      </c>
      <c r="G11" s="2"/>
      <c r="H11" s="19" t="s">
        <v>5</v>
      </c>
      <c r="I11" s="46">
        <v>0</v>
      </c>
      <c r="J11" s="46">
        <v>15</v>
      </c>
      <c r="K11" s="46">
        <v>3</v>
      </c>
      <c r="L11" s="46">
        <v>1</v>
      </c>
      <c r="M11" s="6">
        <f t="shared" ref="M11:M22" si="1">I11*0.5+J11*1+K11*2+L11*2.5</f>
        <v>23.5</v>
      </c>
      <c r="N11" s="9">
        <f>F21+F22+M10+M11</f>
        <v>93</v>
      </c>
      <c r="O11" s="19" t="s">
        <v>44</v>
      </c>
      <c r="P11" s="46">
        <v>1</v>
      </c>
      <c r="Q11" s="46">
        <v>10</v>
      </c>
      <c r="R11" s="46">
        <v>3</v>
      </c>
      <c r="S11" s="46">
        <v>1</v>
      </c>
      <c r="T11" s="6">
        <f t="shared" ref="T11:T21" si="2">P11*0.5+Q11*1+R11*2+S11*2.5</f>
        <v>19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14</v>
      </c>
      <c r="D12" s="46">
        <v>4</v>
      </c>
      <c r="E12" s="46">
        <v>1</v>
      </c>
      <c r="F12" s="6">
        <f t="shared" si="0"/>
        <v>25</v>
      </c>
      <c r="G12" s="2"/>
      <c r="H12" s="19" t="s">
        <v>6</v>
      </c>
      <c r="I12" s="46">
        <v>1</v>
      </c>
      <c r="J12" s="46">
        <v>10</v>
      </c>
      <c r="K12" s="46">
        <v>3</v>
      </c>
      <c r="L12" s="46">
        <v>0</v>
      </c>
      <c r="M12" s="6">
        <f t="shared" si="1"/>
        <v>16.5</v>
      </c>
      <c r="N12" s="2">
        <f>F22+M10+M11+M12</f>
        <v>84.5</v>
      </c>
      <c r="O12" s="19" t="s">
        <v>32</v>
      </c>
      <c r="P12" s="46">
        <v>0</v>
      </c>
      <c r="Q12" s="46">
        <v>8</v>
      </c>
      <c r="R12" s="46">
        <v>7</v>
      </c>
      <c r="S12" s="46">
        <v>1</v>
      </c>
      <c r="T12" s="6">
        <f t="shared" si="2"/>
        <v>24.5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17</v>
      </c>
      <c r="D13" s="46">
        <v>4</v>
      </c>
      <c r="E13" s="46">
        <v>0</v>
      </c>
      <c r="F13" s="6">
        <f t="shared" si="0"/>
        <v>25.5</v>
      </c>
      <c r="G13" s="2">
        <f>F10+F11+F12+F13</f>
        <v>80</v>
      </c>
      <c r="H13" s="19" t="s">
        <v>7</v>
      </c>
      <c r="I13" s="46">
        <v>0</v>
      </c>
      <c r="J13" s="46">
        <v>10</v>
      </c>
      <c r="K13" s="46">
        <v>3</v>
      </c>
      <c r="L13" s="46">
        <v>1</v>
      </c>
      <c r="M13" s="6">
        <f t="shared" si="1"/>
        <v>18.5</v>
      </c>
      <c r="N13" s="2">
        <f t="shared" ref="N13:N18" si="3">M10+M11+M12+M13</f>
        <v>77</v>
      </c>
      <c r="O13" s="19" t="s">
        <v>33</v>
      </c>
      <c r="P13" s="46">
        <v>0</v>
      </c>
      <c r="Q13" s="46">
        <v>9</v>
      </c>
      <c r="R13" s="46">
        <v>6</v>
      </c>
      <c r="S13" s="46">
        <v>0</v>
      </c>
      <c r="T13" s="6">
        <f t="shared" si="2"/>
        <v>21</v>
      </c>
      <c r="U13" s="2">
        <f t="shared" ref="U13:U21" si="4">T10+T11+T12+T13</f>
        <v>83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6</v>
      </c>
      <c r="D14" s="46">
        <v>5</v>
      </c>
      <c r="E14" s="46">
        <v>0</v>
      </c>
      <c r="F14" s="6">
        <f t="shared" si="0"/>
        <v>16</v>
      </c>
      <c r="G14" s="2">
        <f t="shared" ref="G14:G19" si="5">F11+F12+F13+F14</f>
        <v>83</v>
      </c>
      <c r="H14" s="19" t="s">
        <v>9</v>
      </c>
      <c r="I14" s="46">
        <v>2</v>
      </c>
      <c r="J14" s="46">
        <v>8</v>
      </c>
      <c r="K14" s="46">
        <v>2</v>
      </c>
      <c r="L14" s="46">
        <v>0</v>
      </c>
      <c r="M14" s="6">
        <f t="shared" si="1"/>
        <v>13</v>
      </c>
      <c r="N14" s="2">
        <f t="shared" si="3"/>
        <v>71.5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64.5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7</v>
      </c>
      <c r="D15" s="46">
        <v>4</v>
      </c>
      <c r="E15" s="46">
        <v>0</v>
      </c>
      <c r="F15" s="6">
        <f t="shared" si="0"/>
        <v>15.5</v>
      </c>
      <c r="G15" s="2">
        <f t="shared" si="5"/>
        <v>82</v>
      </c>
      <c r="H15" s="19" t="s">
        <v>12</v>
      </c>
      <c r="I15" s="46">
        <v>1</v>
      </c>
      <c r="J15" s="46">
        <v>8</v>
      </c>
      <c r="K15" s="46">
        <v>1</v>
      </c>
      <c r="L15" s="46">
        <v>1</v>
      </c>
      <c r="M15" s="6">
        <f t="shared" si="1"/>
        <v>13</v>
      </c>
      <c r="N15" s="2">
        <f t="shared" si="3"/>
        <v>61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45.5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8</v>
      </c>
      <c r="D16" s="46">
        <v>4</v>
      </c>
      <c r="E16" s="46">
        <v>0</v>
      </c>
      <c r="F16" s="6">
        <f t="shared" si="0"/>
        <v>16</v>
      </c>
      <c r="G16" s="2">
        <f t="shared" si="5"/>
        <v>73</v>
      </c>
      <c r="H16" s="19" t="s">
        <v>15</v>
      </c>
      <c r="I16" s="46">
        <v>2</v>
      </c>
      <c r="J16" s="46">
        <v>6</v>
      </c>
      <c r="K16" s="46">
        <v>2</v>
      </c>
      <c r="L16" s="46">
        <v>1</v>
      </c>
      <c r="M16" s="6">
        <f t="shared" si="1"/>
        <v>13.5</v>
      </c>
      <c r="N16" s="2">
        <f t="shared" si="3"/>
        <v>58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21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9</v>
      </c>
      <c r="D17" s="46">
        <v>5</v>
      </c>
      <c r="E17" s="46">
        <v>3</v>
      </c>
      <c r="F17" s="6">
        <f t="shared" si="0"/>
        <v>27</v>
      </c>
      <c r="G17" s="2">
        <f t="shared" si="5"/>
        <v>74.5</v>
      </c>
      <c r="H17" s="19" t="s">
        <v>18</v>
      </c>
      <c r="I17" s="46">
        <v>0</v>
      </c>
      <c r="J17" s="46">
        <v>8</v>
      </c>
      <c r="K17" s="46">
        <v>5</v>
      </c>
      <c r="L17" s="46">
        <v>1</v>
      </c>
      <c r="M17" s="6">
        <f t="shared" si="1"/>
        <v>20.5</v>
      </c>
      <c r="N17" s="2">
        <f t="shared" si="3"/>
        <v>60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13</v>
      </c>
      <c r="D18" s="46">
        <v>4</v>
      </c>
      <c r="E18" s="46">
        <v>0</v>
      </c>
      <c r="F18" s="6">
        <f t="shared" si="0"/>
        <v>21</v>
      </c>
      <c r="G18" s="2">
        <f t="shared" si="5"/>
        <v>79.5</v>
      </c>
      <c r="H18" s="19" t="s">
        <v>20</v>
      </c>
      <c r="I18" s="46">
        <v>1</v>
      </c>
      <c r="J18" s="46">
        <v>6</v>
      </c>
      <c r="K18" s="46">
        <v>7</v>
      </c>
      <c r="L18" s="46">
        <v>2</v>
      </c>
      <c r="M18" s="6">
        <f t="shared" si="1"/>
        <v>25.5</v>
      </c>
      <c r="N18" s="2">
        <f t="shared" si="3"/>
        <v>72.5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12</v>
      </c>
      <c r="D19" s="47">
        <v>5</v>
      </c>
      <c r="E19" s="47">
        <v>1</v>
      </c>
      <c r="F19" s="7">
        <f t="shared" si="0"/>
        <v>25.5</v>
      </c>
      <c r="G19" s="3">
        <f t="shared" si="5"/>
        <v>89.5</v>
      </c>
      <c r="H19" s="20" t="s">
        <v>22</v>
      </c>
      <c r="I19" s="45">
        <v>0</v>
      </c>
      <c r="J19" s="45">
        <v>10</v>
      </c>
      <c r="K19" s="45">
        <v>5</v>
      </c>
      <c r="L19" s="45">
        <v>1</v>
      </c>
      <c r="M19" s="6">
        <f t="shared" si="1"/>
        <v>22.5</v>
      </c>
      <c r="N19" s="2">
        <f>M16+M17+M18+M19</f>
        <v>82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10</v>
      </c>
      <c r="D20" s="45">
        <v>4</v>
      </c>
      <c r="E20" s="45">
        <v>1</v>
      </c>
      <c r="F20" s="8">
        <f t="shared" si="0"/>
        <v>21.5</v>
      </c>
      <c r="G20" s="35"/>
      <c r="H20" s="19" t="s">
        <v>24</v>
      </c>
      <c r="I20" s="46">
        <v>0</v>
      </c>
      <c r="J20" s="46">
        <v>6</v>
      </c>
      <c r="K20" s="46">
        <v>3</v>
      </c>
      <c r="L20" s="46">
        <v>0</v>
      </c>
      <c r="M20" s="8">
        <f t="shared" si="1"/>
        <v>12</v>
      </c>
      <c r="N20" s="2">
        <f>M17+M18+M19+M20</f>
        <v>80.5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14</v>
      </c>
      <c r="D21" s="46">
        <v>3</v>
      </c>
      <c r="E21" s="46">
        <v>2</v>
      </c>
      <c r="F21" s="6">
        <f t="shared" si="0"/>
        <v>25</v>
      </c>
      <c r="G21" s="36"/>
      <c r="H21" s="20" t="s">
        <v>25</v>
      </c>
      <c r="I21" s="46">
        <v>0</v>
      </c>
      <c r="J21" s="46">
        <v>6</v>
      </c>
      <c r="K21" s="46">
        <v>5</v>
      </c>
      <c r="L21" s="46">
        <v>0</v>
      </c>
      <c r="M21" s="6">
        <f t="shared" si="1"/>
        <v>16</v>
      </c>
      <c r="N21" s="2">
        <f>M18+M19+M20+M21</f>
        <v>76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18</v>
      </c>
      <c r="D22" s="46">
        <v>4</v>
      </c>
      <c r="E22" s="46">
        <v>0</v>
      </c>
      <c r="F22" s="6">
        <f t="shared" si="0"/>
        <v>26</v>
      </c>
      <c r="G22" s="2"/>
      <c r="H22" s="21" t="s">
        <v>26</v>
      </c>
      <c r="I22" s="47">
        <v>2</v>
      </c>
      <c r="J22" s="47">
        <v>8</v>
      </c>
      <c r="K22" s="47">
        <v>6</v>
      </c>
      <c r="L22" s="47">
        <v>1</v>
      </c>
      <c r="M22" s="6">
        <f t="shared" si="1"/>
        <v>23.5</v>
      </c>
      <c r="N22" s="3">
        <f>M19+M20+M21+M22</f>
        <v>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89.5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93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>
        <f>'G-4'!B17+0</f>
        <v>1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40 X CARRERA 46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4046</v>
      </c>
      <c r="M6" s="178"/>
      <c r="N6" s="178"/>
      <c r="O6" s="12"/>
      <c r="P6" s="167" t="s">
        <v>58</v>
      </c>
      <c r="Q6" s="167"/>
      <c r="R6" s="167"/>
      <c r="S6" s="218">
        <f>'G-1'!S6:U6</f>
        <v>44098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6</v>
      </c>
      <c r="C10" s="46">
        <f>'G-1'!C10+'G-3'!C10+'G-4'!C10</f>
        <v>92</v>
      </c>
      <c r="D10" s="46">
        <f>'G-1'!D10+'G-3'!D10+'G-4'!D10</f>
        <v>5</v>
      </c>
      <c r="E10" s="46">
        <f>'G-1'!E10+'G-3'!E10+'G-4'!E10</f>
        <v>1</v>
      </c>
      <c r="F10" s="6">
        <f t="shared" ref="F10:F22" si="0">B10*0.5+C10*1+D10*2+E10*2.5</f>
        <v>107.5</v>
      </c>
      <c r="G10" s="2"/>
      <c r="H10" s="19" t="s">
        <v>4</v>
      </c>
      <c r="I10" s="46">
        <f>'G-1'!I10+'G-3'!I10+'G-4'!I10</f>
        <v>15</v>
      </c>
      <c r="J10" s="46">
        <f>'G-1'!J10+'G-3'!J10+'G-4'!J10</f>
        <v>140</v>
      </c>
      <c r="K10" s="46">
        <f>'G-1'!K10+'G-3'!K10+'G-4'!K10</f>
        <v>6</v>
      </c>
      <c r="L10" s="46">
        <f>'G-1'!L10+'G-3'!L10+'G-4'!L10</f>
        <v>4</v>
      </c>
      <c r="M10" s="6">
        <f t="shared" ref="M10:M22" si="1">I10*0.5+J10*1+K10*2+L10*2.5</f>
        <v>169.5</v>
      </c>
      <c r="N10" s="9">
        <f>F20+F21+F22+M10</f>
        <v>706.5</v>
      </c>
      <c r="O10" s="19" t="s">
        <v>43</v>
      </c>
      <c r="P10" s="46">
        <f>'G-1'!P10+'G-3'!P10+'G-4'!P10</f>
        <v>11</v>
      </c>
      <c r="Q10" s="46">
        <f>'G-1'!Q10+'G-3'!Q10+'G-4'!Q10</f>
        <v>118</v>
      </c>
      <c r="R10" s="46">
        <f>'G-1'!R10+'G-3'!R10+'G-4'!R10</f>
        <v>9</v>
      </c>
      <c r="S10" s="46">
        <f>'G-1'!S10+'G-3'!S10+'G-4'!S10</f>
        <v>1</v>
      </c>
      <c r="T10" s="6">
        <f t="shared" ref="T10:T21" si="2">P10*0.5+Q10*1+R10*2+S10*2.5</f>
        <v>144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7</v>
      </c>
      <c r="C11" s="46">
        <f>'G-1'!C11+'G-3'!C11+'G-4'!C11</f>
        <v>98</v>
      </c>
      <c r="D11" s="46">
        <f>'G-1'!D11+'G-3'!D11+'G-4'!D11</f>
        <v>10</v>
      </c>
      <c r="E11" s="46">
        <f>'G-1'!E11+'G-3'!E11+'G-4'!E11</f>
        <v>2</v>
      </c>
      <c r="F11" s="6">
        <f t="shared" si="0"/>
        <v>126.5</v>
      </c>
      <c r="G11" s="2"/>
      <c r="H11" s="19" t="s">
        <v>5</v>
      </c>
      <c r="I11" s="46">
        <f>'G-1'!I11+'G-3'!I11+'G-4'!I11</f>
        <v>13</v>
      </c>
      <c r="J11" s="46">
        <f>'G-1'!J11+'G-3'!J11+'G-4'!J11</f>
        <v>142</v>
      </c>
      <c r="K11" s="46">
        <f>'G-1'!K11+'G-3'!K11+'G-4'!K11</f>
        <v>7</v>
      </c>
      <c r="L11" s="46">
        <f>'G-1'!L11+'G-3'!L11+'G-4'!L11</f>
        <v>4</v>
      </c>
      <c r="M11" s="6">
        <f t="shared" si="1"/>
        <v>172.5</v>
      </c>
      <c r="N11" s="9">
        <f>F21+F22+M10+M11</f>
        <v>708</v>
      </c>
      <c r="O11" s="19" t="s">
        <v>44</v>
      </c>
      <c r="P11" s="46">
        <f>'G-1'!P11+'G-3'!P11+'G-4'!P11</f>
        <v>11</v>
      </c>
      <c r="Q11" s="46">
        <f>'G-1'!Q11+'G-3'!Q11+'G-4'!Q11</f>
        <v>135</v>
      </c>
      <c r="R11" s="46">
        <f>'G-1'!R11+'G-3'!R11+'G-4'!R11</f>
        <v>6</v>
      </c>
      <c r="S11" s="46">
        <f>'G-1'!S11+'G-3'!S11+'G-4'!S11</f>
        <v>5</v>
      </c>
      <c r="T11" s="6">
        <f t="shared" si="2"/>
        <v>165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15</v>
      </c>
      <c r="C12" s="46">
        <f>'G-1'!C12+'G-3'!C12+'G-4'!C12</f>
        <v>131</v>
      </c>
      <c r="D12" s="46">
        <f>'G-1'!D12+'G-3'!D12+'G-4'!D12</f>
        <v>12</v>
      </c>
      <c r="E12" s="46">
        <f>'G-1'!E12+'G-3'!E12+'G-4'!E12</f>
        <v>5</v>
      </c>
      <c r="F12" s="6">
        <f t="shared" si="0"/>
        <v>175</v>
      </c>
      <c r="G12" s="2"/>
      <c r="H12" s="19" t="s">
        <v>6</v>
      </c>
      <c r="I12" s="46">
        <f>'G-1'!I12+'G-3'!I12+'G-4'!I12</f>
        <v>14</v>
      </c>
      <c r="J12" s="46">
        <f>'G-1'!J12+'G-3'!J12+'G-4'!J12</f>
        <v>128</v>
      </c>
      <c r="K12" s="46">
        <f>'G-1'!K12+'G-3'!K12+'G-4'!K12</f>
        <v>5</v>
      </c>
      <c r="L12" s="46">
        <f>'G-1'!L12+'G-3'!L12+'G-4'!L12</f>
        <v>1</v>
      </c>
      <c r="M12" s="6">
        <f t="shared" si="1"/>
        <v>147.5</v>
      </c>
      <c r="N12" s="2">
        <f>F22+M10+M11+M12</f>
        <v>667.5</v>
      </c>
      <c r="O12" s="19" t="s">
        <v>32</v>
      </c>
      <c r="P12" s="46">
        <f>'G-1'!P12+'G-3'!P12+'G-4'!P12</f>
        <v>10</v>
      </c>
      <c r="Q12" s="46">
        <f>'G-1'!Q12+'G-3'!Q12+'G-4'!Q12</f>
        <v>116</v>
      </c>
      <c r="R12" s="46">
        <f>'G-1'!R12+'G-3'!R12+'G-4'!R12</f>
        <v>13</v>
      </c>
      <c r="S12" s="46">
        <f>'G-1'!S12+'G-3'!S12+'G-4'!S12</f>
        <v>3</v>
      </c>
      <c r="T12" s="6">
        <f t="shared" si="2"/>
        <v>154.5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</v>
      </c>
      <c r="C13" s="46">
        <f>'G-1'!C13+'G-3'!C13+'G-4'!C13</f>
        <v>155</v>
      </c>
      <c r="D13" s="46">
        <f>'G-1'!D13+'G-3'!D13+'G-4'!D13</f>
        <v>8</v>
      </c>
      <c r="E13" s="46">
        <f>'G-1'!E13+'G-3'!E13+'G-4'!E13</f>
        <v>2</v>
      </c>
      <c r="F13" s="6">
        <f t="shared" si="0"/>
        <v>181</v>
      </c>
      <c r="G13" s="2">
        <f t="shared" ref="G13:G19" si="3">F10+F11+F12+F13</f>
        <v>590</v>
      </c>
      <c r="H13" s="19" t="s">
        <v>7</v>
      </c>
      <c r="I13" s="46">
        <f>'G-1'!I13+'G-3'!I13+'G-4'!I13</f>
        <v>10</v>
      </c>
      <c r="J13" s="46">
        <f>'G-1'!J13+'G-3'!J13+'G-4'!J13</f>
        <v>113</v>
      </c>
      <c r="K13" s="46">
        <f>'G-1'!K13+'G-3'!K13+'G-4'!K13</f>
        <v>7</v>
      </c>
      <c r="L13" s="46">
        <f>'G-1'!L13+'G-3'!L13+'G-4'!L13</f>
        <v>4</v>
      </c>
      <c r="M13" s="6">
        <f t="shared" si="1"/>
        <v>142</v>
      </c>
      <c r="N13" s="2">
        <f t="shared" ref="N13:N18" si="4">M10+M11+M12+M13</f>
        <v>631.5</v>
      </c>
      <c r="O13" s="19" t="s">
        <v>33</v>
      </c>
      <c r="P13" s="46">
        <f>'G-1'!P13+'G-3'!P13+'G-4'!P13</f>
        <v>6</v>
      </c>
      <c r="Q13" s="46">
        <f>'G-1'!Q13+'G-3'!Q13+'G-4'!Q13</f>
        <v>114</v>
      </c>
      <c r="R13" s="46">
        <f>'G-1'!R13+'G-3'!R13+'G-4'!R13</f>
        <v>10</v>
      </c>
      <c r="S13" s="46">
        <f>'G-1'!S13+'G-3'!S13+'G-4'!S13</f>
        <v>4</v>
      </c>
      <c r="T13" s="6">
        <f t="shared" si="2"/>
        <v>147</v>
      </c>
      <c r="U13" s="2">
        <f t="shared" ref="U13:U21" si="5">T10+T11+T12+T13</f>
        <v>610.5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7</v>
      </c>
      <c r="C14" s="46">
        <f>'G-1'!C14+'G-3'!C14+'G-4'!C14</f>
        <v>132</v>
      </c>
      <c r="D14" s="46">
        <f>'G-1'!D14+'G-3'!D14+'G-4'!D14</f>
        <v>13</v>
      </c>
      <c r="E14" s="46">
        <f>'G-1'!E14+'G-3'!E14+'G-4'!E14</f>
        <v>2</v>
      </c>
      <c r="F14" s="6">
        <f t="shared" si="0"/>
        <v>166.5</v>
      </c>
      <c r="G14" s="2">
        <f t="shared" si="3"/>
        <v>649</v>
      </c>
      <c r="H14" s="19" t="s">
        <v>9</v>
      </c>
      <c r="I14" s="46">
        <f>'G-1'!I14+'G-3'!I14+'G-4'!I14</f>
        <v>9</v>
      </c>
      <c r="J14" s="46">
        <f>'G-1'!J14+'G-3'!J14+'G-4'!J14</f>
        <v>99</v>
      </c>
      <c r="K14" s="46">
        <f>'G-1'!K14+'G-3'!K14+'G-4'!K14</f>
        <v>5</v>
      </c>
      <c r="L14" s="46">
        <f>'G-1'!L14+'G-3'!L14+'G-4'!L14</f>
        <v>1</v>
      </c>
      <c r="M14" s="6">
        <f t="shared" si="1"/>
        <v>116</v>
      </c>
      <c r="N14" s="2">
        <f t="shared" si="4"/>
        <v>578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466.5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</v>
      </c>
      <c r="C15" s="46">
        <f>'G-1'!C15+'G-3'!C15+'G-4'!C15</f>
        <v>136</v>
      </c>
      <c r="D15" s="46">
        <f>'G-1'!D15+'G-3'!D15+'G-4'!D15</f>
        <v>6</v>
      </c>
      <c r="E15" s="46">
        <f>'G-1'!E15+'G-3'!E15+'G-4'!E15</f>
        <v>3</v>
      </c>
      <c r="F15" s="6">
        <f t="shared" si="0"/>
        <v>159</v>
      </c>
      <c r="G15" s="2">
        <f t="shared" si="3"/>
        <v>681.5</v>
      </c>
      <c r="H15" s="19" t="s">
        <v>12</v>
      </c>
      <c r="I15" s="46">
        <f>'G-1'!I15+'G-3'!I15+'G-4'!I15</f>
        <v>9</v>
      </c>
      <c r="J15" s="46">
        <f>'G-1'!J15+'G-3'!J15+'G-4'!J15</f>
        <v>101</v>
      </c>
      <c r="K15" s="46">
        <f>'G-1'!K15+'G-3'!K15+'G-4'!K15</f>
        <v>3</v>
      </c>
      <c r="L15" s="46">
        <f>'G-1'!L15+'G-3'!L15+'G-4'!L15</f>
        <v>4</v>
      </c>
      <c r="M15" s="6">
        <f t="shared" si="1"/>
        <v>121.5</v>
      </c>
      <c r="N15" s="2">
        <f t="shared" si="4"/>
        <v>527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301.5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10</v>
      </c>
      <c r="C16" s="46">
        <f>'G-1'!C16+'G-3'!C16+'G-4'!C16</f>
        <v>133</v>
      </c>
      <c r="D16" s="46">
        <f>'G-1'!D16+'G-3'!D16+'G-4'!D16</f>
        <v>11</v>
      </c>
      <c r="E16" s="46">
        <f>'G-1'!E16+'G-3'!E16+'G-4'!E16</f>
        <v>2</v>
      </c>
      <c r="F16" s="6">
        <f t="shared" si="0"/>
        <v>165</v>
      </c>
      <c r="G16" s="2">
        <f t="shared" si="3"/>
        <v>671.5</v>
      </c>
      <c r="H16" s="19" t="s">
        <v>15</v>
      </c>
      <c r="I16" s="46">
        <f>'G-1'!I16+'G-3'!I16+'G-4'!I16</f>
        <v>9</v>
      </c>
      <c r="J16" s="46">
        <f>'G-1'!J16+'G-3'!J16+'G-4'!J16</f>
        <v>90</v>
      </c>
      <c r="K16" s="46">
        <f>'G-1'!K16+'G-3'!K16+'G-4'!K16</f>
        <v>6</v>
      </c>
      <c r="L16" s="46">
        <f>'G-1'!L16+'G-3'!L16+'G-4'!L16</f>
        <v>4</v>
      </c>
      <c r="M16" s="6">
        <f t="shared" si="1"/>
        <v>116.5</v>
      </c>
      <c r="N16" s="2">
        <f t="shared" si="4"/>
        <v>496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147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6</v>
      </c>
      <c r="C17" s="46">
        <f>'G-1'!C17+'G-3'!C17+'G-4'!C17</f>
        <v>166</v>
      </c>
      <c r="D17" s="46">
        <f>'G-1'!D17+'G-3'!D17+'G-4'!D17</f>
        <v>10</v>
      </c>
      <c r="E17" s="46">
        <f>'G-1'!E17+'G-3'!E17+'G-4'!E17</f>
        <v>7</v>
      </c>
      <c r="F17" s="6">
        <f t="shared" si="0"/>
        <v>206.5</v>
      </c>
      <c r="G17" s="2">
        <f t="shared" si="3"/>
        <v>697</v>
      </c>
      <c r="H17" s="19" t="s">
        <v>18</v>
      </c>
      <c r="I17" s="46">
        <f>'G-1'!I17+'G-3'!I17+'G-4'!I17</f>
        <v>8</v>
      </c>
      <c r="J17" s="46">
        <f>'G-1'!J17+'G-3'!J17+'G-4'!J17</f>
        <v>125</v>
      </c>
      <c r="K17" s="46">
        <f>'G-1'!K17+'G-3'!K17+'G-4'!K17</f>
        <v>8</v>
      </c>
      <c r="L17" s="46">
        <f>'G-1'!L17+'G-3'!L17+'G-4'!L17</f>
        <v>2</v>
      </c>
      <c r="M17" s="6">
        <f t="shared" si="1"/>
        <v>150</v>
      </c>
      <c r="N17" s="2">
        <f t="shared" si="4"/>
        <v>504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12</v>
      </c>
      <c r="C18" s="46">
        <f>'G-1'!C18+'G-3'!C18+'G-4'!C18</f>
        <v>139</v>
      </c>
      <c r="D18" s="46">
        <f>'G-1'!D18+'G-3'!D18+'G-4'!D18</f>
        <v>14</v>
      </c>
      <c r="E18" s="46">
        <f>'G-1'!E18+'G-3'!E18+'G-4'!E18</f>
        <v>2</v>
      </c>
      <c r="F18" s="6">
        <f t="shared" si="0"/>
        <v>178</v>
      </c>
      <c r="G18" s="2">
        <f t="shared" si="3"/>
        <v>708.5</v>
      </c>
      <c r="H18" s="19" t="s">
        <v>20</v>
      </c>
      <c r="I18" s="46">
        <f>'G-1'!I18+'G-3'!I18+'G-4'!I18</f>
        <v>13</v>
      </c>
      <c r="J18" s="46">
        <f>'G-1'!J18+'G-3'!J18+'G-4'!J18</f>
        <v>143</v>
      </c>
      <c r="K18" s="46">
        <f>'G-1'!K18+'G-3'!K18+'G-4'!K18</f>
        <v>13</v>
      </c>
      <c r="L18" s="46">
        <f>'G-1'!L18+'G-3'!L18+'G-4'!L18</f>
        <v>6</v>
      </c>
      <c r="M18" s="6">
        <f t="shared" si="1"/>
        <v>190.5</v>
      </c>
      <c r="N18" s="2">
        <f t="shared" si="4"/>
        <v>578.5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16</v>
      </c>
      <c r="C19" s="47">
        <f>'G-1'!C19+'G-3'!C19+'G-4'!C19</f>
        <v>144</v>
      </c>
      <c r="D19" s="47">
        <f>'G-1'!D19+'G-3'!D19+'G-4'!D19</f>
        <v>10</v>
      </c>
      <c r="E19" s="47">
        <f>'G-1'!E19+'G-3'!E19+'G-4'!E19</f>
        <v>4</v>
      </c>
      <c r="F19" s="7">
        <f t="shared" si="0"/>
        <v>182</v>
      </c>
      <c r="G19" s="3">
        <f t="shared" si="3"/>
        <v>731.5</v>
      </c>
      <c r="H19" s="20" t="s">
        <v>22</v>
      </c>
      <c r="I19" s="46">
        <f>'G-1'!I19+'G-3'!I19+'G-4'!I19</f>
        <v>4</v>
      </c>
      <c r="J19" s="46">
        <f>'G-1'!J19+'G-3'!J19+'G-4'!J19</f>
        <v>140</v>
      </c>
      <c r="K19" s="46">
        <f>'G-1'!K19+'G-3'!K19+'G-4'!K19</f>
        <v>11</v>
      </c>
      <c r="L19" s="46">
        <f>'G-1'!L19+'G-3'!L19+'G-4'!L19</f>
        <v>3</v>
      </c>
      <c r="M19" s="6">
        <f t="shared" si="1"/>
        <v>171.5</v>
      </c>
      <c r="N19" s="2">
        <f>M16+M17+M18+M19</f>
        <v>628.5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9</v>
      </c>
      <c r="C20" s="45">
        <f>'G-1'!C20+'G-3'!C20+'G-4'!C20</f>
        <v>143</v>
      </c>
      <c r="D20" s="45">
        <f>'G-1'!D20+'G-3'!D20+'G-4'!D20</f>
        <v>8</v>
      </c>
      <c r="E20" s="45">
        <f>'G-1'!E20+'G-3'!E20+'G-4'!E20</f>
        <v>3</v>
      </c>
      <c r="F20" s="8">
        <f t="shared" si="0"/>
        <v>171</v>
      </c>
      <c r="G20" s="35"/>
      <c r="H20" s="19" t="s">
        <v>24</v>
      </c>
      <c r="I20" s="46">
        <f>'G-1'!I20+'G-3'!I20+'G-4'!I20</f>
        <v>9</v>
      </c>
      <c r="J20" s="46">
        <f>'G-1'!J20+'G-3'!J20+'G-4'!J20</f>
        <v>140</v>
      </c>
      <c r="K20" s="46">
        <f>'G-1'!K20+'G-3'!K20+'G-4'!K20</f>
        <v>5</v>
      </c>
      <c r="L20" s="46">
        <f>'G-1'!L20+'G-3'!L20+'G-4'!L20</f>
        <v>8</v>
      </c>
      <c r="M20" s="8">
        <f t="shared" si="1"/>
        <v>174.5</v>
      </c>
      <c r="N20" s="2">
        <f>M17+M18+M19+M20</f>
        <v>686.5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</v>
      </c>
      <c r="C21" s="45">
        <f>'G-1'!C21+'G-3'!C21+'G-4'!C21</f>
        <v>152</v>
      </c>
      <c r="D21" s="45">
        <f>'G-1'!D21+'G-3'!D21+'G-4'!D21</f>
        <v>7</v>
      </c>
      <c r="E21" s="45">
        <f>'G-1'!E21+'G-3'!E21+'G-4'!E21</f>
        <v>7</v>
      </c>
      <c r="F21" s="6">
        <f t="shared" si="0"/>
        <v>188</v>
      </c>
      <c r="G21" s="36"/>
      <c r="H21" s="20" t="s">
        <v>25</v>
      </c>
      <c r="I21" s="46">
        <f>'G-1'!I21+'G-3'!I21+'G-4'!I21</f>
        <v>12</v>
      </c>
      <c r="J21" s="46">
        <f>'G-1'!J21+'G-3'!J21+'G-4'!J21</f>
        <v>146</v>
      </c>
      <c r="K21" s="46">
        <f>'G-1'!K21+'G-3'!K21+'G-4'!K21</f>
        <v>7</v>
      </c>
      <c r="L21" s="46">
        <f>'G-1'!L21+'G-3'!L21+'G-4'!L21</f>
        <v>3</v>
      </c>
      <c r="M21" s="6">
        <f t="shared" si="1"/>
        <v>173.5</v>
      </c>
      <c r="N21" s="2">
        <f>M18+M19+M20+M21</f>
        <v>710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9</v>
      </c>
      <c r="C22" s="45">
        <f>'G-1'!C22+'G-3'!C22+'G-4'!C22</f>
        <v>148</v>
      </c>
      <c r="D22" s="45">
        <f>'G-1'!D22+'G-3'!D22+'G-4'!D22</f>
        <v>9</v>
      </c>
      <c r="E22" s="45">
        <f>'G-1'!E22+'G-3'!E22+'G-4'!E22</f>
        <v>3</v>
      </c>
      <c r="F22" s="6">
        <f t="shared" si="0"/>
        <v>178</v>
      </c>
      <c r="G22" s="2"/>
      <c r="H22" s="21" t="s">
        <v>26</v>
      </c>
      <c r="I22" s="46">
        <f>'G-1'!I22+'G-3'!I22+'G-4'!I22</f>
        <v>16</v>
      </c>
      <c r="J22" s="46">
        <f>'G-1'!J22+'G-3'!J22+'G-4'!J22</f>
        <v>152</v>
      </c>
      <c r="K22" s="46">
        <f>'G-1'!K22+'G-3'!K22+'G-4'!K22</f>
        <v>10</v>
      </c>
      <c r="L22" s="46">
        <f>'G-1'!L22+'G-3'!L22+'G-4'!L22</f>
        <v>6</v>
      </c>
      <c r="M22" s="6">
        <f t="shared" si="1"/>
        <v>195</v>
      </c>
      <c r="N22" s="3">
        <f>M19+M20+M21+M22</f>
        <v>714.5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731.5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714.5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610.5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7" zoomScale="150" zoomScaleNormal="150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40 X CARRERA 46</v>
      </c>
      <c r="D5" s="239"/>
      <c r="E5" s="239"/>
      <c r="F5" s="111"/>
      <c r="G5" s="112"/>
      <c r="H5" s="103" t="s">
        <v>53</v>
      </c>
      <c r="I5" s="240">
        <f>'G-1'!L5</f>
        <v>4046</v>
      </c>
      <c r="J5" s="240"/>
    </row>
    <row r="6" spans="1:10" x14ac:dyDescent="0.2">
      <c r="A6" s="167" t="s">
        <v>113</v>
      </c>
      <c r="B6" s="167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44098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1</v>
      </c>
      <c r="F10" s="75">
        <v>9</v>
      </c>
      <c r="G10" s="75">
        <v>0</v>
      </c>
      <c r="H10" s="75">
        <v>0</v>
      </c>
      <c r="I10" s="75">
        <f>E10*0.5+F10+G10*2+H10*2.5</f>
        <v>9.5</v>
      </c>
      <c r="J10" s="124">
        <f>IF(I10=0,"0,00",I10/SUM(I10:I12)*100)</f>
        <v>7.2796934865900385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3</v>
      </c>
      <c r="F11" s="126">
        <v>97</v>
      </c>
      <c r="G11" s="126">
        <v>0</v>
      </c>
      <c r="H11" s="126">
        <v>3</v>
      </c>
      <c r="I11" s="126">
        <f t="shared" ref="I11:I45" si="0">E11*0.5+F11+G11*2+H11*2.5</f>
        <v>106</v>
      </c>
      <c r="J11" s="127">
        <f>IF(I11=0,"0,00",I11/SUM(I10:I12)*100)</f>
        <v>81.226053639846739</v>
      </c>
    </row>
    <row r="12" spans="1:10" x14ac:dyDescent="0.2">
      <c r="A12" s="220"/>
      <c r="B12" s="223"/>
      <c r="C12" s="128" t="s">
        <v>137</v>
      </c>
      <c r="D12" s="129" t="s">
        <v>128</v>
      </c>
      <c r="E12" s="74">
        <v>4</v>
      </c>
      <c r="F12" s="74">
        <v>8</v>
      </c>
      <c r="G12" s="74">
        <v>0</v>
      </c>
      <c r="H12" s="74">
        <v>2</v>
      </c>
      <c r="I12" s="130">
        <f t="shared" si="0"/>
        <v>15</v>
      </c>
      <c r="J12" s="131">
        <f>IF(I12=0,"0,00",I12/SUM(I10:I12)*100)</f>
        <v>11.494252873563218</v>
      </c>
    </row>
    <row r="13" spans="1:10" x14ac:dyDescent="0.2">
      <c r="A13" s="220"/>
      <c r="B13" s="223"/>
      <c r="C13" s="132"/>
      <c r="D13" s="123" t="s">
        <v>125</v>
      </c>
      <c r="E13" s="75">
        <v>0</v>
      </c>
      <c r="F13" s="75">
        <v>5</v>
      </c>
      <c r="G13" s="75">
        <v>0</v>
      </c>
      <c r="H13" s="75">
        <v>0</v>
      </c>
      <c r="I13" s="75">
        <f t="shared" si="0"/>
        <v>5</v>
      </c>
      <c r="J13" s="124">
        <f>IF(I13=0,"0,00",I13/SUM(I13:I15)*100)</f>
        <v>4.1152263374485596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10</v>
      </c>
      <c r="F14" s="126">
        <v>92</v>
      </c>
      <c r="G14" s="126">
        <v>0</v>
      </c>
      <c r="H14" s="126">
        <v>0</v>
      </c>
      <c r="I14" s="126">
        <f t="shared" si="0"/>
        <v>97</v>
      </c>
      <c r="J14" s="127">
        <f>IF(I14=0,"0,00",I14/SUM(I13:I15)*100)</f>
        <v>79.835390946502059</v>
      </c>
    </row>
    <row r="15" spans="1:10" x14ac:dyDescent="0.2">
      <c r="A15" s="220"/>
      <c r="B15" s="223"/>
      <c r="C15" s="128" t="s">
        <v>138</v>
      </c>
      <c r="D15" s="129" t="s">
        <v>128</v>
      </c>
      <c r="E15" s="74">
        <v>7</v>
      </c>
      <c r="F15" s="74">
        <v>11</v>
      </c>
      <c r="G15" s="74">
        <v>0</v>
      </c>
      <c r="H15" s="74">
        <v>2</v>
      </c>
      <c r="I15" s="130">
        <f t="shared" si="0"/>
        <v>19.5</v>
      </c>
      <c r="J15" s="131">
        <f>IF(I15=0,"0,00",I15/SUM(I13:I15)*100)</f>
        <v>16.049382716049383</v>
      </c>
    </row>
    <row r="16" spans="1:10" x14ac:dyDescent="0.2">
      <c r="A16" s="220"/>
      <c r="B16" s="223"/>
      <c r="C16" s="132"/>
      <c r="D16" s="123" t="s">
        <v>125</v>
      </c>
      <c r="E16" s="75">
        <v>0</v>
      </c>
      <c r="F16" s="75">
        <v>5</v>
      </c>
      <c r="G16" s="75">
        <v>0</v>
      </c>
      <c r="H16" s="75">
        <v>0</v>
      </c>
      <c r="I16" s="75">
        <f t="shared" si="0"/>
        <v>5</v>
      </c>
      <c r="J16" s="124">
        <f>IF(I16=0,"0,00",I16/SUM(I16:I18)*100)</f>
        <v>4.7393364928909953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8</v>
      </c>
      <c r="F17" s="126">
        <v>75</v>
      </c>
      <c r="G17" s="126">
        <v>0</v>
      </c>
      <c r="H17" s="126">
        <v>3</v>
      </c>
      <c r="I17" s="126">
        <f t="shared" si="0"/>
        <v>86.5</v>
      </c>
      <c r="J17" s="127">
        <f>IF(I17=0,"0,00",I17/SUM(I16:I18)*100)</f>
        <v>81.990521327014221</v>
      </c>
    </row>
    <row r="18" spans="1:10" x14ac:dyDescent="0.2">
      <c r="A18" s="221"/>
      <c r="B18" s="224"/>
      <c r="C18" s="133" t="s">
        <v>139</v>
      </c>
      <c r="D18" s="129" t="s">
        <v>128</v>
      </c>
      <c r="E18" s="74">
        <v>2</v>
      </c>
      <c r="F18" s="74">
        <v>8</v>
      </c>
      <c r="G18" s="74">
        <v>0</v>
      </c>
      <c r="H18" s="74">
        <v>2</v>
      </c>
      <c r="I18" s="130">
        <f t="shared" si="0"/>
        <v>14</v>
      </c>
      <c r="J18" s="131">
        <f>IF(I18=0,"0,00",I18/SUM(I16:I18)*100)</f>
        <v>13.270142180094787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2</v>
      </c>
      <c r="F29" s="126">
        <v>96</v>
      </c>
      <c r="G29" s="126">
        <v>6</v>
      </c>
      <c r="H29" s="126">
        <v>0</v>
      </c>
      <c r="I29" s="126">
        <f t="shared" si="0"/>
        <v>109</v>
      </c>
      <c r="J29" s="127">
        <f>IF(I29=0,"0,00",I29/SUM(I28:I30)*100)</f>
        <v>90.456431535269715</v>
      </c>
    </row>
    <row r="30" spans="1:10" x14ac:dyDescent="0.2">
      <c r="A30" s="220"/>
      <c r="B30" s="223"/>
      <c r="C30" s="128" t="s">
        <v>143</v>
      </c>
      <c r="D30" s="129" t="s">
        <v>128</v>
      </c>
      <c r="E30" s="74">
        <v>2</v>
      </c>
      <c r="F30" s="74">
        <v>8</v>
      </c>
      <c r="G30" s="74">
        <v>0</v>
      </c>
      <c r="H30" s="74">
        <v>1</v>
      </c>
      <c r="I30" s="130">
        <f t="shared" si="0"/>
        <v>11.5</v>
      </c>
      <c r="J30" s="131">
        <f>IF(I30=0,"0,00",I30/SUM(I28:I30)*100)</f>
        <v>9.5435684647302903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8</v>
      </c>
      <c r="F32" s="126">
        <v>117</v>
      </c>
      <c r="G32" s="126">
        <v>6</v>
      </c>
      <c r="H32" s="126">
        <v>3</v>
      </c>
      <c r="I32" s="126">
        <f t="shared" si="0"/>
        <v>140.5</v>
      </c>
      <c r="J32" s="127">
        <f>IF(I32=0,"0,00",I32/SUM(I31:I33)*100)</f>
        <v>67.710843373493972</v>
      </c>
    </row>
    <row r="33" spans="1:10" x14ac:dyDescent="0.2">
      <c r="A33" s="220"/>
      <c r="B33" s="223"/>
      <c r="C33" s="128" t="s">
        <v>144</v>
      </c>
      <c r="D33" s="129" t="s">
        <v>128</v>
      </c>
      <c r="E33" s="74">
        <v>1</v>
      </c>
      <c r="F33" s="74">
        <v>59</v>
      </c>
      <c r="G33" s="74">
        <v>0</v>
      </c>
      <c r="H33" s="74">
        <v>3</v>
      </c>
      <c r="I33" s="130">
        <f t="shared" si="0"/>
        <v>67</v>
      </c>
      <c r="J33" s="131">
        <f>IF(I33=0,"0,00",I33/SUM(I31:I33)*100)</f>
        <v>32.289156626506021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3</v>
      </c>
      <c r="F35" s="126">
        <v>88</v>
      </c>
      <c r="G35" s="126">
        <v>10</v>
      </c>
      <c r="H35" s="126">
        <v>1</v>
      </c>
      <c r="I35" s="126">
        <f t="shared" si="0"/>
        <v>112</v>
      </c>
      <c r="J35" s="127">
        <f>IF(I35=0,"0,00",I35/SUM(I34:I36)*100)</f>
        <v>74.418604651162795</v>
      </c>
    </row>
    <row r="36" spans="1:10" x14ac:dyDescent="0.2">
      <c r="A36" s="221"/>
      <c r="B36" s="224"/>
      <c r="C36" s="133" t="s">
        <v>145</v>
      </c>
      <c r="D36" s="129" t="s">
        <v>128</v>
      </c>
      <c r="E36" s="74">
        <v>3</v>
      </c>
      <c r="F36" s="74">
        <v>37</v>
      </c>
      <c r="G36" s="74">
        <v>0</v>
      </c>
      <c r="H36" s="74">
        <v>0</v>
      </c>
      <c r="I36" s="130">
        <f t="shared" si="0"/>
        <v>38.5</v>
      </c>
      <c r="J36" s="131">
        <f>IF(I36=0,"0,00",I36/SUM(I34:I36)*100)</f>
        <v>25.581395348837212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f>'G-4'!B18+'G-4'!B19</f>
        <v>2</v>
      </c>
      <c r="F38" s="126">
        <f>'G-4'!C18+'G-4'!C19</f>
        <v>25</v>
      </c>
      <c r="G38" s="126">
        <f>'G-4'!D18+'G-4'!D19</f>
        <v>9</v>
      </c>
      <c r="H38" s="126">
        <f>'G-4'!E18+'G-4'!E19</f>
        <v>1</v>
      </c>
      <c r="I38" s="126">
        <f t="shared" si="0"/>
        <v>46.5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f>'G-4'!I10+'G-4'!I11</f>
        <v>2</v>
      </c>
      <c r="F41" s="126">
        <f>'G-4'!J10+'G-4'!J11</f>
        <v>24</v>
      </c>
      <c r="G41" s="126">
        <f>'G-4'!K10+'G-4'!K11</f>
        <v>6</v>
      </c>
      <c r="H41" s="126">
        <f>'G-4'!L10+'G-4'!L11</f>
        <v>2</v>
      </c>
      <c r="I41" s="126">
        <f t="shared" si="0"/>
        <v>42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f>'G-4'!P12+'G-4'!P13</f>
        <v>0</v>
      </c>
      <c r="F44" s="126">
        <f>'G-4'!Q12+'G-4'!Q13</f>
        <v>17</v>
      </c>
      <c r="G44" s="126">
        <f>'G-4'!R12+'G-4'!R13</f>
        <v>13</v>
      </c>
      <c r="H44" s="126">
        <f>'G-4'!S12+'G-4'!S13</f>
        <v>1</v>
      </c>
      <c r="I44" s="126">
        <f t="shared" si="0"/>
        <v>45.5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K19" sqref="K1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40 X CARRERA 46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4046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44098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135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241.5</v>
      </c>
      <c r="AV12" s="97">
        <f t="shared" si="0"/>
        <v>248</v>
      </c>
      <c r="AW12" s="97">
        <f t="shared" si="0"/>
        <v>249.5</v>
      </c>
      <c r="AX12" s="97">
        <f t="shared" si="0"/>
        <v>258.5</v>
      </c>
      <c r="AY12" s="97">
        <f t="shared" si="0"/>
        <v>270.5</v>
      </c>
      <c r="AZ12" s="97">
        <f t="shared" si="0"/>
        <v>274.5</v>
      </c>
      <c r="BA12" s="97">
        <f t="shared" si="0"/>
        <v>283.5</v>
      </c>
      <c r="BB12" s="97"/>
      <c r="BC12" s="97"/>
      <c r="BD12" s="97"/>
      <c r="BE12" s="97">
        <f t="shared" ref="BE12:BQ12" si="1">P14</f>
        <v>207</v>
      </c>
      <c r="BF12" s="97">
        <f t="shared" si="1"/>
        <v>220</v>
      </c>
      <c r="BG12" s="97">
        <f t="shared" si="1"/>
        <v>219</v>
      </c>
      <c r="BH12" s="97">
        <f t="shared" si="1"/>
        <v>209</v>
      </c>
      <c r="BI12" s="97">
        <f t="shared" si="1"/>
        <v>197.5</v>
      </c>
      <c r="BJ12" s="97">
        <f t="shared" si="1"/>
        <v>191</v>
      </c>
      <c r="BK12" s="97">
        <f t="shared" si="1"/>
        <v>184</v>
      </c>
      <c r="BL12" s="97">
        <f t="shared" si="1"/>
        <v>178.5</v>
      </c>
      <c r="BM12" s="97">
        <f t="shared" si="1"/>
        <v>189</v>
      </c>
      <c r="BN12" s="97">
        <f t="shared" si="1"/>
        <v>200.5</v>
      </c>
      <c r="BO12" s="97">
        <f t="shared" si="1"/>
        <v>215.5</v>
      </c>
      <c r="BP12" s="97">
        <f t="shared" si="1"/>
        <v>234.5</v>
      </c>
      <c r="BQ12" s="97">
        <f t="shared" si="1"/>
        <v>247</v>
      </c>
      <c r="BR12" s="97"/>
      <c r="BS12" s="97"/>
      <c r="BT12" s="97"/>
      <c r="BU12" s="97">
        <f t="shared" ref="BU12:CC12" si="2">AG14</f>
        <v>206</v>
      </c>
      <c r="BV12" s="97">
        <f t="shared" si="2"/>
        <v>157</v>
      </c>
      <c r="BW12" s="97">
        <f t="shared" si="2"/>
        <v>105.5</v>
      </c>
      <c r="BX12" s="97">
        <f t="shared" si="2"/>
        <v>60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49.5</v>
      </c>
      <c r="C13" s="149">
        <f>'G-1'!F11</f>
        <v>58</v>
      </c>
      <c r="D13" s="149">
        <f>'G-1'!F12</f>
        <v>64</v>
      </c>
      <c r="E13" s="149">
        <f>'G-1'!F13</f>
        <v>70</v>
      </c>
      <c r="F13" s="149">
        <f>'G-1'!F14</f>
        <v>56</v>
      </c>
      <c r="G13" s="149">
        <f>'G-1'!F15</f>
        <v>59.5</v>
      </c>
      <c r="H13" s="149">
        <f>'G-1'!F16</f>
        <v>73</v>
      </c>
      <c r="I13" s="149">
        <f>'G-1'!F17</f>
        <v>82</v>
      </c>
      <c r="J13" s="149">
        <f>'G-1'!F18</f>
        <v>60</v>
      </c>
      <c r="K13" s="149">
        <f>'G-1'!F19</f>
        <v>68.5</v>
      </c>
      <c r="L13" s="150"/>
      <c r="M13" s="149">
        <f>'G-1'!F20</f>
        <v>43</v>
      </c>
      <c r="N13" s="149">
        <f>'G-1'!F21</f>
        <v>57.5</v>
      </c>
      <c r="O13" s="149">
        <f>'G-1'!F22</f>
        <v>56.5</v>
      </c>
      <c r="P13" s="149">
        <f>'G-1'!M10</f>
        <v>50</v>
      </c>
      <c r="Q13" s="149">
        <f>'G-1'!M11</f>
        <v>56</v>
      </c>
      <c r="R13" s="149">
        <f>'G-1'!M12</f>
        <v>56.5</v>
      </c>
      <c r="S13" s="149">
        <f>'G-1'!M13</f>
        <v>46.5</v>
      </c>
      <c r="T13" s="149">
        <f>'G-1'!M14</f>
        <v>38.5</v>
      </c>
      <c r="U13" s="149">
        <f>'G-1'!M15</f>
        <v>49.5</v>
      </c>
      <c r="V13" s="149">
        <f>'G-1'!M16</f>
        <v>49.5</v>
      </c>
      <c r="W13" s="149">
        <f>'G-1'!M17</f>
        <v>41</v>
      </c>
      <c r="X13" s="149">
        <f>'G-1'!M18</f>
        <v>49</v>
      </c>
      <c r="Y13" s="149">
        <f>'G-1'!M19</f>
        <v>61</v>
      </c>
      <c r="Z13" s="149">
        <f>'G-1'!M20</f>
        <v>64.5</v>
      </c>
      <c r="AA13" s="149">
        <f>'G-1'!M21</f>
        <v>60</v>
      </c>
      <c r="AB13" s="149">
        <f>'G-1'!M22</f>
        <v>61.5</v>
      </c>
      <c r="AC13" s="150"/>
      <c r="AD13" s="149">
        <f>'G-1'!T10</f>
        <v>49</v>
      </c>
      <c r="AE13" s="149">
        <f>'G-1'!T11</f>
        <v>51.5</v>
      </c>
      <c r="AF13" s="149">
        <f>'G-1'!T12</f>
        <v>45.5</v>
      </c>
      <c r="AG13" s="149">
        <f>'G-1'!T13</f>
        <v>60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241.5</v>
      </c>
      <c r="F14" s="149">
        <f t="shared" ref="F14:K14" si="3">C13+D13+E13+F13</f>
        <v>248</v>
      </c>
      <c r="G14" s="149">
        <f t="shared" si="3"/>
        <v>249.5</v>
      </c>
      <c r="H14" s="149">
        <f t="shared" si="3"/>
        <v>258.5</v>
      </c>
      <c r="I14" s="149">
        <f t="shared" si="3"/>
        <v>270.5</v>
      </c>
      <c r="J14" s="149">
        <f t="shared" si="3"/>
        <v>274.5</v>
      </c>
      <c r="K14" s="149">
        <f t="shared" si="3"/>
        <v>283.5</v>
      </c>
      <c r="L14" s="150"/>
      <c r="M14" s="149"/>
      <c r="N14" s="149"/>
      <c r="O14" s="149"/>
      <c r="P14" s="149">
        <f>M13+N13+O13+P13</f>
        <v>207</v>
      </c>
      <c r="Q14" s="149">
        <f t="shared" ref="Q14:AB14" si="4">N13+O13+P13+Q13</f>
        <v>220</v>
      </c>
      <c r="R14" s="149">
        <f t="shared" si="4"/>
        <v>219</v>
      </c>
      <c r="S14" s="149">
        <f t="shared" si="4"/>
        <v>209</v>
      </c>
      <c r="T14" s="149">
        <f t="shared" si="4"/>
        <v>197.5</v>
      </c>
      <c r="U14" s="149">
        <f t="shared" si="4"/>
        <v>191</v>
      </c>
      <c r="V14" s="149">
        <f t="shared" si="4"/>
        <v>184</v>
      </c>
      <c r="W14" s="149">
        <f t="shared" si="4"/>
        <v>178.5</v>
      </c>
      <c r="X14" s="149">
        <f t="shared" si="4"/>
        <v>189</v>
      </c>
      <c r="Y14" s="149">
        <f t="shared" si="4"/>
        <v>200.5</v>
      </c>
      <c r="Z14" s="149">
        <f t="shared" si="4"/>
        <v>215.5</v>
      </c>
      <c r="AA14" s="149">
        <f t="shared" si="4"/>
        <v>234.5</v>
      </c>
      <c r="AB14" s="149">
        <f t="shared" si="4"/>
        <v>247</v>
      </c>
      <c r="AC14" s="150"/>
      <c r="AD14" s="149"/>
      <c r="AE14" s="149"/>
      <c r="AF14" s="149"/>
      <c r="AG14" s="149">
        <f>AD13+AE13+AF13+AG13</f>
        <v>206</v>
      </c>
      <c r="AH14" s="149">
        <f t="shared" ref="AH14:AO14" si="5">AE13+AF13+AG13+AH13</f>
        <v>157</v>
      </c>
      <c r="AI14" s="149">
        <f t="shared" si="5"/>
        <v>105.5</v>
      </c>
      <c r="AJ14" s="149">
        <f t="shared" si="5"/>
        <v>60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7.2796934865900387E-2</v>
      </c>
      <c r="E15" s="152"/>
      <c r="F15" s="152" t="s">
        <v>108</v>
      </c>
      <c r="G15" s="153">
        <f>DIRECCIONALIDAD!J11/100</f>
        <v>0.8122605363984674</v>
      </c>
      <c r="H15" s="152"/>
      <c r="I15" s="152" t="s">
        <v>109</v>
      </c>
      <c r="J15" s="153">
        <f>DIRECCIONALIDAD!J12/100</f>
        <v>0.11494252873563218</v>
      </c>
      <c r="K15" s="154"/>
      <c r="L15" s="148"/>
      <c r="M15" s="151"/>
      <c r="N15" s="152"/>
      <c r="O15" s="152" t="s">
        <v>107</v>
      </c>
      <c r="P15" s="153">
        <f>DIRECCIONALIDAD!J13/100</f>
        <v>4.1152263374485597E-2</v>
      </c>
      <c r="Q15" s="152"/>
      <c r="R15" s="152"/>
      <c r="S15" s="152"/>
      <c r="T15" s="152" t="s">
        <v>108</v>
      </c>
      <c r="U15" s="153">
        <f>DIRECCIONALIDAD!J14/100</f>
        <v>0.79835390946502061</v>
      </c>
      <c r="V15" s="152"/>
      <c r="W15" s="152"/>
      <c r="X15" s="152"/>
      <c r="Y15" s="152" t="s">
        <v>109</v>
      </c>
      <c r="Z15" s="153">
        <f>DIRECCIONALIDAD!J15/100</f>
        <v>0.16049382716049382</v>
      </c>
      <c r="AA15" s="152"/>
      <c r="AB15" s="154"/>
      <c r="AC15" s="148"/>
      <c r="AD15" s="151"/>
      <c r="AE15" s="152" t="s">
        <v>107</v>
      </c>
      <c r="AF15" s="153">
        <f>DIRECCIONALIDAD!J16/100</f>
        <v>4.7393364928909956E-2</v>
      </c>
      <c r="AG15" s="152"/>
      <c r="AH15" s="152"/>
      <c r="AI15" s="152"/>
      <c r="AJ15" s="152" t="s">
        <v>108</v>
      </c>
      <c r="AK15" s="153">
        <f>DIRECCIONALIDAD!J17/100</f>
        <v>0.81990521327014221</v>
      </c>
      <c r="AL15" s="152"/>
      <c r="AM15" s="152"/>
      <c r="AN15" s="152" t="s">
        <v>109</v>
      </c>
      <c r="AO15" s="155">
        <f>DIRECCIONALIDAD!J18/100</f>
        <v>0.13270142180094788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283.5</v>
      </c>
      <c r="C16" s="152" t="s">
        <v>107</v>
      </c>
      <c r="D16" s="162">
        <f>+B16*D15</f>
        <v>20.637931034482758</v>
      </c>
      <c r="E16" s="152"/>
      <c r="F16" s="152" t="s">
        <v>108</v>
      </c>
      <c r="G16" s="162">
        <f>+B16*G15</f>
        <v>230.27586206896549</v>
      </c>
      <c r="H16" s="152"/>
      <c r="I16" s="152" t="s">
        <v>109</v>
      </c>
      <c r="J16" s="162">
        <f>+B16*J15</f>
        <v>32.586206896551722</v>
      </c>
      <c r="K16" s="154"/>
      <c r="L16" s="148"/>
      <c r="M16" s="161">
        <f>MAX(M14:AB14)</f>
        <v>247</v>
      </c>
      <c r="N16" s="152"/>
      <c r="O16" s="152" t="s">
        <v>107</v>
      </c>
      <c r="P16" s="163">
        <f>+M16*P15</f>
        <v>10.164609053497943</v>
      </c>
      <c r="Q16" s="152"/>
      <c r="R16" s="152"/>
      <c r="S16" s="152"/>
      <c r="T16" s="152" t="s">
        <v>108</v>
      </c>
      <c r="U16" s="163">
        <f>+M16*U15</f>
        <v>197.19341563786008</v>
      </c>
      <c r="V16" s="152"/>
      <c r="W16" s="152"/>
      <c r="X16" s="152"/>
      <c r="Y16" s="152" t="s">
        <v>109</v>
      </c>
      <c r="Z16" s="163">
        <f>+M16*Z15</f>
        <v>39.641975308641975</v>
      </c>
      <c r="AA16" s="152"/>
      <c r="AB16" s="154"/>
      <c r="AC16" s="148"/>
      <c r="AD16" s="161">
        <f>MAX(AD14:AO14)</f>
        <v>206</v>
      </c>
      <c r="AE16" s="152" t="s">
        <v>107</v>
      </c>
      <c r="AF16" s="162">
        <f>+AD16*AF15</f>
        <v>9.7630331753554511</v>
      </c>
      <c r="AG16" s="152"/>
      <c r="AH16" s="152"/>
      <c r="AI16" s="152"/>
      <c r="AJ16" s="152" t="s">
        <v>108</v>
      </c>
      <c r="AK16" s="162">
        <f>+AD16*AK15</f>
        <v>168.90047393364929</v>
      </c>
      <c r="AL16" s="152"/>
      <c r="AM16" s="152"/>
      <c r="AN16" s="152" t="s">
        <v>109</v>
      </c>
      <c r="AO16" s="164">
        <f>+AD16*AO15</f>
        <v>27.336492890995263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80</v>
      </c>
      <c r="AV19" s="101">
        <f t="shared" si="12"/>
        <v>83</v>
      </c>
      <c r="AW19" s="101">
        <f t="shared" si="12"/>
        <v>82</v>
      </c>
      <c r="AX19" s="101">
        <f t="shared" si="12"/>
        <v>73</v>
      </c>
      <c r="AY19" s="101">
        <f t="shared" si="12"/>
        <v>74.5</v>
      </c>
      <c r="AZ19" s="101">
        <f t="shared" si="12"/>
        <v>79.5</v>
      </c>
      <c r="BA19" s="101">
        <f t="shared" si="12"/>
        <v>89.5</v>
      </c>
      <c r="BB19" s="101"/>
      <c r="BC19" s="101"/>
      <c r="BD19" s="101"/>
      <c r="BE19" s="101">
        <f t="shared" ref="BE19:BQ19" si="13">P28</f>
        <v>91</v>
      </c>
      <c r="BF19" s="101">
        <f t="shared" si="13"/>
        <v>93</v>
      </c>
      <c r="BG19" s="101">
        <f t="shared" si="13"/>
        <v>84.5</v>
      </c>
      <c r="BH19" s="101">
        <f t="shared" si="13"/>
        <v>77</v>
      </c>
      <c r="BI19" s="101">
        <f t="shared" si="13"/>
        <v>71.5</v>
      </c>
      <c r="BJ19" s="101">
        <f t="shared" si="13"/>
        <v>61</v>
      </c>
      <c r="BK19" s="101">
        <f t="shared" si="13"/>
        <v>58</v>
      </c>
      <c r="BL19" s="101">
        <f t="shared" si="13"/>
        <v>60</v>
      </c>
      <c r="BM19" s="101">
        <f t="shared" si="13"/>
        <v>72.5</v>
      </c>
      <c r="BN19" s="101">
        <f t="shared" si="13"/>
        <v>82</v>
      </c>
      <c r="BO19" s="101">
        <f t="shared" si="13"/>
        <v>80.5</v>
      </c>
      <c r="BP19" s="101">
        <f t="shared" si="13"/>
        <v>76</v>
      </c>
      <c r="BQ19" s="101">
        <f t="shared" si="13"/>
        <v>74</v>
      </c>
      <c r="BR19" s="101"/>
      <c r="BS19" s="101"/>
      <c r="BT19" s="101"/>
      <c r="BU19" s="101">
        <f t="shared" ref="BU19:CC19" si="14">AG28</f>
        <v>83</v>
      </c>
      <c r="BV19" s="101">
        <f t="shared" si="14"/>
        <v>64.5</v>
      </c>
      <c r="BW19" s="101">
        <f t="shared" si="14"/>
        <v>45.5</v>
      </c>
      <c r="BX19" s="101">
        <f t="shared" si="14"/>
        <v>21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268.5</v>
      </c>
      <c r="AV20" s="92">
        <f t="shared" si="15"/>
        <v>318</v>
      </c>
      <c r="AW20" s="92">
        <f t="shared" si="15"/>
        <v>350</v>
      </c>
      <c r="AX20" s="92">
        <f t="shared" si="15"/>
        <v>340</v>
      </c>
      <c r="AY20" s="92">
        <f t="shared" si="15"/>
        <v>352</v>
      </c>
      <c r="AZ20" s="92">
        <f t="shared" si="15"/>
        <v>354.5</v>
      </c>
      <c r="BA20" s="92">
        <f t="shared" si="15"/>
        <v>358.5</v>
      </c>
      <c r="BB20" s="92"/>
      <c r="BC20" s="92"/>
      <c r="BD20" s="92"/>
      <c r="BE20" s="92">
        <f t="shared" ref="BE20:BQ20" si="16">P23</f>
        <v>408.5</v>
      </c>
      <c r="BF20" s="92">
        <f t="shared" si="16"/>
        <v>395</v>
      </c>
      <c r="BG20" s="92">
        <f t="shared" si="16"/>
        <v>364</v>
      </c>
      <c r="BH20" s="92">
        <f t="shared" si="16"/>
        <v>345.5</v>
      </c>
      <c r="BI20" s="92">
        <f t="shared" si="16"/>
        <v>309</v>
      </c>
      <c r="BJ20" s="92">
        <f t="shared" si="16"/>
        <v>275</v>
      </c>
      <c r="BK20" s="92">
        <f t="shared" si="16"/>
        <v>254</v>
      </c>
      <c r="BL20" s="92">
        <f t="shared" si="16"/>
        <v>265.5</v>
      </c>
      <c r="BM20" s="92">
        <f t="shared" si="16"/>
        <v>317</v>
      </c>
      <c r="BN20" s="92">
        <f t="shared" si="16"/>
        <v>346</v>
      </c>
      <c r="BO20" s="92">
        <f t="shared" si="16"/>
        <v>390.5</v>
      </c>
      <c r="BP20" s="92">
        <f t="shared" si="16"/>
        <v>399.5</v>
      </c>
      <c r="BQ20" s="92">
        <f t="shared" si="16"/>
        <v>393.5</v>
      </c>
      <c r="BR20" s="92"/>
      <c r="BS20" s="92"/>
      <c r="BT20" s="92"/>
      <c r="BU20" s="92">
        <f t="shared" ref="BU20:CC20" si="17">AG23</f>
        <v>321.5</v>
      </c>
      <c r="BV20" s="92">
        <f t="shared" si="17"/>
        <v>245</v>
      </c>
      <c r="BW20" s="92">
        <f t="shared" si="17"/>
        <v>150.5</v>
      </c>
      <c r="BX20" s="92">
        <f t="shared" si="17"/>
        <v>66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103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590</v>
      </c>
      <c r="AV21" s="92">
        <f t="shared" si="18"/>
        <v>649</v>
      </c>
      <c r="AW21" s="92">
        <f t="shared" si="18"/>
        <v>681.5</v>
      </c>
      <c r="AX21" s="92">
        <f t="shared" si="18"/>
        <v>671.5</v>
      </c>
      <c r="AY21" s="92">
        <f t="shared" si="18"/>
        <v>697</v>
      </c>
      <c r="AZ21" s="92">
        <f t="shared" si="18"/>
        <v>708.5</v>
      </c>
      <c r="BA21" s="92">
        <f t="shared" si="18"/>
        <v>731.5</v>
      </c>
      <c r="BB21" s="92"/>
      <c r="BC21" s="92"/>
      <c r="BD21" s="92"/>
      <c r="BE21" s="92">
        <f t="shared" ref="BE21:BQ21" si="19">P33</f>
        <v>706.5</v>
      </c>
      <c r="BF21" s="92">
        <f t="shared" si="19"/>
        <v>708</v>
      </c>
      <c r="BG21" s="92">
        <f t="shared" si="19"/>
        <v>667.5</v>
      </c>
      <c r="BH21" s="92">
        <f t="shared" si="19"/>
        <v>631.5</v>
      </c>
      <c r="BI21" s="92">
        <f t="shared" si="19"/>
        <v>578</v>
      </c>
      <c r="BJ21" s="92">
        <f t="shared" si="19"/>
        <v>527</v>
      </c>
      <c r="BK21" s="92">
        <f t="shared" si="19"/>
        <v>496</v>
      </c>
      <c r="BL21" s="92">
        <f t="shared" si="19"/>
        <v>504</v>
      </c>
      <c r="BM21" s="92">
        <f t="shared" si="19"/>
        <v>578.5</v>
      </c>
      <c r="BN21" s="92">
        <f t="shared" si="19"/>
        <v>628.5</v>
      </c>
      <c r="BO21" s="92">
        <f t="shared" si="19"/>
        <v>686.5</v>
      </c>
      <c r="BP21" s="92">
        <f t="shared" si="19"/>
        <v>710</v>
      </c>
      <c r="BQ21" s="92">
        <f t="shared" si="19"/>
        <v>714.5</v>
      </c>
      <c r="BR21" s="92"/>
      <c r="BS21" s="92"/>
      <c r="BT21" s="92"/>
      <c r="BU21" s="92">
        <f t="shared" ref="BU21:CC21" si="20">AG33</f>
        <v>610.5</v>
      </c>
      <c r="BV21" s="92">
        <f t="shared" si="20"/>
        <v>466.5</v>
      </c>
      <c r="BW21" s="92">
        <f t="shared" si="20"/>
        <v>301.5</v>
      </c>
      <c r="BX21" s="92">
        <f t="shared" si="20"/>
        <v>147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45</v>
      </c>
      <c r="C22" s="149">
        <f>'G-3'!F11</f>
        <v>52</v>
      </c>
      <c r="D22" s="149">
        <f>'G-3'!F12</f>
        <v>86</v>
      </c>
      <c r="E22" s="149">
        <f>'G-3'!F13</f>
        <v>85.5</v>
      </c>
      <c r="F22" s="149">
        <f>'G-3'!F14</f>
        <v>94.5</v>
      </c>
      <c r="G22" s="149">
        <f>'G-3'!F15</f>
        <v>84</v>
      </c>
      <c r="H22" s="149">
        <f>'G-3'!F16</f>
        <v>76</v>
      </c>
      <c r="I22" s="149">
        <f>'G-3'!F17</f>
        <v>97.5</v>
      </c>
      <c r="J22" s="149">
        <f>'G-3'!F18</f>
        <v>97</v>
      </c>
      <c r="K22" s="149">
        <f>'G-3'!F19</f>
        <v>88</v>
      </c>
      <c r="L22" s="150"/>
      <c r="M22" s="149">
        <f>'G-3'!F20</f>
        <v>106.5</v>
      </c>
      <c r="N22" s="149">
        <f>'G-3'!F21</f>
        <v>105.5</v>
      </c>
      <c r="O22" s="149">
        <f>'G-3'!F22</f>
        <v>95.5</v>
      </c>
      <c r="P22" s="149">
        <f>'G-3'!M10</f>
        <v>101</v>
      </c>
      <c r="Q22" s="149">
        <f>'G-3'!M11</f>
        <v>93</v>
      </c>
      <c r="R22" s="149">
        <f>'G-3'!M12</f>
        <v>74.5</v>
      </c>
      <c r="S22" s="149">
        <f>'G-3'!M13</f>
        <v>77</v>
      </c>
      <c r="T22" s="149">
        <f>'G-3'!M14</f>
        <v>64.5</v>
      </c>
      <c r="U22" s="149">
        <f>'G-3'!M15</f>
        <v>59</v>
      </c>
      <c r="V22" s="149">
        <f>'G-3'!M16</f>
        <v>53.5</v>
      </c>
      <c r="W22" s="149">
        <f>'G-3'!M17</f>
        <v>88.5</v>
      </c>
      <c r="X22" s="149">
        <f>'G-3'!M18</f>
        <v>116</v>
      </c>
      <c r="Y22" s="149">
        <f>'G-3'!M19</f>
        <v>88</v>
      </c>
      <c r="Z22" s="149">
        <f>'G-3'!M20</f>
        <v>98</v>
      </c>
      <c r="AA22" s="149">
        <f>'G-3'!M21</f>
        <v>97.5</v>
      </c>
      <c r="AB22" s="149">
        <f>'G-3'!M22</f>
        <v>110</v>
      </c>
      <c r="AC22" s="150"/>
      <c r="AD22" s="149">
        <f>'G-3'!T10</f>
        <v>76.5</v>
      </c>
      <c r="AE22" s="149">
        <f>'G-3'!T11</f>
        <v>94.5</v>
      </c>
      <c r="AF22" s="149">
        <f>'G-3'!T12</f>
        <v>84.5</v>
      </c>
      <c r="AG22" s="149">
        <f>'G-3'!T13</f>
        <v>66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268.5</v>
      </c>
      <c r="F23" s="149">
        <f t="shared" ref="F23:K23" si="21">C22+D22+E22+F22</f>
        <v>318</v>
      </c>
      <c r="G23" s="149">
        <f t="shared" si="21"/>
        <v>350</v>
      </c>
      <c r="H23" s="149">
        <f t="shared" si="21"/>
        <v>340</v>
      </c>
      <c r="I23" s="149">
        <f t="shared" si="21"/>
        <v>352</v>
      </c>
      <c r="J23" s="149">
        <f t="shared" si="21"/>
        <v>354.5</v>
      </c>
      <c r="K23" s="149">
        <f t="shared" si="21"/>
        <v>358.5</v>
      </c>
      <c r="L23" s="150"/>
      <c r="M23" s="149"/>
      <c r="N23" s="149"/>
      <c r="O23" s="149"/>
      <c r="P23" s="149">
        <f>M22+N22+O22+P22</f>
        <v>408.5</v>
      </c>
      <c r="Q23" s="149">
        <f t="shared" ref="Q23:AB23" si="22">N22+O22+P22+Q22</f>
        <v>395</v>
      </c>
      <c r="R23" s="149">
        <f t="shared" si="22"/>
        <v>364</v>
      </c>
      <c r="S23" s="149">
        <f t="shared" si="22"/>
        <v>345.5</v>
      </c>
      <c r="T23" s="149">
        <f t="shared" si="22"/>
        <v>309</v>
      </c>
      <c r="U23" s="149">
        <f t="shared" si="22"/>
        <v>275</v>
      </c>
      <c r="V23" s="149">
        <f t="shared" si="22"/>
        <v>254</v>
      </c>
      <c r="W23" s="149">
        <f t="shared" si="22"/>
        <v>265.5</v>
      </c>
      <c r="X23" s="149">
        <f t="shared" si="22"/>
        <v>317</v>
      </c>
      <c r="Y23" s="149">
        <f t="shared" si="22"/>
        <v>346</v>
      </c>
      <c r="Z23" s="149">
        <f t="shared" si="22"/>
        <v>390.5</v>
      </c>
      <c r="AA23" s="149">
        <f t="shared" si="22"/>
        <v>399.5</v>
      </c>
      <c r="AB23" s="149">
        <f t="shared" si="22"/>
        <v>393.5</v>
      </c>
      <c r="AC23" s="150"/>
      <c r="AD23" s="149"/>
      <c r="AE23" s="149"/>
      <c r="AF23" s="149"/>
      <c r="AG23" s="149">
        <f>AD22+AE22+AF22+AG22</f>
        <v>321.5</v>
      </c>
      <c r="AH23" s="149">
        <f t="shared" ref="AH23:AO23" si="23">AE22+AF22+AG22+AH22</f>
        <v>245</v>
      </c>
      <c r="AI23" s="149">
        <f t="shared" si="23"/>
        <v>150.5</v>
      </c>
      <c r="AJ23" s="149">
        <f t="shared" si="23"/>
        <v>66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0.9045643153526971</v>
      </c>
      <c r="H24" s="152"/>
      <c r="I24" s="152" t="s">
        <v>109</v>
      </c>
      <c r="J24" s="153">
        <f>DIRECCIONALIDAD!J30/100</f>
        <v>9.5435684647302899E-2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0.67710843373493967</v>
      </c>
      <c r="V24" s="152"/>
      <c r="W24" s="152"/>
      <c r="X24" s="152"/>
      <c r="Y24" s="152" t="s">
        <v>109</v>
      </c>
      <c r="Z24" s="153">
        <f>DIRECCIONALIDAD!J33/100</f>
        <v>0.32289156626506021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0.7441860465116279</v>
      </c>
      <c r="AL24" s="152"/>
      <c r="AM24" s="152"/>
      <c r="AN24" s="152" t="s">
        <v>109</v>
      </c>
      <c r="AO24" s="153">
        <f>DIRECCIONALIDAD!J36/100</f>
        <v>0.2558139534883721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358.5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324.28630705394193</v>
      </c>
      <c r="H25" s="152"/>
      <c r="I25" s="152" t="s">
        <v>109</v>
      </c>
      <c r="J25" s="162">
        <f>+B25*J24</f>
        <v>34.213692946058089</v>
      </c>
      <c r="K25" s="154"/>
      <c r="L25" s="148"/>
      <c r="M25" s="161">
        <f>MAX(M23:AB23)</f>
        <v>408.5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276.59879518072285</v>
      </c>
      <c r="V25" s="152"/>
      <c r="W25" s="152"/>
      <c r="X25" s="152"/>
      <c r="Y25" s="152" t="s">
        <v>109</v>
      </c>
      <c r="Z25" s="163">
        <f>+M25*Z24</f>
        <v>131.9012048192771</v>
      </c>
      <c r="AA25" s="152"/>
      <c r="AB25" s="154"/>
      <c r="AC25" s="148"/>
      <c r="AD25" s="161">
        <f>MAX(AD23:AO23)</f>
        <v>321.5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239.25581395348837</v>
      </c>
      <c r="AL25" s="152"/>
      <c r="AM25" s="152"/>
      <c r="AN25" s="152" t="s">
        <v>109</v>
      </c>
      <c r="AO25" s="164">
        <f>+AD25*AO24</f>
        <v>82.244186046511629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103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13</v>
      </c>
      <c r="C27" s="149">
        <f>'G-4'!F11</f>
        <v>16.5</v>
      </c>
      <c r="D27" s="149">
        <f>'G-4'!F12</f>
        <v>25</v>
      </c>
      <c r="E27" s="149">
        <f>'G-4'!F13</f>
        <v>25.5</v>
      </c>
      <c r="F27" s="149">
        <f>'G-4'!F14</f>
        <v>16</v>
      </c>
      <c r="G27" s="149">
        <f>'G-4'!F15</f>
        <v>15.5</v>
      </c>
      <c r="H27" s="149">
        <f>'G-4'!F16</f>
        <v>16</v>
      </c>
      <c r="I27" s="149">
        <f>'G-4'!F17</f>
        <v>27</v>
      </c>
      <c r="J27" s="149">
        <f>'G-4'!F18</f>
        <v>21</v>
      </c>
      <c r="K27" s="149">
        <f>'G-4'!F19</f>
        <v>25.5</v>
      </c>
      <c r="L27" s="150"/>
      <c r="M27" s="149">
        <f>'G-4'!F20</f>
        <v>21.5</v>
      </c>
      <c r="N27" s="149">
        <f>'G-4'!F21</f>
        <v>25</v>
      </c>
      <c r="O27" s="149">
        <f>'G-4'!F22</f>
        <v>26</v>
      </c>
      <c r="P27" s="149">
        <f>'G-4'!M10</f>
        <v>18.5</v>
      </c>
      <c r="Q27" s="149">
        <f>'G-4'!M11</f>
        <v>23.5</v>
      </c>
      <c r="R27" s="149">
        <f>'G-4'!M12</f>
        <v>16.5</v>
      </c>
      <c r="S27" s="149">
        <f>'G-4'!M13</f>
        <v>18.5</v>
      </c>
      <c r="T27" s="149">
        <f>'G-4'!M14</f>
        <v>13</v>
      </c>
      <c r="U27" s="149">
        <f>'G-4'!M15</f>
        <v>13</v>
      </c>
      <c r="V27" s="149">
        <f>'G-4'!M16</f>
        <v>13.5</v>
      </c>
      <c r="W27" s="149">
        <f>'G-4'!M17</f>
        <v>20.5</v>
      </c>
      <c r="X27" s="149">
        <f>'G-4'!M18</f>
        <v>25.5</v>
      </c>
      <c r="Y27" s="149">
        <f>'G-4'!M19</f>
        <v>22.5</v>
      </c>
      <c r="Z27" s="149">
        <f>'G-4'!M20</f>
        <v>12</v>
      </c>
      <c r="AA27" s="149">
        <f>'G-4'!M21</f>
        <v>16</v>
      </c>
      <c r="AB27" s="149">
        <f>'G-4'!M22</f>
        <v>23.5</v>
      </c>
      <c r="AC27" s="150"/>
      <c r="AD27" s="149">
        <f>'G-4'!T10</f>
        <v>18.5</v>
      </c>
      <c r="AE27" s="149">
        <f>'G-4'!T11</f>
        <v>19</v>
      </c>
      <c r="AF27" s="149">
        <f>'G-4'!T12</f>
        <v>24.5</v>
      </c>
      <c r="AG27" s="149">
        <f>'G-4'!T13</f>
        <v>21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80</v>
      </c>
      <c r="F28" s="149">
        <f t="shared" ref="F28:K28" si="24">C27+D27+E27+F27</f>
        <v>83</v>
      </c>
      <c r="G28" s="149">
        <f t="shared" si="24"/>
        <v>82</v>
      </c>
      <c r="H28" s="149">
        <f t="shared" si="24"/>
        <v>73</v>
      </c>
      <c r="I28" s="149">
        <f t="shared" si="24"/>
        <v>74.5</v>
      </c>
      <c r="J28" s="149">
        <f t="shared" si="24"/>
        <v>79.5</v>
      </c>
      <c r="K28" s="149">
        <f t="shared" si="24"/>
        <v>89.5</v>
      </c>
      <c r="L28" s="150"/>
      <c r="M28" s="149"/>
      <c r="N28" s="149"/>
      <c r="O28" s="149"/>
      <c r="P28" s="149">
        <f>M27+N27+O27+P27</f>
        <v>91</v>
      </c>
      <c r="Q28" s="149">
        <f t="shared" ref="Q28:AB28" si="25">N27+O27+P27+Q27</f>
        <v>93</v>
      </c>
      <c r="R28" s="149">
        <f t="shared" si="25"/>
        <v>84.5</v>
      </c>
      <c r="S28" s="149">
        <f t="shared" si="25"/>
        <v>77</v>
      </c>
      <c r="T28" s="149">
        <f t="shared" si="25"/>
        <v>71.5</v>
      </c>
      <c r="U28" s="149">
        <f t="shared" si="25"/>
        <v>61</v>
      </c>
      <c r="V28" s="149">
        <f t="shared" si="25"/>
        <v>58</v>
      </c>
      <c r="W28" s="149">
        <f t="shared" si="25"/>
        <v>60</v>
      </c>
      <c r="X28" s="149">
        <f t="shared" si="25"/>
        <v>72.5</v>
      </c>
      <c r="Y28" s="149">
        <f t="shared" si="25"/>
        <v>82</v>
      </c>
      <c r="Z28" s="149">
        <f t="shared" si="25"/>
        <v>80.5</v>
      </c>
      <c r="AA28" s="149">
        <f t="shared" si="25"/>
        <v>76</v>
      </c>
      <c r="AB28" s="149">
        <f t="shared" si="25"/>
        <v>74</v>
      </c>
      <c r="AC28" s="150"/>
      <c r="AD28" s="149"/>
      <c r="AE28" s="149"/>
      <c r="AF28" s="149"/>
      <c r="AG28" s="149">
        <f>AD27+AE27+AF27+AG27</f>
        <v>83</v>
      </c>
      <c r="AH28" s="149">
        <f t="shared" ref="AH28:AO28" si="26">AE27+AF27+AG27+AH27</f>
        <v>64.5</v>
      </c>
      <c r="AI28" s="149">
        <f t="shared" si="26"/>
        <v>45.5</v>
      </c>
      <c r="AJ28" s="149">
        <f t="shared" si="26"/>
        <v>21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89.5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89.5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93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93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83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83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103</v>
      </c>
      <c r="U31" s="241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107.5</v>
      </c>
      <c r="C32" s="149">
        <f t="shared" ref="C32:K32" si="27">C13+C18+C22+C27</f>
        <v>126.5</v>
      </c>
      <c r="D32" s="149">
        <f t="shared" si="27"/>
        <v>175</v>
      </c>
      <c r="E32" s="149">
        <f t="shared" si="27"/>
        <v>181</v>
      </c>
      <c r="F32" s="149">
        <f t="shared" si="27"/>
        <v>166.5</v>
      </c>
      <c r="G32" s="149">
        <f t="shared" si="27"/>
        <v>159</v>
      </c>
      <c r="H32" s="149">
        <f t="shared" si="27"/>
        <v>165</v>
      </c>
      <c r="I32" s="149">
        <f t="shared" si="27"/>
        <v>206.5</v>
      </c>
      <c r="J32" s="149">
        <f t="shared" si="27"/>
        <v>178</v>
      </c>
      <c r="K32" s="149">
        <f t="shared" si="27"/>
        <v>182</v>
      </c>
      <c r="L32" s="150"/>
      <c r="M32" s="149">
        <f>M13+M18+M22+M27</f>
        <v>171</v>
      </c>
      <c r="N32" s="149">
        <f t="shared" ref="N32:AB32" si="28">N13+N18+N22+N27</f>
        <v>188</v>
      </c>
      <c r="O32" s="149">
        <f t="shared" si="28"/>
        <v>178</v>
      </c>
      <c r="P32" s="149">
        <f t="shared" si="28"/>
        <v>169.5</v>
      </c>
      <c r="Q32" s="149">
        <f t="shared" si="28"/>
        <v>172.5</v>
      </c>
      <c r="R32" s="149">
        <f t="shared" si="28"/>
        <v>147.5</v>
      </c>
      <c r="S32" s="149">
        <f t="shared" si="28"/>
        <v>142</v>
      </c>
      <c r="T32" s="149">
        <f t="shared" si="28"/>
        <v>116</v>
      </c>
      <c r="U32" s="149">
        <f t="shared" si="28"/>
        <v>121.5</v>
      </c>
      <c r="V32" s="149">
        <f t="shared" si="28"/>
        <v>116.5</v>
      </c>
      <c r="W32" s="149">
        <f t="shared" si="28"/>
        <v>150</v>
      </c>
      <c r="X32" s="149">
        <f t="shared" si="28"/>
        <v>190.5</v>
      </c>
      <c r="Y32" s="149">
        <f t="shared" si="28"/>
        <v>171.5</v>
      </c>
      <c r="Z32" s="149">
        <f t="shared" si="28"/>
        <v>174.5</v>
      </c>
      <c r="AA32" s="149">
        <f t="shared" si="28"/>
        <v>173.5</v>
      </c>
      <c r="AB32" s="149">
        <f t="shared" si="28"/>
        <v>195</v>
      </c>
      <c r="AC32" s="150"/>
      <c r="AD32" s="149">
        <f>AD13+AD18+AD22+AD27</f>
        <v>144</v>
      </c>
      <c r="AE32" s="149">
        <f t="shared" ref="AE32:AO32" si="29">AE13+AE18+AE22+AE27</f>
        <v>165</v>
      </c>
      <c r="AF32" s="149">
        <f t="shared" si="29"/>
        <v>154.5</v>
      </c>
      <c r="AG32" s="149">
        <f t="shared" si="29"/>
        <v>147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590</v>
      </c>
      <c r="F33" s="149">
        <f t="shared" ref="F33:K33" si="30">C32+D32+E32+F32</f>
        <v>649</v>
      </c>
      <c r="G33" s="149">
        <f t="shared" si="30"/>
        <v>681.5</v>
      </c>
      <c r="H33" s="149">
        <f t="shared" si="30"/>
        <v>671.5</v>
      </c>
      <c r="I33" s="149">
        <f t="shared" si="30"/>
        <v>697</v>
      </c>
      <c r="J33" s="149">
        <f t="shared" si="30"/>
        <v>708.5</v>
      </c>
      <c r="K33" s="149">
        <f t="shared" si="30"/>
        <v>731.5</v>
      </c>
      <c r="L33" s="150"/>
      <c r="M33" s="149"/>
      <c r="N33" s="149"/>
      <c r="O33" s="149"/>
      <c r="P33" s="149">
        <f>M32+N32+O32+P32</f>
        <v>706.5</v>
      </c>
      <c r="Q33" s="149">
        <f t="shared" ref="Q33:AB33" si="31">N32+O32+P32+Q32</f>
        <v>708</v>
      </c>
      <c r="R33" s="149">
        <f t="shared" si="31"/>
        <v>667.5</v>
      </c>
      <c r="S33" s="149">
        <f t="shared" si="31"/>
        <v>631.5</v>
      </c>
      <c r="T33" s="149">
        <f t="shared" si="31"/>
        <v>578</v>
      </c>
      <c r="U33" s="149">
        <f t="shared" si="31"/>
        <v>527</v>
      </c>
      <c r="V33" s="149">
        <f t="shared" si="31"/>
        <v>496</v>
      </c>
      <c r="W33" s="149">
        <f t="shared" si="31"/>
        <v>504</v>
      </c>
      <c r="X33" s="149">
        <f t="shared" si="31"/>
        <v>578.5</v>
      </c>
      <c r="Y33" s="149">
        <f t="shared" si="31"/>
        <v>628.5</v>
      </c>
      <c r="Z33" s="149">
        <f t="shared" si="31"/>
        <v>686.5</v>
      </c>
      <c r="AA33" s="149">
        <f t="shared" si="31"/>
        <v>710</v>
      </c>
      <c r="AB33" s="149">
        <f t="shared" si="31"/>
        <v>714.5</v>
      </c>
      <c r="AC33" s="150"/>
      <c r="AD33" s="149"/>
      <c r="AE33" s="149"/>
      <c r="AF33" s="149"/>
      <c r="AG33" s="149">
        <f>AD32+AE32+AF32+AG32</f>
        <v>610.5</v>
      </c>
      <c r="AH33" s="149">
        <f t="shared" ref="AH33:AO33" si="32">AE32+AF32+AG32+AH32</f>
        <v>466.5</v>
      </c>
      <c r="AI33" s="149">
        <f t="shared" si="32"/>
        <v>301.5</v>
      </c>
      <c r="AJ33" s="149">
        <f t="shared" si="32"/>
        <v>147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2009-04-23T22:08:53Z</cp:lastPrinted>
  <dcterms:created xsi:type="dcterms:W3CDTF">1998-04-02T13:38:56Z</dcterms:created>
  <dcterms:modified xsi:type="dcterms:W3CDTF">2020-09-25T17:34:15Z</dcterms:modified>
</cp:coreProperties>
</file>