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5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2314\2020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externalReferences>
    <externalReference r:id="rId8"/>
  </externalReference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S6" i="4677" l="1"/>
  <c r="M22" i="4677"/>
  <c r="F22" i="4677"/>
  <c r="T21" i="4677"/>
  <c r="M21" i="4677"/>
  <c r="F21" i="4677"/>
  <c r="T20" i="4677"/>
  <c r="M20" i="4677"/>
  <c r="F20" i="4677"/>
  <c r="T19" i="4677"/>
  <c r="M19" i="4677"/>
  <c r="F19" i="4677"/>
  <c r="T18" i="4677"/>
  <c r="M18" i="4677"/>
  <c r="F18" i="4677"/>
  <c r="T17" i="4677"/>
  <c r="M17" i="4677"/>
  <c r="F17" i="4677"/>
  <c r="T16" i="4677"/>
  <c r="M16" i="4677"/>
  <c r="F16" i="4677"/>
  <c r="T15" i="4677"/>
  <c r="M15" i="4677"/>
  <c r="F15" i="4677"/>
  <c r="T14" i="4677"/>
  <c r="M14" i="4677"/>
  <c r="F14" i="4677"/>
  <c r="T13" i="4677"/>
  <c r="M13" i="4677"/>
  <c r="F13" i="4677"/>
  <c r="T12" i="4677"/>
  <c r="M12" i="4677"/>
  <c r="F12" i="4677"/>
  <c r="T11" i="4677"/>
  <c r="M11" i="4677"/>
  <c r="F11" i="4677"/>
  <c r="T10" i="4677"/>
  <c r="M10" i="4677"/>
  <c r="F10" i="4677"/>
  <c r="L5" i="4677"/>
  <c r="D5" i="4677"/>
  <c r="E4" i="4677"/>
  <c r="M22" i="4686"/>
  <c r="F22" i="4686"/>
  <c r="T21" i="4686"/>
  <c r="M21" i="4686"/>
  <c r="F21" i="4686"/>
  <c r="T20" i="4686"/>
  <c r="M20" i="4686"/>
  <c r="F20" i="4686"/>
  <c r="T19" i="4686"/>
  <c r="M19" i="4686"/>
  <c r="F19" i="4686"/>
  <c r="T18" i="4686"/>
  <c r="M18" i="4686"/>
  <c r="F18" i="4686"/>
  <c r="T17" i="4686"/>
  <c r="M17" i="4686"/>
  <c r="F17" i="4686"/>
  <c r="T16" i="4686"/>
  <c r="M16" i="4686"/>
  <c r="F16" i="4686"/>
  <c r="T15" i="4686"/>
  <c r="M15" i="4686"/>
  <c r="F15" i="4686"/>
  <c r="T14" i="4686"/>
  <c r="M14" i="4686"/>
  <c r="F14" i="4686"/>
  <c r="T13" i="4686"/>
  <c r="M13" i="4686"/>
  <c r="F13" i="4686"/>
  <c r="T12" i="4686"/>
  <c r="M12" i="4686"/>
  <c r="F12" i="4686"/>
  <c r="T11" i="4686"/>
  <c r="M11" i="4686"/>
  <c r="F11" i="4686"/>
  <c r="T10" i="4686"/>
  <c r="M10" i="4686"/>
  <c r="F10" i="4686"/>
  <c r="G19" i="4686" l="1"/>
  <c r="U16" i="4677"/>
  <c r="U20" i="4677"/>
  <c r="N20" i="4677"/>
  <c r="N16" i="4677"/>
  <c r="N10" i="4677"/>
  <c r="G19" i="4677"/>
  <c r="G18" i="4677"/>
  <c r="G15" i="4677"/>
  <c r="G14" i="4677"/>
  <c r="G13" i="4677"/>
  <c r="U20" i="4686"/>
  <c r="U19" i="4686"/>
  <c r="U16" i="4686"/>
  <c r="U17" i="4686"/>
  <c r="U13" i="4686"/>
  <c r="N22" i="4686"/>
  <c r="N19" i="4686"/>
  <c r="N18" i="4686"/>
  <c r="N17" i="4686"/>
  <c r="N16" i="4686"/>
  <c r="G17" i="4686"/>
  <c r="G18" i="4686"/>
  <c r="G16" i="4686"/>
  <c r="G15" i="4686"/>
  <c r="U14" i="4677"/>
  <c r="U18" i="4677"/>
  <c r="U19" i="4677"/>
  <c r="U13" i="4677"/>
  <c r="N14" i="4677"/>
  <c r="N15" i="4677"/>
  <c r="N19" i="4677"/>
  <c r="N13" i="4677"/>
  <c r="N11" i="4677"/>
  <c r="N18" i="4677"/>
  <c r="N17" i="4677"/>
  <c r="N21" i="4677"/>
  <c r="G17" i="4677"/>
  <c r="G16" i="4677"/>
  <c r="U15" i="4686"/>
  <c r="U14" i="4686"/>
  <c r="U21" i="4686"/>
  <c r="U18" i="4686"/>
  <c r="N21" i="4686"/>
  <c r="N15" i="4686"/>
  <c r="N14" i="4686"/>
  <c r="N20" i="4686"/>
  <c r="N12" i="4686"/>
  <c r="G13" i="4686"/>
  <c r="G14" i="4686"/>
  <c r="N11" i="4686"/>
  <c r="U21" i="4677"/>
  <c r="N12" i="4677"/>
  <c r="N22" i="4677"/>
  <c r="U15" i="4677"/>
  <c r="U17" i="4677"/>
  <c r="N13" i="4686"/>
  <c r="N10" i="4686"/>
  <c r="G23" i="4677" l="1"/>
  <c r="U23" i="4686"/>
  <c r="U23" i="4677"/>
  <c r="N23" i="4677"/>
  <c r="G23" i="4686"/>
  <c r="N23" i="4686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40" i="4689"/>
  <c r="P30" i="4688" s="1"/>
  <c r="J31" i="4689"/>
  <c r="P25" i="4688" s="1"/>
  <c r="J32" i="4689"/>
  <c r="U25" i="4688" s="1"/>
  <c r="J28" i="4689"/>
  <c r="D25" i="4688" s="1"/>
  <c r="J26" i="4689"/>
  <c r="AK20" i="4688" s="1"/>
  <c r="J22" i="4689"/>
  <c r="P20" i="4688" s="1"/>
  <c r="J20" i="4689"/>
  <c r="G20" i="4688" s="1"/>
  <c r="J14" i="4689"/>
  <c r="U15" i="4688" s="1"/>
  <c r="J10" i="4689"/>
  <c r="D15" i="4688" s="1"/>
  <c r="J33" i="4689"/>
  <c r="Z25" i="4688" s="1"/>
  <c r="J24" i="4689"/>
  <c r="Z20" i="4688" s="1"/>
  <c r="J36" i="4689"/>
  <c r="AO25" i="4688" s="1"/>
  <c r="J30" i="4689"/>
  <c r="J25" i="4688" s="1"/>
  <c r="J25" i="4689"/>
  <c r="AF20" i="4688" s="1"/>
  <c r="J23" i="4689"/>
  <c r="U20" i="4688" s="1"/>
  <c r="J16" i="4689"/>
  <c r="AF15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D30" i="4688"/>
  <c r="J39" i="4689"/>
  <c r="AF25" i="4688"/>
  <c r="J35" i="4689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8" i="4688" l="1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U12" i="4688"/>
  <c r="B16" i="4688"/>
  <c r="BU12" i="4688"/>
  <c r="AD16" i="4688"/>
  <c r="BE12" i="4688"/>
  <c r="M16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O31" i="4688"/>
  <c r="AF31" i="4688"/>
  <c r="G31" i="4688"/>
  <c r="J31" i="4688"/>
  <c r="D31" i="4688"/>
  <c r="G21" i="4688"/>
  <c r="J21" i="4688"/>
  <c r="D21" i="4688"/>
  <c r="U31" i="4688"/>
  <c r="Z31" i="4688"/>
  <c r="P31" i="4688"/>
  <c r="U21" i="4688"/>
  <c r="Z21" i="4688"/>
  <c r="P21" i="4688"/>
  <c r="G26" i="4688"/>
  <c r="J26" i="4688"/>
  <c r="D26" i="4688"/>
  <c r="AK26" i="4688"/>
  <c r="AO26" i="4688"/>
  <c r="AF26" i="4688"/>
  <c r="U26" i="4688"/>
  <c r="Z26" i="4688"/>
  <c r="P26" i="4688"/>
  <c r="AK21" i="4688"/>
  <c r="AO21" i="4688"/>
  <c r="AF21" i="4688"/>
  <c r="AK16" i="4688"/>
  <c r="AF16" i="4688"/>
  <c r="AO16" i="4688"/>
  <c r="U16" i="4688"/>
  <c r="P16" i="4688"/>
  <c r="Z16" i="4688"/>
  <c r="G16" i="4688"/>
  <c r="D16" i="4688"/>
  <c r="J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<sst xmlns="http://schemas.openxmlformats.org/spreadsheetml/2006/main" count="793" uniqueCount="155">
  <si>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</si>
  <si>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</si>
  <si>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</si>
  <si>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</si>
  <si>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</si>
  <si>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</si>
  <si>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</si>
  <si>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</si>
  <si>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</si>
  <si>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</si>
  <si>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</si>
  <si>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</si>
  <si>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</si>
  <si>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</si>
  <si>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</si>
  <si>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</si>
  <si>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</si>
  <si>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</si>
  <si>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</si>
  <si>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</si>
  <si>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</si>
  <si>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</si>
  <si>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</si>
  <si>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</si>
  <si>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</si>
  <si>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</si>
  <si>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</si>
  <si>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</si>
  <si>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</si>
  <si>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</si>
  <si>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</si>
  <si>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</si>
  <si>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</si>
  <si>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</si>
  <si>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</si>
  <si>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</si>
  <si>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</si>
  <si>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</si>
  <si>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</si>
  <si>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</si>
  <si>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</si>
  <si>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</si>
  <si>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</si>
  <si>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</si>
  <si>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</si>
  <si>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</si>
  <si>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</si>
  <si>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</si>
  <si>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</si>
  <si>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</si>
  <si>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</si>
  <si>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</si>
  <si>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</si>
  <si>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</si>
  <si>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</si>
  <si>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</si>
  <si>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</si>
  <si>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</si>
  <si>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</si>
  <si>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</si>
  <si>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</si>
  <si>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</si>
  <si>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</si>
  <si>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</si>
  <si>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</si>
  <si>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</si>
  <si>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</si>
  <si>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</si>
  <si>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</si>
  <si>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</si>
  <si>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</si>
  <si>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</si>
  <si>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</si>
  <si>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</si>
  <si>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</si>
  <si>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</si>
  <si>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</si>
  <si>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</si>
  <si>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</si>
  <si>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</si>
  <si>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</si>
  <si>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</si>
  <si>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</si>
  <si>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</si>
  <si>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</si>
  <si>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</si>
  <si>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</si>
  <si>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</si>
  <si>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</si>
  <si>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</si>
  <si>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</si>
  <si>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</si>
  <si>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</si>
  <si>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</si>
  <si>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</si>
  <si>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</si>
  <si>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</si>
  <si>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</si>
  <si>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</si>
  <si>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</si>
  <si>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</si>
  <si>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</si>
  <si>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</si>
  <si>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</si>
  <si>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</si>
  <si>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</si>
  <si>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</si>
  <si>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</si>
  <si>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</si>
  <si>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</si>
  <si>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</si>
  <si>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</si>
  <si>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</si>
  <si>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</si>
  <si>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</si>
  <si>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</si>
  <si>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</si>
  <si>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</si>
  <si>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</si>
  <si>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</si>
  <si>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</si>
  <si>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</si>
  <si>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</si>
  <si>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</si>
  <si>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</si>
  <si>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</si>
  <si>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</si>
  <si>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</si>
  <si>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</si>
  <si>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</si>
  <si>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</si>
  <si>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</si>
  <si>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</si>
  <si>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</si>
  <si>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</si>
  <si>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</si>
  <si>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</si>
  <si>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</si>
  <si>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</si>
  <si>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</si>
  <si>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</si>
  <si>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</si>
  <si>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</si>
  <si>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</si>
  <si>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</si>
  <si>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</si>
  <si>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</si>
  <si>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</si>
  <si>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</si>
  <si>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ADOLFREDO FLOREZ</t>
  </si>
  <si>
    <t xml:space="preserve">VOL MAX </t>
  </si>
  <si>
    <t>JHONY NAVARRO</t>
  </si>
  <si>
    <t>CALLE 68 X CARRERA 27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</si>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</sst>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61</c:v>
                </c:pt>
                <c:pt idx="1">
                  <c:v>76</c:v>
                </c:pt>
                <c:pt idx="2">
                  <c:v>69</c:v>
                </c:pt>
                <c:pt idx="3">
                  <c:v>62</c:v>
                </c:pt>
                <c:pt idx="4">
                  <c:v>77.5</c:v>
                </c:pt>
                <c:pt idx="5">
                  <c:v>73</c:v>
                </c:pt>
                <c:pt idx="6">
                  <c:v>84.5</c:v>
                </c:pt>
                <c:pt idx="7">
                  <c:v>79.5</c:v>
                </c:pt>
                <c:pt idx="8">
                  <c:v>79</c:v>
                </c:pt>
                <c:pt idx="9">
                  <c:v>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4535600"/>
        <c:axId val="367676672"/>
      </c:barChart>
      <c:catAx>
        <c:axId val="184535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67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67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535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96</c:v>
                </c:pt>
                <c:pt idx="1">
                  <c:v>112.5</c:v>
                </c:pt>
                <c:pt idx="2">
                  <c:v>106</c:v>
                </c:pt>
                <c:pt idx="3">
                  <c:v>122</c:v>
                </c:pt>
                <c:pt idx="4">
                  <c:v>113.5</c:v>
                </c:pt>
                <c:pt idx="5">
                  <c:v>120.5</c:v>
                </c:pt>
                <c:pt idx="6">
                  <c:v>121</c:v>
                </c:pt>
                <c:pt idx="7">
                  <c:v>93</c:v>
                </c:pt>
                <c:pt idx="8">
                  <c:v>102</c:v>
                </c:pt>
                <c:pt idx="9">
                  <c:v>104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507368"/>
        <c:axId val="11502664"/>
      </c:barChart>
      <c:catAx>
        <c:axId val="11507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502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02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507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99.5</c:v>
                </c:pt>
                <c:pt idx="1">
                  <c:v>116</c:v>
                </c:pt>
                <c:pt idx="2">
                  <c:v>121.5</c:v>
                </c:pt>
                <c:pt idx="3">
                  <c:v>140</c:v>
                </c:pt>
                <c:pt idx="4">
                  <c:v>129</c:v>
                </c:pt>
                <c:pt idx="5">
                  <c:v>144</c:v>
                </c:pt>
                <c:pt idx="6">
                  <c:v>135.5</c:v>
                </c:pt>
                <c:pt idx="7">
                  <c:v>149.5</c:v>
                </c:pt>
                <c:pt idx="8">
                  <c:v>158</c:v>
                </c:pt>
                <c:pt idx="9">
                  <c:v>137.5</c:v>
                </c:pt>
                <c:pt idx="10">
                  <c:v>133.5</c:v>
                </c:pt>
                <c:pt idx="11">
                  <c:v>128.5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503840"/>
        <c:axId val="11505408"/>
      </c:barChart>
      <c:catAx>
        <c:axId val="1150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50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05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50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106</c:v>
                </c:pt>
                <c:pt idx="1">
                  <c:v>121.5</c:v>
                </c:pt>
                <c:pt idx="2">
                  <c:v>135</c:v>
                </c:pt>
                <c:pt idx="3">
                  <c:v>117.5</c:v>
                </c:pt>
                <c:pt idx="4">
                  <c:v>130.5</c:v>
                </c:pt>
                <c:pt idx="5">
                  <c:v>122.5</c:v>
                </c:pt>
                <c:pt idx="6">
                  <c:v>140</c:v>
                </c:pt>
                <c:pt idx="7">
                  <c:v>133.5</c:v>
                </c:pt>
                <c:pt idx="8">
                  <c:v>125</c:v>
                </c:pt>
                <c:pt idx="9">
                  <c:v>126.5</c:v>
                </c:pt>
                <c:pt idx="10">
                  <c:v>126</c:v>
                </c:pt>
                <c:pt idx="11">
                  <c:v>137.5</c:v>
                </c:pt>
                <c:pt idx="12">
                  <c:v>115</c:v>
                </c:pt>
                <c:pt idx="13">
                  <c:v>118.5</c:v>
                </c:pt>
                <c:pt idx="14">
                  <c:v>122</c:v>
                </c:pt>
                <c:pt idx="15">
                  <c:v>138.5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504232"/>
        <c:axId val="11504624"/>
      </c:barChart>
      <c:catAx>
        <c:axId val="11504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50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04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504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'[1]G-4'!$F$10:$F$19</c:f>
              <c:numCache>
                <c:formatCode>General</c:formatCode>
                <c:ptCount val="10"/>
                <c:pt idx="0">
                  <c:v>123.5</c:v>
                </c:pt>
                <c:pt idx="1">
                  <c:v>131</c:v>
                </c:pt>
                <c:pt idx="2">
                  <c:v>122.5</c:v>
                </c:pt>
                <c:pt idx="3">
                  <c:v>120.5</c:v>
                </c:pt>
                <c:pt idx="4">
                  <c:v>110.5</c:v>
                </c:pt>
                <c:pt idx="5">
                  <c:v>110.5</c:v>
                </c:pt>
                <c:pt idx="6">
                  <c:v>108</c:v>
                </c:pt>
                <c:pt idx="7">
                  <c:v>102</c:v>
                </c:pt>
                <c:pt idx="8">
                  <c:v>118</c:v>
                </c:pt>
                <c:pt idx="9">
                  <c:v>118.5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506976"/>
        <c:axId val="11506192"/>
      </c:barChart>
      <c:catAx>
        <c:axId val="1150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50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06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506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'[1]G-4'!$T$10:$T$21</c:f>
              <c:numCache>
                <c:formatCode>General</c:formatCode>
                <c:ptCount val="12"/>
                <c:pt idx="0">
                  <c:v>106</c:v>
                </c:pt>
                <c:pt idx="1">
                  <c:v>104</c:v>
                </c:pt>
                <c:pt idx="2">
                  <c:v>97.5</c:v>
                </c:pt>
                <c:pt idx="3">
                  <c:v>110.5</c:v>
                </c:pt>
                <c:pt idx="4">
                  <c:v>100</c:v>
                </c:pt>
                <c:pt idx="5">
                  <c:v>112.5</c:v>
                </c:pt>
                <c:pt idx="6">
                  <c:v>121.5</c:v>
                </c:pt>
                <c:pt idx="7">
                  <c:v>117</c:v>
                </c:pt>
                <c:pt idx="8">
                  <c:v>109</c:v>
                </c:pt>
                <c:pt idx="9">
                  <c:v>152.5</c:v>
                </c:pt>
                <c:pt idx="10">
                  <c:v>130</c:v>
                </c:pt>
                <c:pt idx="11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506584"/>
        <c:axId val="369688936"/>
      </c:barChart>
      <c:catAx>
        <c:axId val="11506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688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688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506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('[1]G-4'!$F$20:$F$22,'[1]G-4'!$M$10:$M$22)</c:f>
              <c:numCache>
                <c:formatCode>General</c:formatCode>
                <c:ptCount val="16"/>
                <c:pt idx="0">
                  <c:v>90.5</c:v>
                </c:pt>
                <c:pt idx="1">
                  <c:v>112.5</c:v>
                </c:pt>
                <c:pt idx="2">
                  <c:v>104.5</c:v>
                </c:pt>
                <c:pt idx="3">
                  <c:v>81.5</c:v>
                </c:pt>
                <c:pt idx="4">
                  <c:v>122</c:v>
                </c:pt>
                <c:pt idx="5">
                  <c:v>142</c:v>
                </c:pt>
                <c:pt idx="6">
                  <c:v>101.5</c:v>
                </c:pt>
                <c:pt idx="7">
                  <c:v>105</c:v>
                </c:pt>
                <c:pt idx="8">
                  <c:v>104</c:v>
                </c:pt>
                <c:pt idx="9">
                  <c:v>95.5</c:v>
                </c:pt>
                <c:pt idx="10">
                  <c:v>92</c:v>
                </c:pt>
                <c:pt idx="11">
                  <c:v>113</c:v>
                </c:pt>
                <c:pt idx="12">
                  <c:v>109</c:v>
                </c:pt>
                <c:pt idx="13">
                  <c:v>101.5</c:v>
                </c:pt>
                <c:pt idx="14">
                  <c:v>101</c:v>
                </c:pt>
                <c:pt idx="15">
                  <c:v>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9687760"/>
        <c:axId val="369685408"/>
      </c:barChart>
      <c:catAx>
        <c:axId val="36968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68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685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68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479</c:v>
                </c:pt>
                <c:pt idx="1">
                  <c:v>518</c:v>
                </c:pt>
                <c:pt idx="2">
                  <c:v>477</c:v>
                </c:pt>
                <c:pt idx="3">
                  <c:v>460</c:v>
                </c:pt>
                <c:pt idx="4">
                  <c:v>392</c:v>
                </c:pt>
                <c:pt idx="5">
                  <c:v>423</c:v>
                </c:pt>
                <c:pt idx="6">
                  <c:v>381</c:v>
                </c:pt>
                <c:pt idx="7">
                  <c:v>339.5</c:v>
                </c:pt>
                <c:pt idx="8">
                  <c:v>350.5</c:v>
                </c:pt>
                <c:pt idx="9">
                  <c:v>355.5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9684232"/>
        <c:axId val="369687368"/>
      </c:barChart>
      <c:catAx>
        <c:axId val="369684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687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687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684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365.5</c:v>
                </c:pt>
                <c:pt idx="1">
                  <c:v>377.5</c:v>
                </c:pt>
                <c:pt idx="2">
                  <c:v>417.5</c:v>
                </c:pt>
                <c:pt idx="3">
                  <c:v>430</c:v>
                </c:pt>
                <c:pt idx="4">
                  <c:v>412.5</c:v>
                </c:pt>
                <c:pt idx="5">
                  <c:v>486</c:v>
                </c:pt>
                <c:pt idx="6">
                  <c:v>439.5</c:v>
                </c:pt>
                <c:pt idx="7">
                  <c:v>523.5</c:v>
                </c:pt>
                <c:pt idx="8">
                  <c:v>491</c:v>
                </c:pt>
                <c:pt idx="9">
                  <c:v>446</c:v>
                </c:pt>
                <c:pt idx="10">
                  <c:v>504.5</c:v>
                </c:pt>
                <c:pt idx="11">
                  <c:v>444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9683056"/>
        <c:axId val="369685016"/>
      </c:barChart>
      <c:catAx>
        <c:axId val="36968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685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685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68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332</c:v>
                </c:pt>
                <c:pt idx="1">
                  <c:v>368.5</c:v>
                </c:pt>
                <c:pt idx="2">
                  <c:v>424</c:v>
                </c:pt>
                <c:pt idx="3">
                  <c:v>333.5</c:v>
                </c:pt>
                <c:pt idx="4">
                  <c:v>409.5</c:v>
                </c:pt>
                <c:pt idx="5">
                  <c:v>364</c:v>
                </c:pt>
                <c:pt idx="6">
                  <c:v>388.5</c:v>
                </c:pt>
                <c:pt idx="7">
                  <c:v>378</c:v>
                </c:pt>
                <c:pt idx="8">
                  <c:v>339</c:v>
                </c:pt>
                <c:pt idx="9">
                  <c:v>367.5</c:v>
                </c:pt>
                <c:pt idx="10">
                  <c:v>378</c:v>
                </c:pt>
                <c:pt idx="11">
                  <c:v>374.5</c:v>
                </c:pt>
                <c:pt idx="12">
                  <c:v>350</c:v>
                </c:pt>
                <c:pt idx="13">
                  <c:v>378.5</c:v>
                </c:pt>
                <c:pt idx="14">
                  <c:v>380.5</c:v>
                </c:pt>
                <c:pt idx="15">
                  <c:v>379.5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9686584"/>
        <c:axId val="369685800"/>
      </c:barChart>
      <c:catAx>
        <c:axId val="369686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685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685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686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268</c:v>
                </c:pt>
                <c:pt idx="4">
                  <c:v>284.5</c:v>
                </c:pt>
                <c:pt idx="5">
                  <c:v>281.5</c:v>
                </c:pt>
                <c:pt idx="6">
                  <c:v>297</c:v>
                </c:pt>
                <c:pt idx="7">
                  <c:v>314.5</c:v>
                </c:pt>
                <c:pt idx="8">
                  <c:v>316</c:v>
                </c:pt>
                <c:pt idx="9">
                  <c:v>332</c:v>
                </c:pt>
                <c:pt idx="13">
                  <c:v>339</c:v>
                </c:pt>
                <c:pt idx="14">
                  <c:v>323.5</c:v>
                </c:pt>
                <c:pt idx="15">
                  <c:v>320.5</c:v>
                </c:pt>
                <c:pt idx="16">
                  <c:v>315</c:v>
                </c:pt>
                <c:pt idx="17">
                  <c:v>313</c:v>
                </c:pt>
                <c:pt idx="18">
                  <c:v>308</c:v>
                </c:pt>
                <c:pt idx="19">
                  <c:v>291.5</c:v>
                </c:pt>
                <c:pt idx="20">
                  <c:v>264</c:v>
                </c:pt>
                <c:pt idx="21">
                  <c:v>237.5</c:v>
                </c:pt>
                <c:pt idx="22">
                  <c:v>215.5</c:v>
                </c:pt>
                <c:pt idx="23">
                  <c:v>207.5</c:v>
                </c:pt>
                <c:pt idx="24">
                  <c:v>217</c:v>
                </c:pt>
                <c:pt idx="25">
                  <c:v>243.5</c:v>
                </c:pt>
                <c:pt idx="29">
                  <c:v>347</c:v>
                </c:pt>
                <c:pt idx="30">
                  <c:v>364</c:v>
                </c:pt>
                <c:pt idx="31">
                  <c:v>428.5</c:v>
                </c:pt>
                <c:pt idx="32">
                  <c:v>445.5</c:v>
                </c:pt>
                <c:pt idx="33">
                  <c:v>487.5</c:v>
                </c:pt>
                <c:pt idx="34">
                  <c:v>506</c:v>
                </c:pt>
                <c:pt idx="35">
                  <c:v>484</c:v>
                </c:pt>
                <c:pt idx="36">
                  <c:v>532</c:v>
                </c:pt>
                <c:pt idx="37">
                  <c:v>526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702</c:v>
                </c:pt>
                <c:pt idx="4">
                  <c:v>637.5</c:v>
                </c:pt>
                <c:pt idx="5">
                  <c:v>580</c:v>
                </c:pt>
                <c:pt idx="6">
                  <c:v>492.5</c:v>
                </c:pt>
                <c:pt idx="7">
                  <c:v>431</c:v>
                </c:pt>
                <c:pt idx="8">
                  <c:v>410</c:v>
                </c:pt>
                <c:pt idx="9">
                  <c:v>362</c:v>
                </c:pt>
                <c:pt idx="13">
                  <c:v>319</c:v>
                </c:pt>
                <c:pt idx="14">
                  <c:v>337</c:v>
                </c:pt>
                <c:pt idx="15">
                  <c:v>357.5</c:v>
                </c:pt>
                <c:pt idx="16">
                  <c:v>382.5</c:v>
                </c:pt>
                <c:pt idx="17">
                  <c:v>398.5</c:v>
                </c:pt>
                <c:pt idx="18">
                  <c:v>367.5</c:v>
                </c:pt>
                <c:pt idx="19">
                  <c:v>370</c:v>
                </c:pt>
                <c:pt idx="20">
                  <c:v>377.5</c:v>
                </c:pt>
                <c:pt idx="21">
                  <c:v>401.5</c:v>
                </c:pt>
                <c:pt idx="22">
                  <c:v>432</c:v>
                </c:pt>
                <c:pt idx="23">
                  <c:v>423</c:v>
                </c:pt>
                <c:pt idx="24">
                  <c:v>415</c:v>
                </c:pt>
                <c:pt idx="25">
                  <c:v>389</c:v>
                </c:pt>
                <c:pt idx="29">
                  <c:v>373.5</c:v>
                </c:pt>
                <c:pt idx="30">
                  <c:v>365</c:v>
                </c:pt>
                <c:pt idx="31">
                  <c:v>357.5</c:v>
                </c:pt>
                <c:pt idx="32">
                  <c:v>346</c:v>
                </c:pt>
                <c:pt idx="33">
                  <c:v>383</c:v>
                </c:pt>
                <c:pt idx="34">
                  <c:v>403</c:v>
                </c:pt>
                <c:pt idx="35">
                  <c:v>410.5</c:v>
                </c:pt>
                <c:pt idx="36">
                  <c:v>397.5</c:v>
                </c:pt>
                <c:pt idx="37">
                  <c:v>346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527.5</c:v>
                </c:pt>
                <c:pt idx="4">
                  <c:v>471</c:v>
                </c:pt>
                <c:pt idx="5">
                  <c:v>428.5</c:v>
                </c:pt>
                <c:pt idx="6">
                  <c:v>389.5</c:v>
                </c:pt>
                <c:pt idx="7">
                  <c:v>342</c:v>
                </c:pt>
                <c:pt idx="8">
                  <c:v>331.5</c:v>
                </c:pt>
                <c:pt idx="9">
                  <c:v>312.5</c:v>
                </c:pt>
                <c:pt idx="13">
                  <c:v>320</c:v>
                </c:pt>
                <c:pt idx="14">
                  <c:v>370.5</c:v>
                </c:pt>
                <c:pt idx="15">
                  <c:v>347.5</c:v>
                </c:pt>
                <c:pt idx="16">
                  <c:v>287.5</c:v>
                </c:pt>
                <c:pt idx="17">
                  <c:v>302</c:v>
                </c:pt>
                <c:pt idx="18">
                  <c:v>273</c:v>
                </c:pt>
                <c:pt idx="19">
                  <c:v>286.5</c:v>
                </c:pt>
                <c:pt idx="20">
                  <c:v>310</c:v>
                </c:pt>
                <c:pt idx="21">
                  <c:v>305</c:v>
                </c:pt>
                <c:pt idx="22">
                  <c:v>317.5</c:v>
                </c:pt>
                <c:pt idx="23">
                  <c:v>353.5</c:v>
                </c:pt>
                <c:pt idx="24">
                  <c:v>358.5</c:v>
                </c:pt>
                <c:pt idx="25">
                  <c:v>362</c:v>
                </c:pt>
                <c:pt idx="29">
                  <c:v>393</c:v>
                </c:pt>
                <c:pt idx="30">
                  <c:v>402</c:v>
                </c:pt>
                <c:pt idx="31">
                  <c:v>425.5</c:v>
                </c:pt>
                <c:pt idx="32">
                  <c:v>428</c:v>
                </c:pt>
                <c:pt idx="33">
                  <c:v>433</c:v>
                </c:pt>
                <c:pt idx="34">
                  <c:v>444</c:v>
                </c:pt>
                <c:pt idx="35">
                  <c:v>425</c:v>
                </c:pt>
                <c:pt idx="36">
                  <c:v>457</c:v>
                </c:pt>
                <c:pt idx="37">
                  <c:v>456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436.5</c:v>
                </c:pt>
                <c:pt idx="4">
                  <c:v>454</c:v>
                </c:pt>
                <c:pt idx="5">
                  <c:v>462</c:v>
                </c:pt>
                <c:pt idx="6">
                  <c:v>477</c:v>
                </c:pt>
                <c:pt idx="7">
                  <c:v>448</c:v>
                </c:pt>
                <c:pt idx="8">
                  <c:v>436.5</c:v>
                </c:pt>
                <c:pt idx="9">
                  <c:v>420</c:v>
                </c:pt>
                <c:pt idx="13">
                  <c:v>480</c:v>
                </c:pt>
                <c:pt idx="14">
                  <c:v>504.5</c:v>
                </c:pt>
                <c:pt idx="15">
                  <c:v>505.5</c:v>
                </c:pt>
                <c:pt idx="16">
                  <c:v>510.5</c:v>
                </c:pt>
                <c:pt idx="17">
                  <c:v>526.5</c:v>
                </c:pt>
                <c:pt idx="18">
                  <c:v>521</c:v>
                </c:pt>
                <c:pt idx="19">
                  <c:v>525</c:v>
                </c:pt>
                <c:pt idx="20">
                  <c:v>511</c:v>
                </c:pt>
                <c:pt idx="21">
                  <c:v>515</c:v>
                </c:pt>
                <c:pt idx="22">
                  <c:v>505</c:v>
                </c:pt>
                <c:pt idx="23">
                  <c:v>497</c:v>
                </c:pt>
                <c:pt idx="24">
                  <c:v>493</c:v>
                </c:pt>
                <c:pt idx="25">
                  <c:v>494</c:v>
                </c:pt>
                <c:pt idx="29">
                  <c:v>477</c:v>
                </c:pt>
                <c:pt idx="30">
                  <c:v>506.5</c:v>
                </c:pt>
                <c:pt idx="31">
                  <c:v>534.5</c:v>
                </c:pt>
                <c:pt idx="32">
                  <c:v>548.5</c:v>
                </c:pt>
                <c:pt idx="33">
                  <c:v>558</c:v>
                </c:pt>
                <c:pt idx="34">
                  <c:v>587</c:v>
                </c:pt>
                <c:pt idx="35">
                  <c:v>580.5</c:v>
                </c:pt>
                <c:pt idx="36">
                  <c:v>578.5</c:v>
                </c:pt>
                <c:pt idx="37">
                  <c:v>557.5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1934</c:v>
                </c:pt>
                <c:pt idx="4">
                  <c:v>1847</c:v>
                </c:pt>
                <c:pt idx="5">
                  <c:v>1752</c:v>
                </c:pt>
                <c:pt idx="6">
                  <c:v>1656</c:v>
                </c:pt>
                <c:pt idx="7">
                  <c:v>1535.5</c:v>
                </c:pt>
                <c:pt idx="8">
                  <c:v>1494</c:v>
                </c:pt>
                <c:pt idx="9">
                  <c:v>1426.5</c:v>
                </c:pt>
                <c:pt idx="13">
                  <c:v>1458</c:v>
                </c:pt>
                <c:pt idx="14">
                  <c:v>1535.5</c:v>
                </c:pt>
                <c:pt idx="15">
                  <c:v>1531</c:v>
                </c:pt>
                <c:pt idx="16">
                  <c:v>1495.5</c:v>
                </c:pt>
                <c:pt idx="17">
                  <c:v>1540</c:v>
                </c:pt>
                <c:pt idx="18">
                  <c:v>1469.5</c:v>
                </c:pt>
                <c:pt idx="19">
                  <c:v>1473</c:v>
                </c:pt>
                <c:pt idx="20">
                  <c:v>1462.5</c:v>
                </c:pt>
                <c:pt idx="21">
                  <c:v>1459</c:v>
                </c:pt>
                <c:pt idx="22">
                  <c:v>1470</c:v>
                </c:pt>
                <c:pt idx="23">
                  <c:v>1481</c:v>
                </c:pt>
                <c:pt idx="24">
                  <c:v>1483.5</c:v>
                </c:pt>
                <c:pt idx="25">
                  <c:v>1488.5</c:v>
                </c:pt>
                <c:pt idx="29">
                  <c:v>1590.5</c:v>
                </c:pt>
                <c:pt idx="30">
                  <c:v>1637.5</c:v>
                </c:pt>
                <c:pt idx="31">
                  <c:v>1746</c:v>
                </c:pt>
                <c:pt idx="32">
                  <c:v>1768</c:v>
                </c:pt>
                <c:pt idx="33">
                  <c:v>1861.5</c:v>
                </c:pt>
                <c:pt idx="34">
                  <c:v>1940</c:v>
                </c:pt>
                <c:pt idx="35">
                  <c:v>1900</c:v>
                </c:pt>
                <c:pt idx="36">
                  <c:v>1965</c:v>
                </c:pt>
                <c:pt idx="37">
                  <c:v>1885.5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686192"/>
        <c:axId val="369688152"/>
      </c:lineChart>
      <c:catAx>
        <c:axId val="3696861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9688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6881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96861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91</c:v>
                </c:pt>
                <c:pt idx="1">
                  <c:v>80.5</c:v>
                </c:pt>
                <c:pt idx="2">
                  <c:v>88</c:v>
                </c:pt>
                <c:pt idx="3">
                  <c:v>79.5</c:v>
                </c:pt>
                <c:pt idx="4">
                  <c:v>75.5</c:v>
                </c:pt>
                <c:pt idx="5">
                  <c:v>77.5</c:v>
                </c:pt>
                <c:pt idx="6">
                  <c:v>82.5</c:v>
                </c:pt>
                <c:pt idx="7">
                  <c:v>77.5</c:v>
                </c:pt>
                <c:pt idx="8">
                  <c:v>70.5</c:v>
                </c:pt>
                <c:pt idx="9">
                  <c:v>61</c:v>
                </c:pt>
                <c:pt idx="10">
                  <c:v>55</c:v>
                </c:pt>
                <c:pt idx="11">
                  <c:v>51</c:v>
                </c:pt>
                <c:pt idx="12">
                  <c:v>48.5</c:v>
                </c:pt>
                <c:pt idx="13">
                  <c:v>53</c:v>
                </c:pt>
                <c:pt idx="14">
                  <c:v>64.5</c:v>
                </c:pt>
                <c:pt idx="15">
                  <c:v>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7678240"/>
        <c:axId val="367680200"/>
      </c:barChart>
      <c:catAx>
        <c:axId val="36767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680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680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678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79</c:v>
                </c:pt>
                <c:pt idx="1">
                  <c:v>74</c:v>
                </c:pt>
                <c:pt idx="2">
                  <c:v>93.5</c:v>
                </c:pt>
                <c:pt idx="3">
                  <c:v>100.5</c:v>
                </c:pt>
                <c:pt idx="4">
                  <c:v>96</c:v>
                </c:pt>
                <c:pt idx="5">
                  <c:v>138.5</c:v>
                </c:pt>
                <c:pt idx="6">
                  <c:v>110.5</c:v>
                </c:pt>
                <c:pt idx="7">
                  <c:v>142.5</c:v>
                </c:pt>
                <c:pt idx="8">
                  <c:v>114.5</c:v>
                </c:pt>
                <c:pt idx="9">
                  <c:v>116.5</c:v>
                </c:pt>
                <c:pt idx="10">
                  <c:v>158.5</c:v>
                </c:pt>
                <c:pt idx="11">
                  <c:v>136.5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7681376"/>
        <c:axId val="367679416"/>
      </c:barChart>
      <c:catAx>
        <c:axId val="36768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679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679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68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180</c:v>
                </c:pt>
                <c:pt idx="1">
                  <c:v>187</c:v>
                </c:pt>
                <c:pt idx="2">
                  <c:v>180.5</c:v>
                </c:pt>
                <c:pt idx="3">
                  <c:v>154.5</c:v>
                </c:pt>
                <c:pt idx="4">
                  <c:v>115.5</c:v>
                </c:pt>
                <c:pt idx="5">
                  <c:v>129.5</c:v>
                </c:pt>
                <c:pt idx="6">
                  <c:v>93</c:v>
                </c:pt>
                <c:pt idx="7">
                  <c:v>93</c:v>
                </c:pt>
                <c:pt idx="8">
                  <c:v>94.5</c:v>
                </c:pt>
                <c:pt idx="9">
                  <c:v>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7677848"/>
        <c:axId val="367682552"/>
      </c:barChart>
      <c:catAx>
        <c:axId val="367677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682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682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677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91.5</c:v>
                </c:pt>
                <c:pt idx="1">
                  <c:v>85</c:v>
                </c:pt>
                <c:pt idx="2">
                  <c:v>109</c:v>
                </c:pt>
                <c:pt idx="3">
                  <c:v>88</c:v>
                </c:pt>
                <c:pt idx="4">
                  <c:v>83</c:v>
                </c:pt>
                <c:pt idx="5">
                  <c:v>77.5</c:v>
                </c:pt>
                <c:pt idx="6">
                  <c:v>97.5</c:v>
                </c:pt>
                <c:pt idx="7">
                  <c:v>125</c:v>
                </c:pt>
                <c:pt idx="8">
                  <c:v>103</c:v>
                </c:pt>
                <c:pt idx="9">
                  <c:v>85</c:v>
                </c:pt>
                <c:pt idx="10">
                  <c:v>84.5</c:v>
                </c:pt>
                <c:pt idx="11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7679024"/>
        <c:axId val="367677064"/>
      </c:barChart>
      <c:catAx>
        <c:axId val="36767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677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677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67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91</c:v>
                </c:pt>
                <c:pt idx="1">
                  <c:v>79</c:v>
                </c:pt>
                <c:pt idx="2">
                  <c:v>76</c:v>
                </c:pt>
                <c:pt idx="3">
                  <c:v>73</c:v>
                </c:pt>
                <c:pt idx="4">
                  <c:v>109</c:v>
                </c:pt>
                <c:pt idx="5">
                  <c:v>99.5</c:v>
                </c:pt>
                <c:pt idx="6">
                  <c:v>101</c:v>
                </c:pt>
                <c:pt idx="7">
                  <c:v>89</c:v>
                </c:pt>
                <c:pt idx="8">
                  <c:v>78</c:v>
                </c:pt>
                <c:pt idx="9">
                  <c:v>102</c:v>
                </c:pt>
                <c:pt idx="10">
                  <c:v>108.5</c:v>
                </c:pt>
                <c:pt idx="11">
                  <c:v>113</c:v>
                </c:pt>
                <c:pt idx="12">
                  <c:v>108.5</c:v>
                </c:pt>
                <c:pt idx="13">
                  <c:v>93</c:v>
                </c:pt>
                <c:pt idx="14">
                  <c:v>100.5</c:v>
                </c:pt>
                <c:pt idx="15">
                  <c:v>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7678632"/>
        <c:axId val="367682160"/>
      </c:barChart>
      <c:catAx>
        <c:axId val="367678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68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682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678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142</c:v>
                </c:pt>
                <c:pt idx="1">
                  <c:v>142.5</c:v>
                </c:pt>
                <c:pt idx="2">
                  <c:v>121.5</c:v>
                </c:pt>
                <c:pt idx="3">
                  <c:v>121.5</c:v>
                </c:pt>
                <c:pt idx="4">
                  <c:v>85.5</c:v>
                </c:pt>
                <c:pt idx="5">
                  <c:v>100</c:v>
                </c:pt>
                <c:pt idx="6">
                  <c:v>82.5</c:v>
                </c:pt>
                <c:pt idx="7">
                  <c:v>74</c:v>
                </c:pt>
                <c:pt idx="8">
                  <c:v>75</c:v>
                </c:pt>
                <c:pt idx="9">
                  <c:v>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7679808"/>
        <c:axId val="367682944"/>
      </c:barChart>
      <c:catAx>
        <c:axId val="36767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68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682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67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95.5</c:v>
                </c:pt>
                <c:pt idx="1">
                  <c:v>102.5</c:v>
                </c:pt>
                <c:pt idx="2">
                  <c:v>93.5</c:v>
                </c:pt>
                <c:pt idx="3">
                  <c:v>101.5</c:v>
                </c:pt>
                <c:pt idx="4">
                  <c:v>104.5</c:v>
                </c:pt>
                <c:pt idx="5">
                  <c:v>126</c:v>
                </c:pt>
                <c:pt idx="6">
                  <c:v>96</c:v>
                </c:pt>
                <c:pt idx="7">
                  <c:v>106.5</c:v>
                </c:pt>
                <c:pt idx="8">
                  <c:v>115.5</c:v>
                </c:pt>
                <c:pt idx="9">
                  <c:v>107</c:v>
                </c:pt>
                <c:pt idx="10">
                  <c:v>128</c:v>
                </c:pt>
                <c:pt idx="11">
                  <c:v>105.5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501880"/>
        <c:axId val="11508544"/>
      </c:barChart>
      <c:catAx>
        <c:axId val="11501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50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08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501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44</c:v>
                </c:pt>
                <c:pt idx="1">
                  <c:v>87.5</c:v>
                </c:pt>
                <c:pt idx="2">
                  <c:v>125</c:v>
                </c:pt>
                <c:pt idx="3">
                  <c:v>63.5</c:v>
                </c:pt>
                <c:pt idx="4">
                  <c:v>94.5</c:v>
                </c:pt>
                <c:pt idx="5">
                  <c:v>64.5</c:v>
                </c:pt>
                <c:pt idx="6">
                  <c:v>65</c:v>
                </c:pt>
                <c:pt idx="7">
                  <c:v>78</c:v>
                </c:pt>
                <c:pt idx="8">
                  <c:v>65.5</c:v>
                </c:pt>
                <c:pt idx="9">
                  <c:v>78</c:v>
                </c:pt>
                <c:pt idx="10">
                  <c:v>88.5</c:v>
                </c:pt>
                <c:pt idx="11">
                  <c:v>73</c:v>
                </c:pt>
                <c:pt idx="12">
                  <c:v>78</c:v>
                </c:pt>
                <c:pt idx="13">
                  <c:v>114</c:v>
                </c:pt>
                <c:pt idx="14">
                  <c:v>93.5</c:v>
                </c:pt>
                <c:pt idx="15">
                  <c:v>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505016"/>
        <c:axId val="11508152"/>
      </c:barChart>
      <c:catAx>
        <c:axId val="11505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508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08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505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5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6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planeamient\f\PLANEAMIENTO\AFOROS%20VEHICULARES%20BARRANQUILLA\INTERSECCIONES%20SEMAFORIZADAS\Semaforizadas\2316\2015\V.A%20-%20V.D.%202316(04-08-201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1"/>
      <sheetName val="G-2"/>
      <sheetName val="G-3"/>
      <sheetName val="G-4"/>
      <sheetName val="G-Totales"/>
      <sheetName val="DIRECCIONALIDAD"/>
      <sheetName val="DIAGRAMA DE VOL"/>
    </sheetNames>
    <sheetDataSet>
      <sheetData sheetId="0">
        <row r="4">
          <cell r="E4" t="str">
            <v>DE OBRA</v>
          </cell>
        </row>
        <row r="5">
          <cell r="D5" t="str">
            <v>CALLE 61 X CARRERA 27</v>
          </cell>
          <cell r="L5">
            <v>2316</v>
          </cell>
        </row>
        <row r="57">
          <cell r="A57" t="str">
            <v>11:00 11:15</v>
          </cell>
        </row>
        <row r="58">
          <cell r="A58" t="str">
            <v>11:15 11:30</v>
          </cell>
        </row>
        <row r="59">
          <cell r="A59" t="str">
            <v>11:30 11:45</v>
          </cell>
        </row>
        <row r="60">
          <cell r="A60" t="str">
            <v>11:45 12:00</v>
          </cell>
        </row>
        <row r="61">
          <cell r="A61" t="str">
            <v>12:00 12:15</v>
          </cell>
        </row>
        <row r="62">
          <cell r="A62" t="str">
            <v>12:15 12:30</v>
          </cell>
        </row>
        <row r="63">
          <cell r="A63" t="str">
            <v>12:30 12:45</v>
          </cell>
        </row>
        <row r="64">
          <cell r="A64" t="str">
            <v>12:45 13:00</v>
          </cell>
        </row>
        <row r="65">
          <cell r="A65" t="str">
            <v>13:00 13:15</v>
          </cell>
        </row>
        <row r="66">
          <cell r="A66" t="str">
            <v>13:15 13:30</v>
          </cell>
        </row>
        <row r="67">
          <cell r="A67" t="str">
            <v>13:30 13:45</v>
          </cell>
        </row>
        <row r="68">
          <cell r="A68" t="str">
            <v>13:45 14:00</v>
          </cell>
        </row>
        <row r="69">
          <cell r="A69" t="str">
            <v>14:00 14:15</v>
          </cell>
        </row>
        <row r="70">
          <cell r="A70" t="str">
            <v>14:15 14:30</v>
          </cell>
        </row>
        <row r="71">
          <cell r="A71" t="str">
            <v>14:30 14:45</v>
          </cell>
        </row>
        <row r="72">
          <cell r="A72" t="str">
            <v>14:45 15:00</v>
          </cell>
        </row>
      </sheetData>
      <sheetData sheetId="1" refreshError="1"/>
      <sheetData sheetId="2" refreshError="1"/>
      <sheetData sheetId="3">
        <row r="10">
          <cell r="A10" t="str">
            <v>7:30 7:45</v>
          </cell>
          <cell r="F10">
            <v>123.5</v>
          </cell>
          <cell r="M10">
            <v>81.5</v>
          </cell>
          <cell r="O10" t="str">
            <v>16:00 16:15</v>
          </cell>
          <cell r="T10">
            <v>106</v>
          </cell>
        </row>
        <row r="11">
          <cell r="A11" t="str">
            <v>7:45 8:00</v>
          </cell>
          <cell r="F11">
            <v>131</v>
          </cell>
          <cell r="M11">
            <v>122</v>
          </cell>
          <cell r="O11" t="str">
            <v>16:15 16:30</v>
          </cell>
          <cell r="T11">
            <v>104</v>
          </cell>
        </row>
        <row r="12">
          <cell r="A12" t="str">
            <v>8:00 8:15</v>
          </cell>
          <cell r="F12">
            <v>122.5</v>
          </cell>
          <cell r="M12">
            <v>142</v>
          </cell>
          <cell r="O12" t="str">
            <v>16:30 16:45</v>
          </cell>
          <cell r="T12">
            <v>97.5</v>
          </cell>
        </row>
        <row r="13">
          <cell r="A13" t="str">
            <v>8:15 8:30</v>
          </cell>
          <cell r="F13">
            <v>120.5</v>
          </cell>
          <cell r="M13">
            <v>101.5</v>
          </cell>
          <cell r="O13" t="str">
            <v>16:45 17:00</v>
          </cell>
          <cell r="T13">
            <v>110.5</v>
          </cell>
        </row>
        <row r="14">
          <cell r="A14" t="str">
            <v>8:30 8:45</v>
          </cell>
          <cell r="F14">
            <v>110.5</v>
          </cell>
          <cell r="M14">
            <v>105</v>
          </cell>
          <cell r="O14" t="str">
            <v>17:00 17:15</v>
          </cell>
          <cell r="T14">
            <v>100</v>
          </cell>
        </row>
        <row r="15">
          <cell r="A15" t="str">
            <v>8:45 9:00</v>
          </cell>
          <cell r="F15">
            <v>110.5</v>
          </cell>
          <cell r="M15">
            <v>104</v>
          </cell>
          <cell r="O15" t="str">
            <v>17:15 17:30</v>
          </cell>
          <cell r="T15">
            <v>112.5</v>
          </cell>
        </row>
        <row r="16">
          <cell r="A16" t="str">
            <v>9:00 9:15</v>
          </cell>
          <cell r="F16">
            <v>108</v>
          </cell>
          <cell r="M16">
            <v>95.5</v>
          </cell>
          <cell r="O16" t="str">
            <v>17:30 17:45</v>
          </cell>
          <cell r="T16">
            <v>121.5</v>
          </cell>
        </row>
        <row r="17">
          <cell r="A17" t="str">
            <v>9:15 9:30</v>
          </cell>
          <cell r="F17">
            <v>102</v>
          </cell>
          <cell r="M17">
            <v>92</v>
          </cell>
          <cell r="O17" t="str">
            <v>17:45 18:00</v>
          </cell>
          <cell r="T17">
            <v>117</v>
          </cell>
        </row>
        <row r="18">
          <cell r="A18" t="str">
            <v>9:30 9:45</v>
          </cell>
          <cell r="F18">
            <v>118</v>
          </cell>
          <cell r="M18">
            <v>113</v>
          </cell>
          <cell r="O18" t="str">
            <v>18:00 18:15</v>
          </cell>
          <cell r="T18">
            <v>109</v>
          </cell>
        </row>
        <row r="19">
          <cell r="A19" t="str">
            <v>9:45 10:00</v>
          </cell>
          <cell r="F19">
            <v>118.5</v>
          </cell>
          <cell r="M19">
            <v>109</v>
          </cell>
          <cell r="O19" t="str">
            <v>18:15 18:30</v>
          </cell>
          <cell r="T19">
            <v>152.5</v>
          </cell>
        </row>
        <row r="20">
          <cell r="F20">
            <v>90.5</v>
          </cell>
          <cell r="M20">
            <v>101.5</v>
          </cell>
          <cell r="O20" t="str">
            <v>18:30 18:45</v>
          </cell>
          <cell r="T20">
            <v>130</v>
          </cell>
        </row>
        <row r="21">
          <cell r="F21">
            <v>112.5</v>
          </cell>
          <cell r="M21">
            <v>101</v>
          </cell>
          <cell r="O21" t="str">
            <v>18:45 19:00</v>
          </cell>
          <cell r="T21">
            <v>120.5</v>
          </cell>
        </row>
        <row r="22">
          <cell r="F22">
            <v>104.5</v>
          </cell>
          <cell r="M22">
            <v>96</v>
          </cell>
        </row>
      </sheetData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3" zoomScaleNormal="100" workbookViewId="0">
      <selection activeCell="W20" sqref="W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53" t="s">
        <v>38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51" t="s">
        <v>54</v>
      </c>
      <c r="B4" s="151"/>
      <c r="C4" s="151"/>
      <c r="D4" s="26"/>
      <c r="E4" s="155" t="s">
        <v>60</v>
      </c>
      <c r="F4" s="155"/>
      <c r="G4" s="155"/>
      <c r="H4" s="15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45" t="s">
        <v>56</v>
      </c>
      <c r="B5" s="145"/>
      <c r="C5" s="145"/>
      <c r="D5" s="155" t="s">
        <v>152</v>
      </c>
      <c r="E5" s="155"/>
      <c r="F5" s="155"/>
      <c r="G5" s="155"/>
      <c r="H5" s="155"/>
      <c r="I5" s="145" t="s">
        <v>53</v>
      </c>
      <c r="J5" s="145"/>
      <c r="K5" s="145"/>
      <c r="L5" s="156">
        <v>2314</v>
      </c>
      <c r="M5" s="156"/>
      <c r="N5" s="156"/>
      <c r="O5" s="12"/>
      <c r="P5" s="145" t="s">
        <v>57</v>
      </c>
      <c r="Q5" s="145"/>
      <c r="R5" s="145"/>
      <c r="S5" s="154" t="s">
        <v>63</v>
      </c>
      <c r="T5" s="154"/>
      <c r="U5" s="154"/>
    </row>
    <row r="6" spans="1:21" ht="12.75" customHeight="1" x14ac:dyDescent="0.2">
      <c r="A6" s="145" t="s">
        <v>55</v>
      </c>
      <c r="B6" s="145"/>
      <c r="C6" s="145"/>
      <c r="D6" s="152" t="s">
        <v>151</v>
      </c>
      <c r="E6" s="152"/>
      <c r="F6" s="152"/>
      <c r="G6" s="152"/>
      <c r="H6" s="152"/>
      <c r="I6" s="145" t="s">
        <v>59</v>
      </c>
      <c r="J6" s="145"/>
      <c r="K6" s="145"/>
      <c r="L6" s="157">
        <v>1</v>
      </c>
      <c r="M6" s="157"/>
      <c r="N6" s="157"/>
      <c r="O6" s="42"/>
      <c r="P6" s="145" t="s">
        <v>58</v>
      </c>
      <c r="Q6" s="145"/>
      <c r="R6" s="145"/>
      <c r="S6" s="150">
        <v>43864</v>
      </c>
      <c r="T6" s="150"/>
      <c r="U6" s="150"/>
    </row>
    <row r="7" spans="1:21" ht="11.25" customHeight="1" x14ac:dyDescent="0.2">
      <c r="A7" s="13"/>
      <c r="B7" s="11"/>
      <c r="C7" s="11"/>
      <c r="D7" s="11"/>
      <c r="E7" s="149"/>
      <c r="F7" s="149"/>
      <c r="G7" s="149"/>
      <c r="H7" s="149"/>
      <c r="I7" s="149"/>
      <c r="J7" s="149"/>
      <c r="K7" s="14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42" t="s">
        <v>36</v>
      </c>
      <c r="B8" s="146" t="s">
        <v>34</v>
      </c>
      <c r="C8" s="147"/>
      <c r="D8" s="147"/>
      <c r="E8" s="148"/>
      <c r="F8" s="142" t="s">
        <v>35</v>
      </c>
      <c r="G8" s="142" t="s">
        <v>37</v>
      </c>
      <c r="H8" s="142" t="s">
        <v>36</v>
      </c>
      <c r="I8" s="146" t="s">
        <v>34</v>
      </c>
      <c r="J8" s="147"/>
      <c r="K8" s="147"/>
      <c r="L8" s="148"/>
      <c r="M8" s="142" t="s">
        <v>35</v>
      </c>
      <c r="N8" s="142" t="s">
        <v>37</v>
      </c>
      <c r="O8" s="142" t="s">
        <v>36</v>
      </c>
      <c r="P8" s="146" t="s">
        <v>34</v>
      </c>
      <c r="Q8" s="147"/>
      <c r="R8" s="147"/>
      <c r="S8" s="148"/>
      <c r="T8" s="142" t="s">
        <v>35</v>
      </c>
      <c r="U8" s="142" t="s">
        <v>37</v>
      </c>
    </row>
    <row r="9" spans="1:21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3"/>
    </row>
    <row r="10" spans="1:21" ht="24" customHeight="1" x14ac:dyDescent="0.2">
      <c r="A10" s="18" t="s">
        <v>11</v>
      </c>
      <c r="B10" s="46">
        <v>30</v>
      </c>
      <c r="C10" s="46">
        <v>41</v>
      </c>
      <c r="D10" s="46">
        <v>0</v>
      </c>
      <c r="E10" s="46">
        <v>2</v>
      </c>
      <c r="F10" s="6">
        <f t="shared" ref="F10:F22" si="0">B10*0.5+C10*1+D10*2+E10*2.5</f>
        <v>61</v>
      </c>
      <c r="G10" s="2"/>
      <c r="H10" s="19" t="s">
        <v>4</v>
      </c>
      <c r="I10" s="46">
        <v>39</v>
      </c>
      <c r="J10" s="46">
        <v>55</v>
      </c>
      <c r="K10" s="46">
        <v>0</v>
      </c>
      <c r="L10" s="46">
        <v>2</v>
      </c>
      <c r="M10" s="6">
        <f t="shared" ref="M10:M22" si="1">I10*0.5+J10*1+K10*2+L10*2.5</f>
        <v>79.5</v>
      </c>
      <c r="N10" s="9">
        <f>F20+F21+F22+M10</f>
        <v>339</v>
      </c>
      <c r="O10" s="19" t="s">
        <v>43</v>
      </c>
      <c r="P10" s="46">
        <v>30</v>
      </c>
      <c r="Q10" s="46">
        <v>59</v>
      </c>
      <c r="R10" s="46">
        <v>0</v>
      </c>
      <c r="S10" s="46">
        <v>2</v>
      </c>
      <c r="T10" s="6">
        <f t="shared" ref="T10:T21" si="2">P10*0.5+Q10*1+R10*2+S10*2.5</f>
        <v>79</v>
      </c>
      <c r="U10" s="36"/>
    </row>
    <row r="11" spans="1:21" ht="24" customHeight="1" x14ac:dyDescent="0.2">
      <c r="A11" s="18" t="s">
        <v>14</v>
      </c>
      <c r="B11" s="46">
        <v>35</v>
      </c>
      <c r="C11" s="46">
        <v>56</v>
      </c>
      <c r="D11" s="46">
        <v>0</v>
      </c>
      <c r="E11" s="46">
        <v>1</v>
      </c>
      <c r="F11" s="6">
        <f t="shared" si="0"/>
        <v>76</v>
      </c>
      <c r="G11" s="2"/>
      <c r="H11" s="19" t="s">
        <v>5</v>
      </c>
      <c r="I11" s="46">
        <v>31</v>
      </c>
      <c r="J11" s="46">
        <v>60</v>
      </c>
      <c r="K11" s="46">
        <v>0</v>
      </c>
      <c r="L11" s="46">
        <v>0</v>
      </c>
      <c r="M11" s="6">
        <f t="shared" si="1"/>
        <v>75.5</v>
      </c>
      <c r="N11" s="9">
        <f>F21+F22+M10+M11</f>
        <v>323.5</v>
      </c>
      <c r="O11" s="19" t="s">
        <v>44</v>
      </c>
      <c r="P11" s="46">
        <v>28</v>
      </c>
      <c r="Q11" s="46">
        <v>55</v>
      </c>
      <c r="R11" s="46">
        <v>0</v>
      </c>
      <c r="S11" s="46">
        <v>2</v>
      </c>
      <c r="T11" s="6">
        <f t="shared" si="2"/>
        <v>74</v>
      </c>
      <c r="U11" s="2"/>
    </row>
    <row r="12" spans="1:21" ht="24" customHeight="1" x14ac:dyDescent="0.2">
      <c r="A12" s="18" t="s">
        <v>17</v>
      </c>
      <c r="B12" s="46">
        <v>27</v>
      </c>
      <c r="C12" s="46">
        <v>51</v>
      </c>
      <c r="D12" s="46">
        <v>1</v>
      </c>
      <c r="E12" s="46">
        <v>1</v>
      </c>
      <c r="F12" s="6">
        <f t="shared" si="0"/>
        <v>69</v>
      </c>
      <c r="G12" s="2"/>
      <c r="H12" s="19" t="s">
        <v>6</v>
      </c>
      <c r="I12" s="46">
        <v>35</v>
      </c>
      <c r="J12" s="46">
        <v>58</v>
      </c>
      <c r="K12" s="46">
        <v>1</v>
      </c>
      <c r="L12" s="46">
        <v>0</v>
      </c>
      <c r="M12" s="6">
        <f t="shared" si="1"/>
        <v>77.5</v>
      </c>
      <c r="N12" s="2">
        <f>F22+M10+M11+M12</f>
        <v>320.5</v>
      </c>
      <c r="O12" s="19" t="s">
        <v>32</v>
      </c>
      <c r="P12" s="46">
        <v>50</v>
      </c>
      <c r="Q12" s="46">
        <v>66</v>
      </c>
      <c r="R12" s="46">
        <v>0</v>
      </c>
      <c r="S12" s="46">
        <v>1</v>
      </c>
      <c r="T12" s="6">
        <f t="shared" si="2"/>
        <v>93.5</v>
      </c>
      <c r="U12" s="2"/>
    </row>
    <row r="13" spans="1:21" ht="24" customHeight="1" x14ac:dyDescent="0.2">
      <c r="A13" s="18" t="s">
        <v>19</v>
      </c>
      <c r="B13" s="46">
        <v>30</v>
      </c>
      <c r="C13" s="46">
        <v>47</v>
      </c>
      <c r="D13" s="46">
        <v>0</v>
      </c>
      <c r="E13" s="46">
        <v>0</v>
      </c>
      <c r="F13" s="6">
        <f t="shared" si="0"/>
        <v>62</v>
      </c>
      <c r="G13" s="2">
        <f t="shared" ref="G13:G19" si="3">F10+F11+F12+F13</f>
        <v>268</v>
      </c>
      <c r="H13" s="19" t="s">
        <v>7</v>
      </c>
      <c r="I13" s="46">
        <v>21</v>
      </c>
      <c r="J13" s="46">
        <v>70</v>
      </c>
      <c r="K13" s="46">
        <v>1</v>
      </c>
      <c r="L13" s="46">
        <v>0</v>
      </c>
      <c r="M13" s="6">
        <f t="shared" si="1"/>
        <v>82.5</v>
      </c>
      <c r="N13" s="2">
        <f t="shared" ref="N13:N18" si="4">M10+M11+M12+M13</f>
        <v>315</v>
      </c>
      <c r="O13" s="19" t="s">
        <v>33</v>
      </c>
      <c r="P13" s="46">
        <v>56</v>
      </c>
      <c r="Q13" s="46">
        <v>70</v>
      </c>
      <c r="R13" s="46">
        <v>0</v>
      </c>
      <c r="S13" s="46">
        <v>1</v>
      </c>
      <c r="T13" s="6">
        <f t="shared" si="2"/>
        <v>100.5</v>
      </c>
      <c r="U13" s="2">
        <f t="shared" ref="U13:U21" si="5">T10+T11+T12+T13</f>
        <v>347</v>
      </c>
    </row>
    <row r="14" spans="1:21" ht="24" customHeight="1" x14ac:dyDescent="0.2">
      <c r="A14" s="18" t="s">
        <v>21</v>
      </c>
      <c r="B14" s="46">
        <v>35</v>
      </c>
      <c r="C14" s="46">
        <v>55</v>
      </c>
      <c r="D14" s="46">
        <v>0</v>
      </c>
      <c r="E14" s="46">
        <v>2</v>
      </c>
      <c r="F14" s="6">
        <f t="shared" si="0"/>
        <v>77.5</v>
      </c>
      <c r="G14" s="2">
        <f t="shared" si="3"/>
        <v>284.5</v>
      </c>
      <c r="H14" s="19" t="s">
        <v>9</v>
      </c>
      <c r="I14" s="46">
        <v>25</v>
      </c>
      <c r="J14" s="46">
        <v>65</v>
      </c>
      <c r="K14" s="46">
        <v>0</v>
      </c>
      <c r="L14" s="46">
        <v>0</v>
      </c>
      <c r="M14" s="6">
        <f t="shared" si="1"/>
        <v>77.5</v>
      </c>
      <c r="N14" s="2">
        <f t="shared" si="4"/>
        <v>313</v>
      </c>
      <c r="O14" s="19" t="s">
        <v>29</v>
      </c>
      <c r="P14" s="45">
        <v>29</v>
      </c>
      <c r="Q14" s="45">
        <v>72</v>
      </c>
      <c r="R14" s="45">
        <v>1</v>
      </c>
      <c r="S14" s="45">
        <v>3</v>
      </c>
      <c r="T14" s="6">
        <f t="shared" si="2"/>
        <v>96</v>
      </c>
      <c r="U14" s="2">
        <f t="shared" si="5"/>
        <v>364</v>
      </c>
    </row>
    <row r="15" spans="1:21" ht="24" customHeight="1" x14ac:dyDescent="0.2">
      <c r="A15" s="18" t="s">
        <v>23</v>
      </c>
      <c r="B15" s="46">
        <v>41</v>
      </c>
      <c r="C15" s="46">
        <v>50</v>
      </c>
      <c r="D15" s="46">
        <v>0</v>
      </c>
      <c r="E15" s="46">
        <v>1</v>
      </c>
      <c r="F15" s="6">
        <f t="shared" si="0"/>
        <v>73</v>
      </c>
      <c r="G15" s="2">
        <f t="shared" si="3"/>
        <v>281.5</v>
      </c>
      <c r="H15" s="19" t="s">
        <v>12</v>
      </c>
      <c r="I15" s="46">
        <v>25</v>
      </c>
      <c r="J15" s="46">
        <v>58</v>
      </c>
      <c r="K15" s="46">
        <v>0</v>
      </c>
      <c r="L15" s="46">
        <v>0</v>
      </c>
      <c r="M15" s="6">
        <f t="shared" si="1"/>
        <v>70.5</v>
      </c>
      <c r="N15" s="2">
        <f t="shared" si="4"/>
        <v>308</v>
      </c>
      <c r="O15" s="18" t="s">
        <v>30</v>
      </c>
      <c r="P15" s="46">
        <v>94</v>
      </c>
      <c r="Q15" s="46">
        <v>89</v>
      </c>
      <c r="R15" s="45">
        <v>0</v>
      </c>
      <c r="S15" s="46">
        <v>1</v>
      </c>
      <c r="T15" s="6">
        <f t="shared" si="2"/>
        <v>138.5</v>
      </c>
      <c r="U15" s="2">
        <f t="shared" si="5"/>
        <v>428.5</v>
      </c>
    </row>
    <row r="16" spans="1:21" ht="24" customHeight="1" x14ac:dyDescent="0.2">
      <c r="A16" s="18" t="s">
        <v>39</v>
      </c>
      <c r="B16" s="46">
        <v>38</v>
      </c>
      <c r="C16" s="46">
        <v>63</v>
      </c>
      <c r="D16" s="46">
        <v>0</v>
      </c>
      <c r="E16" s="46">
        <v>1</v>
      </c>
      <c r="F16" s="6">
        <f t="shared" si="0"/>
        <v>84.5</v>
      </c>
      <c r="G16" s="2">
        <f t="shared" si="3"/>
        <v>297</v>
      </c>
      <c r="H16" s="19" t="s">
        <v>15</v>
      </c>
      <c r="I16" s="46">
        <v>20</v>
      </c>
      <c r="J16" s="46">
        <v>51</v>
      </c>
      <c r="K16" s="46">
        <v>0</v>
      </c>
      <c r="L16" s="46">
        <v>0</v>
      </c>
      <c r="M16" s="6">
        <f t="shared" si="1"/>
        <v>61</v>
      </c>
      <c r="N16" s="2">
        <f t="shared" si="4"/>
        <v>291.5</v>
      </c>
      <c r="O16" s="19" t="s">
        <v>8</v>
      </c>
      <c r="P16" s="46">
        <v>62</v>
      </c>
      <c r="Q16" s="46">
        <v>72</v>
      </c>
      <c r="R16" s="46">
        <v>0</v>
      </c>
      <c r="S16" s="46">
        <v>3</v>
      </c>
      <c r="T16" s="6">
        <f t="shared" si="2"/>
        <v>110.5</v>
      </c>
      <c r="U16" s="2">
        <f t="shared" si="5"/>
        <v>445.5</v>
      </c>
    </row>
    <row r="17" spans="1:21" ht="24" customHeight="1" x14ac:dyDescent="0.2">
      <c r="A17" s="18" t="s">
        <v>40</v>
      </c>
      <c r="B17" s="46">
        <v>35</v>
      </c>
      <c r="C17" s="46">
        <v>57</v>
      </c>
      <c r="D17" s="46">
        <v>0</v>
      </c>
      <c r="E17" s="46">
        <v>2</v>
      </c>
      <c r="F17" s="6">
        <f t="shared" si="0"/>
        <v>79.5</v>
      </c>
      <c r="G17" s="2">
        <f t="shared" si="3"/>
        <v>314.5</v>
      </c>
      <c r="H17" s="19" t="s">
        <v>18</v>
      </c>
      <c r="I17" s="46">
        <v>16</v>
      </c>
      <c r="J17" s="46">
        <v>45</v>
      </c>
      <c r="K17" s="46">
        <v>1</v>
      </c>
      <c r="L17" s="46">
        <v>0</v>
      </c>
      <c r="M17" s="6">
        <f t="shared" si="1"/>
        <v>55</v>
      </c>
      <c r="N17" s="2">
        <f t="shared" si="4"/>
        <v>264</v>
      </c>
      <c r="O17" s="19" t="s">
        <v>10</v>
      </c>
      <c r="P17" s="46">
        <v>82</v>
      </c>
      <c r="Q17" s="46">
        <v>99</v>
      </c>
      <c r="R17" s="46">
        <v>0</v>
      </c>
      <c r="S17" s="46">
        <v>1</v>
      </c>
      <c r="T17" s="6">
        <f t="shared" si="2"/>
        <v>142.5</v>
      </c>
      <c r="U17" s="2">
        <f t="shared" si="5"/>
        <v>487.5</v>
      </c>
    </row>
    <row r="18" spans="1:21" ht="24" customHeight="1" x14ac:dyDescent="0.2">
      <c r="A18" s="18" t="s">
        <v>41</v>
      </c>
      <c r="B18" s="46">
        <v>38</v>
      </c>
      <c r="C18" s="46">
        <v>60</v>
      </c>
      <c r="D18" s="46">
        <v>0</v>
      </c>
      <c r="E18" s="46">
        <v>0</v>
      </c>
      <c r="F18" s="6">
        <f t="shared" si="0"/>
        <v>79</v>
      </c>
      <c r="G18" s="2">
        <f t="shared" si="3"/>
        <v>316</v>
      </c>
      <c r="H18" s="19" t="s">
        <v>20</v>
      </c>
      <c r="I18" s="46">
        <v>13</v>
      </c>
      <c r="J18" s="46">
        <v>42</v>
      </c>
      <c r="K18" s="46">
        <v>0</v>
      </c>
      <c r="L18" s="46">
        <v>1</v>
      </c>
      <c r="M18" s="6">
        <f t="shared" si="1"/>
        <v>51</v>
      </c>
      <c r="N18" s="2">
        <f t="shared" si="4"/>
        <v>237.5</v>
      </c>
      <c r="O18" s="19" t="s">
        <v>13</v>
      </c>
      <c r="P18" s="46">
        <v>59</v>
      </c>
      <c r="Q18" s="46">
        <v>80</v>
      </c>
      <c r="R18" s="46">
        <v>0</v>
      </c>
      <c r="S18" s="46">
        <v>2</v>
      </c>
      <c r="T18" s="6">
        <f t="shared" si="2"/>
        <v>114.5</v>
      </c>
      <c r="U18" s="2">
        <f t="shared" si="5"/>
        <v>506</v>
      </c>
    </row>
    <row r="19" spans="1:21" ht="24" customHeight="1" thickBot="1" x14ac:dyDescent="0.25">
      <c r="A19" s="21" t="s">
        <v>42</v>
      </c>
      <c r="B19" s="47">
        <v>41</v>
      </c>
      <c r="C19" s="47">
        <v>66</v>
      </c>
      <c r="D19" s="47">
        <v>0</v>
      </c>
      <c r="E19" s="47">
        <v>1</v>
      </c>
      <c r="F19" s="7">
        <f t="shared" si="0"/>
        <v>89</v>
      </c>
      <c r="G19" s="3">
        <f t="shared" si="3"/>
        <v>332</v>
      </c>
      <c r="H19" s="20" t="s">
        <v>22</v>
      </c>
      <c r="I19" s="45">
        <v>17</v>
      </c>
      <c r="J19" s="45">
        <v>35</v>
      </c>
      <c r="K19" s="45">
        <v>0</v>
      </c>
      <c r="L19" s="45">
        <v>2</v>
      </c>
      <c r="M19" s="6">
        <f t="shared" si="1"/>
        <v>48.5</v>
      </c>
      <c r="N19" s="2">
        <f>M16+M17+M18+M19</f>
        <v>215.5</v>
      </c>
      <c r="O19" s="19" t="s">
        <v>16</v>
      </c>
      <c r="P19" s="46">
        <v>61</v>
      </c>
      <c r="Q19" s="46">
        <v>86</v>
      </c>
      <c r="R19" s="46">
        <v>0</v>
      </c>
      <c r="S19" s="46">
        <v>0</v>
      </c>
      <c r="T19" s="6">
        <f t="shared" si="2"/>
        <v>116.5</v>
      </c>
      <c r="U19" s="2">
        <f t="shared" si="5"/>
        <v>484</v>
      </c>
    </row>
    <row r="20" spans="1:21" ht="24" customHeight="1" x14ac:dyDescent="0.2">
      <c r="A20" s="19" t="s">
        <v>27</v>
      </c>
      <c r="B20" s="45">
        <v>45</v>
      </c>
      <c r="C20" s="45">
        <v>66</v>
      </c>
      <c r="D20" s="45">
        <v>0</v>
      </c>
      <c r="E20" s="45">
        <v>1</v>
      </c>
      <c r="F20" s="8">
        <f t="shared" si="0"/>
        <v>91</v>
      </c>
      <c r="G20" s="35"/>
      <c r="H20" s="19" t="s">
        <v>24</v>
      </c>
      <c r="I20" s="46">
        <v>24</v>
      </c>
      <c r="J20" s="46">
        <v>36</v>
      </c>
      <c r="K20" s="46">
        <v>0</v>
      </c>
      <c r="L20" s="46">
        <v>2</v>
      </c>
      <c r="M20" s="8">
        <f t="shared" si="1"/>
        <v>53</v>
      </c>
      <c r="N20" s="2">
        <f>M17+M18+M19+M20</f>
        <v>207.5</v>
      </c>
      <c r="O20" s="19" t="s">
        <v>45</v>
      </c>
      <c r="P20" s="45">
        <v>90</v>
      </c>
      <c r="Q20" s="45">
        <v>106</v>
      </c>
      <c r="R20" s="46">
        <v>0</v>
      </c>
      <c r="S20" s="45">
        <v>3</v>
      </c>
      <c r="T20" s="8">
        <f t="shared" si="2"/>
        <v>158.5</v>
      </c>
      <c r="U20" s="2">
        <f t="shared" si="5"/>
        <v>532</v>
      </c>
    </row>
    <row r="21" spans="1:21" ht="24" customHeight="1" thickBot="1" x14ac:dyDescent="0.25">
      <c r="A21" s="19" t="s">
        <v>28</v>
      </c>
      <c r="B21" s="46">
        <v>41</v>
      </c>
      <c r="C21" s="46">
        <v>60</v>
      </c>
      <c r="D21" s="46">
        <v>0</v>
      </c>
      <c r="E21" s="46">
        <v>0</v>
      </c>
      <c r="F21" s="6">
        <f t="shared" si="0"/>
        <v>80.5</v>
      </c>
      <c r="G21" s="36"/>
      <c r="H21" s="20" t="s">
        <v>25</v>
      </c>
      <c r="I21" s="46">
        <v>33</v>
      </c>
      <c r="J21" s="46">
        <v>48</v>
      </c>
      <c r="K21" s="46">
        <v>0</v>
      </c>
      <c r="L21" s="46">
        <v>0</v>
      </c>
      <c r="M21" s="6">
        <f t="shared" si="1"/>
        <v>64.5</v>
      </c>
      <c r="N21" s="2">
        <f>M18+M19+M20+M21</f>
        <v>217</v>
      </c>
      <c r="O21" s="21" t="s">
        <v>46</v>
      </c>
      <c r="P21" s="47">
        <v>82</v>
      </c>
      <c r="Q21" s="47">
        <v>93</v>
      </c>
      <c r="R21" s="47">
        <v>0</v>
      </c>
      <c r="S21" s="47">
        <v>1</v>
      </c>
      <c r="T21" s="7">
        <f t="shared" si="2"/>
        <v>136.5</v>
      </c>
      <c r="U21" s="3">
        <f t="shared" si="5"/>
        <v>526</v>
      </c>
    </row>
    <row r="22" spans="1:21" ht="24" customHeight="1" thickBot="1" x14ac:dyDescent="0.25">
      <c r="A22" s="19" t="s">
        <v>1</v>
      </c>
      <c r="B22" s="46">
        <v>48</v>
      </c>
      <c r="C22" s="46">
        <v>64</v>
      </c>
      <c r="D22" s="46">
        <v>0</v>
      </c>
      <c r="E22" s="46">
        <v>0</v>
      </c>
      <c r="F22" s="6">
        <f t="shared" si="0"/>
        <v>88</v>
      </c>
      <c r="G22" s="2"/>
      <c r="H22" s="21" t="s">
        <v>26</v>
      </c>
      <c r="I22" s="47">
        <v>55</v>
      </c>
      <c r="J22" s="47">
        <v>45</v>
      </c>
      <c r="K22" s="47">
        <v>0</v>
      </c>
      <c r="L22" s="47">
        <v>2</v>
      </c>
      <c r="M22" s="6">
        <f t="shared" si="1"/>
        <v>77.5</v>
      </c>
      <c r="N22" s="3">
        <f>M19+M20+M21+M22</f>
        <v>243.5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66">
        <f>MAX(G13:G19)</f>
        <v>332</v>
      </c>
      <c r="H23" s="165" t="s">
        <v>48</v>
      </c>
      <c r="I23" s="166"/>
      <c r="J23" s="158" t="s">
        <v>50</v>
      </c>
      <c r="K23" s="159"/>
      <c r="L23" s="159"/>
      <c r="M23" s="160"/>
      <c r="N23" s="67">
        <f>MAX(N10:N22)</f>
        <v>339</v>
      </c>
      <c r="O23" s="161" t="s">
        <v>49</v>
      </c>
      <c r="P23" s="162"/>
      <c r="Q23" s="167" t="s">
        <v>50</v>
      </c>
      <c r="R23" s="168"/>
      <c r="S23" s="168"/>
      <c r="T23" s="169"/>
      <c r="U23" s="66">
        <f>MAX(U13:U21)</f>
        <v>532</v>
      </c>
    </row>
    <row r="24" spans="1:21" ht="15" customHeight="1" x14ac:dyDescent="0.2">
      <c r="A24" s="163"/>
      <c r="B24" s="164"/>
      <c r="C24" s="65" t="s">
        <v>73</v>
      </c>
      <c r="D24" s="68"/>
      <c r="E24" s="68"/>
      <c r="F24" s="69" t="s">
        <v>89</v>
      </c>
      <c r="G24" s="70"/>
      <c r="H24" s="163"/>
      <c r="I24" s="164"/>
      <c r="J24" s="65" t="s">
        <v>73</v>
      </c>
      <c r="K24" s="68"/>
      <c r="L24" s="68"/>
      <c r="M24" s="69" t="s">
        <v>74</v>
      </c>
      <c r="N24" s="70"/>
      <c r="O24" s="163"/>
      <c r="P24" s="164"/>
      <c r="Q24" s="65" t="s">
        <v>73</v>
      </c>
      <c r="R24" s="68"/>
      <c r="S24" s="68"/>
      <c r="T24" s="69" t="s">
        <v>69</v>
      </c>
      <c r="U24" s="70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3" t="s">
        <v>38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1" t="s">
        <v>54</v>
      </c>
      <c r="B4" s="151"/>
      <c r="C4" s="151"/>
      <c r="D4" s="26"/>
      <c r="E4" s="155" t="str">
        <f>'G-1'!E4:H4</f>
        <v>DE OBRA</v>
      </c>
      <c r="F4" s="155"/>
      <c r="G4" s="155"/>
      <c r="H4" s="15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5" t="str">
        <f>'G-1'!D5:H5</f>
        <v>CALLE 68 X CARRERA 27</v>
      </c>
      <c r="E5" s="155"/>
      <c r="F5" s="155"/>
      <c r="G5" s="155"/>
      <c r="H5" s="155"/>
      <c r="I5" s="145" t="s">
        <v>53</v>
      </c>
      <c r="J5" s="145"/>
      <c r="K5" s="145"/>
      <c r="L5" s="156">
        <f>'G-1'!L5:N5</f>
        <v>2314</v>
      </c>
      <c r="M5" s="156"/>
      <c r="N5" s="156"/>
      <c r="O5" s="12"/>
      <c r="P5" s="145" t="s">
        <v>57</v>
      </c>
      <c r="Q5" s="145"/>
      <c r="R5" s="145"/>
      <c r="S5" s="154" t="s">
        <v>61</v>
      </c>
      <c r="T5" s="154"/>
      <c r="U5" s="154"/>
    </row>
    <row r="6" spans="1:28" ht="12.75" customHeight="1" x14ac:dyDescent="0.2">
      <c r="A6" s="145" t="s">
        <v>55</v>
      </c>
      <c r="B6" s="145"/>
      <c r="C6" s="145"/>
      <c r="D6" s="171" t="s">
        <v>153</v>
      </c>
      <c r="E6" s="171"/>
      <c r="F6" s="171"/>
      <c r="G6" s="171"/>
      <c r="H6" s="171"/>
      <c r="I6" s="145" t="s">
        <v>59</v>
      </c>
      <c r="J6" s="145"/>
      <c r="K6" s="145"/>
      <c r="L6" s="157">
        <v>1</v>
      </c>
      <c r="M6" s="157"/>
      <c r="N6" s="157"/>
      <c r="O6" s="42"/>
      <c r="P6" s="145" t="s">
        <v>58</v>
      </c>
      <c r="Q6" s="145"/>
      <c r="R6" s="145"/>
      <c r="S6" s="150">
        <f>'G-1'!S6:U6</f>
        <v>43864</v>
      </c>
      <c r="T6" s="150"/>
      <c r="U6" s="150"/>
    </row>
    <row r="7" spans="1:28" ht="7.5" customHeight="1" x14ac:dyDescent="0.2">
      <c r="A7" s="13"/>
      <c r="B7" s="11"/>
      <c r="C7" s="11"/>
      <c r="D7" s="11"/>
      <c r="E7" s="149"/>
      <c r="F7" s="149"/>
      <c r="G7" s="149"/>
      <c r="H7" s="149"/>
      <c r="I7" s="149"/>
      <c r="J7" s="149"/>
      <c r="K7" s="14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2" t="s">
        <v>36</v>
      </c>
      <c r="B8" s="146" t="s">
        <v>34</v>
      </c>
      <c r="C8" s="147"/>
      <c r="D8" s="147"/>
      <c r="E8" s="148"/>
      <c r="F8" s="142" t="s">
        <v>35</v>
      </c>
      <c r="G8" s="142" t="s">
        <v>37</v>
      </c>
      <c r="H8" s="142" t="s">
        <v>36</v>
      </c>
      <c r="I8" s="146" t="s">
        <v>34</v>
      </c>
      <c r="J8" s="147"/>
      <c r="K8" s="147"/>
      <c r="L8" s="148"/>
      <c r="M8" s="142" t="s">
        <v>35</v>
      </c>
      <c r="N8" s="142" t="s">
        <v>37</v>
      </c>
      <c r="O8" s="142" t="s">
        <v>36</v>
      </c>
      <c r="P8" s="146" t="s">
        <v>34</v>
      </c>
      <c r="Q8" s="147"/>
      <c r="R8" s="147"/>
      <c r="S8" s="148"/>
      <c r="T8" s="142" t="s">
        <v>35</v>
      </c>
      <c r="U8" s="142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v>141</v>
      </c>
      <c r="C10" s="46">
        <v>102</v>
      </c>
      <c r="D10" s="46">
        <v>0</v>
      </c>
      <c r="E10" s="46">
        <v>3</v>
      </c>
      <c r="F10" s="6">
        <f t="shared" ref="F10:F22" si="0">B10*0.5+C10*1+D10*2+E10*2.5</f>
        <v>180</v>
      </c>
      <c r="G10" s="2"/>
      <c r="H10" s="19" t="s">
        <v>4</v>
      </c>
      <c r="I10" s="46">
        <v>46</v>
      </c>
      <c r="J10" s="46">
        <v>45</v>
      </c>
      <c r="K10" s="46">
        <v>0</v>
      </c>
      <c r="L10" s="46">
        <v>2</v>
      </c>
      <c r="M10" s="6">
        <f t="shared" ref="M10:M22" si="1">I10*0.5+J10*1+K10*2+L10*2.5</f>
        <v>73</v>
      </c>
      <c r="N10" s="9">
        <f>F20+F21+F22+M10</f>
        <v>319</v>
      </c>
      <c r="O10" s="19" t="s">
        <v>43</v>
      </c>
      <c r="P10" s="46">
        <v>62</v>
      </c>
      <c r="Q10" s="46">
        <v>58</v>
      </c>
      <c r="R10" s="46">
        <v>0</v>
      </c>
      <c r="S10" s="46">
        <v>1</v>
      </c>
      <c r="T10" s="6">
        <f t="shared" ref="T10:T21" si="2">P10*0.5+Q10*1+R10*2+S10*2.5</f>
        <v>91.5</v>
      </c>
      <c r="U10" s="10"/>
      <c r="AB10" s="1"/>
    </row>
    <row r="11" spans="1:28" ht="24" customHeight="1" x14ac:dyDescent="0.2">
      <c r="A11" s="18" t="s">
        <v>14</v>
      </c>
      <c r="B11" s="46">
        <v>134</v>
      </c>
      <c r="C11" s="46">
        <v>110</v>
      </c>
      <c r="D11" s="46">
        <v>0</v>
      </c>
      <c r="E11" s="46">
        <v>4</v>
      </c>
      <c r="F11" s="6">
        <f t="shared" si="0"/>
        <v>187</v>
      </c>
      <c r="G11" s="2"/>
      <c r="H11" s="19" t="s">
        <v>5</v>
      </c>
      <c r="I11" s="46">
        <v>54</v>
      </c>
      <c r="J11" s="46">
        <v>72</v>
      </c>
      <c r="K11" s="46">
        <v>0</v>
      </c>
      <c r="L11" s="46">
        <v>4</v>
      </c>
      <c r="M11" s="6">
        <f t="shared" si="1"/>
        <v>109</v>
      </c>
      <c r="N11" s="9">
        <f>F21+F22+M10+M11</f>
        <v>337</v>
      </c>
      <c r="O11" s="19" t="s">
        <v>44</v>
      </c>
      <c r="P11" s="46">
        <v>55</v>
      </c>
      <c r="Q11" s="46">
        <v>53</v>
      </c>
      <c r="R11" s="46">
        <v>1</v>
      </c>
      <c r="S11" s="46">
        <v>1</v>
      </c>
      <c r="T11" s="6">
        <f t="shared" si="2"/>
        <v>85</v>
      </c>
      <c r="U11" s="2"/>
      <c r="AB11" s="1"/>
    </row>
    <row r="12" spans="1:28" ht="24" customHeight="1" x14ac:dyDescent="0.2">
      <c r="A12" s="18" t="s">
        <v>17</v>
      </c>
      <c r="B12" s="46">
        <v>116</v>
      </c>
      <c r="C12" s="46">
        <v>105</v>
      </c>
      <c r="D12" s="46">
        <v>0</v>
      </c>
      <c r="E12" s="46">
        <v>7</v>
      </c>
      <c r="F12" s="6">
        <f t="shared" si="0"/>
        <v>180.5</v>
      </c>
      <c r="G12" s="2"/>
      <c r="H12" s="19" t="s">
        <v>6</v>
      </c>
      <c r="I12" s="46">
        <v>59</v>
      </c>
      <c r="J12" s="46">
        <v>65</v>
      </c>
      <c r="K12" s="46">
        <v>0</v>
      </c>
      <c r="L12" s="46">
        <v>2</v>
      </c>
      <c r="M12" s="6">
        <f t="shared" si="1"/>
        <v>99.5</v>
      </c>
      <c r="N12" s="2">
        <f>F22+M10+M11+M12</f>
        <v>357.5</v>
      </c>
      <c r="O12" s="19" t="s">
        <v>32</v>
      </c>
      <c r="P12" s="46">
        <v>64</v>
      </c>
      <c r="Q12" s="46">
        <v>77</v>
      </c>
      <c r="R12" s="46">
        <v>0</v>
      </c>
      <c r="S12" s="46">
        <v>0</v>
      </c>
      <c r="T12" s="6">
        <f t="shared" si="2"/>
        <v>109</v>
      </c>
      <c r="U12" s="2"/>
      <c r="AB12" s="1"/>
    </row>
    <row r="13" spans="1:28" ht="24" customHeight="1" x14ac:dyDescent="0.2">
      <c r="A13" s="18" t="s">
        <v>19</v>
      </c>
      <c r="B13" s="46">
        <v>94</v>
      </c>
      <c r="C13" s="46">
        <v>95</v>
      </c>
      <c r="D13" s="46">
        <v>0</v>
      </c>
      <c r="E13" s="46">
        <v>5</v>
      </c>
      <c r="F13" s="6">
        <f t="shared" si="0"/>
        <v>154.5</v>
      </c>
      <c r="G13" s="2">
        <f t="shared" ref="G13:G19" si="3">F10+F11+F12+F13</f>
        <v>702</v>
      </c>
      <c r="H13" s="19" t="s">
        <v>7</v>
      </c>
      <c r="I13" s="46">
        <v>52</v>
      </c>
      <c r="J13" s="46">
        <v>70</v>
      </c>
      <c r="K13" s="46">
        <v>0</v>
      </c>
      <c r="L13" s="46">
        <v>2</v>
      </c>
      <c r="M13" s="6">
        <f t="shared" si="1"/>
        <v>101</v>
      </c>
      <c r="N13" s="2">
        <f t="shared" ref="N13:N18" si="4">M10+M11+M12+M13</f>
        <v>382.5</v>
      </c>
      <c r="O13" s="19" t="s">
        <v>33</v>
      </c>
      <c r="P13" s="46">
        <v>58</v>
      </c>
      <c r="Q13" s="46">
        <v>59</v>
      </c>
      <c r="R13" s="46">
        <v>0</v>
      </c>
      <c r="S13" s="46">
        <v>0</v>
      </c>
      <c r="T13" s="6">
        <f t="shared" si="2"/>
        <v>88</v>
      </c>
      <c r="U13" s="2">
        <f t="shared" ref="U13:U21" si="5">T10+T11+T12+T13</f>
        <v>373.5</v>
      </c>
      <c r="AB13" s="64">
        <v>212.5</v>
      </c>
    </row>
    <row r="14" spans="1:28" ht="24" customHeight="1" x14ac:dyDescent="0.2">
      <c r="A14" s="18" t="s">
        <v>21</v>
      </c>
      <c r="B14" s="46">
        <v>81</v>
      </c>
      <c r="C14" s="46">
        <v>70</v>
      </c>
      <c r="D14" s="46">
        <v>0</v>
      </c>
      <c r="E14" s="46">
        <v>2</v>
      </c>
      <c r="F14" s="6">
        <f t="shared" si="0"/>
        <v>115.5</v>
      </c>
      <c r="G14" s="2">
        <f t="shared" si="3"/>
        <v>637.5</v>
      </c>
      <c r="H14" s="19" t="s">
        <v>9</v>
      </c>
      <c r="I14" s="46">
        <v>45</v>
      </c>
      <c r="J14" s="46">
        <v>59</v>
      </c>
      <c r="K14" s="46">
        <v>0</v>
      </c>
      <c r="L14" s="46">
        <v>3</v>
      </c>
      <c r="M14" s="6">
        <f t="shared" si="1"/>
        <v>89</v>
      </c>
      <c r="N14" s="2">
        <f t="shared" si="4"/>
        <v>398.5</v>
      </c>
      <c r="O14" s="19" t="s">
        <v>29</v>
      </c>
      <c r="P14" s="45">
        <v>58</v>
      </c>
      <c r="Q14" s="45">
        <v>49</v>
      </c>
      <c r="R14" s="45">
        <v>0</v>
      </c>
      <c r="S14" s="45">
        <v>2</v>
      </c>
      <c r="T14" s="6">
        <f t="shared" si="2"/>
        <v>83</v>
      </c>
      <c r="U14" s="2">
        <f t="shared" si="5"/>
        <v>365</v>
      </c>
      <c r="AB14" s="64">
        <v>226</v>
      </c>
    </row>
    <row r="15" spans="1:28" ht="24" customHeight="1" x14ac:dyDescent="0.2">
      <c r="A15" s="18" t="s">
        <v>23</v>
      </c>
      <c r="B15" s="46">
        <v>92</v>
      </c>
      <c r="C15" s="46">
        <v>76</v>
      </c>
      <c r="D15" s="46">
        <v>0</v>
      </c>
      <c r="E15" s="46">
        <v>3</v>
      </c>
      <c r="F15" s="6">
        <f t="shared" si="0"/>
        <v>129.5</v>
      </c>
      <c r="G15" s="2">
        <f t="shared" si="3"/>
        <v>580</v>
      </c>
      <c r="H15" s="19" t="s">
        <v>12</v>
      </c>
      <c r="I15" s="46">
        <v>42</v>
      </c>
      <c r="J15" s="46">
        <v>52</v>
      </c>
      <c r="K15" s="46">
        <v>0</v>
      </c>
      <c r="L15" s="46">
        <v>2</v>
      </c>
      <c r="M15" s="6">
        <f t="shared" si="1"/>
        <v>78</v>
      </c>
      <c r="N15" s="2">
        <f t="shared" si="4"/>
        <v>367.5</v>
      </c>
      <c r="O15" s="18" t="s">
        <v>30</v>
      </c>
      <c r="P15" s="46">
        <v>49</v>
      </c>
      <c r="Q15" s="46">
        <v>51</v>
      </c>
      <c r="R15" s="46">
        <v>1</v>
      </c>
      <c r="S15" s="46">
        <v>0</v>
      </c>
      <c r="T15" s="6">
        <f t="shared" si="2"/>
        <v>77.5</v>
      </c>
      <c r="U15" s="2">
        <f t="shared" si="5"/>
        <v>357.5</v>
      </c>
      <c r="AB15" s="64">
        <v>233.5</v>
      </c>
    </row>
    <row r="16" spans="1:28" ht="24" customHeight="1" x14ac:dyDescent="0.2">
      <c r="A16" s="18" t="s">
        <v>39</v>
      </c>
      <c r="B16" s="46">
        <v>81</v>
      </c>
      <c r="C16" s="46">
        <v>50</v>
      </c>
      <c r="D16" s="46">
        <v>0</v>
      </c>
      <c r="E16" s="46">
        <v>1</v>
      </c>
      <c r="F16" s="6">
        <f t="shared" si="0"/>
        <v>93</v>
      </c>
      <c r="G16" s="2">
        <f t="shared" si="3"/>
        <v>492.5</v>
      </c>
      <c r="H16" s="19" t="s">
        <v>15</v>
      </c>
      <c r="I16" s="46">
        <v>49</v>
      </c>
      <c r="J16" s="46">
        <v>75</v>
      </c>
      <c r="K16" s="46">
        <v>0</v>
      </c>
      <c r="L16" s="46">
        <v>1</v>
      </c>
      <c r="M16" s="6">
        <f t="shared" si="1"/>
        <v>102</v>
      </c>
      <c r="N16" s="2">
        <f t="shared" si="4"/>
        <v>370</v>
      </c>
      <c r="O16" s="19" t="s">
        <v>8</v>
      </c>
      <c r="P16" s="46">
        <v>60</v>
      </c>
      <c r="Q16" s="46">
        <v>65</v>
      </c>
      <c r="R16" s="46">
        <v>0</v>
      </c>
      <c r="S16" s="46">
        <v>1</v>
      </c>
      <c r="T16" s="6">
        <f t="shared" si="2"/>
        <v>97.5</v>
      </c>
      <c r="U16" s="2">
        <f t="shared" si="5"/>
        <v>346</v>
      </c>
      <c r="AB16" s="64">
        <v>234</v>
      </c>
    </row>
    <row r="17" spans="1:28" ht="24" customHeight="1" x14ac:dyDescent="0.2">
      <c r="A17" s="18" t="s">
        <v>40</v>
      </c>
      <c r="B17" s="46">
        <v>70</v>
      </c>
      <c r="C17" s="46">
        <v>53</v>
      </c>
      <c r="D17" s="46">
        <v>0</v>
      </c>
      <c r="E17" s="46">
        <v>2</v>
      </c>
      <c r="F17" s="6">
        <f t="shared" si="0"/>
        <v>93</v>
      </c>
      <c r="G17" s="2">
        <f t="shared" si="3"/>
        <v>431</v>
      </c>
      <c r="H17" s="19" t="s">
        <v>18</v>
      </c>
      <c r="I17" s="46">
        <v>50</v>
      </c>
      <c r="J17" s="46">
        <v>81</v>
      </c>
      <c r="K17" s="46">
        <v>0</v>
      </c>
      <c r="L17" s="46">
        <v>1</v>
      </c>
      <c r="M17" s="6">
        <f t="shared" si="1"/>
        <v>108.5</v>
      </c>
      <c r="N17" s="2">
        <f t="shared" si="4"/>
        <v>377.5</v>
      </c>
      <c r="O17" s="19" t="s">
        <v>10</v>
      </c>
      <c r="P17" s="46">
        <v>71</v>
      </c>
      <c r="Q17" s="46">
        <v>78</v>
      </c>
      <c r="R17" s="46">
        <v>2</v>
      </c>
      <c r="S17" s="46">
        <v>3</v>
      </c>
      <c r="T17" s="6">
        <f t="shared" si="2"/>
        <v>125</v>
      </c>
      <c r="U17" s="2">
        <f t="shared" si="5"/>
        <v>383</v>
      </c>
      <c r="AB17" s="64">
        <v>248</v>
      </c>
    </row>
    <row r="18" spans="1:28" ht="24" customHeight="1" x14ac:dyDescent="0.2">
      <c r="A18" s="18" t="s">
        <v>41</v>
      </c>
      <c r="B18" s="46">
        <v>61</v>
      </c>
      <c r="C18" s="46">
        <v>54</v>
      </c>
      <c r="D18" s="46">
        <v>0</v>
      </c>
      <c r="E18" s="46">
        <v>4</v>
      </c>
      <c r="F18" s="6">
        <f t="shared" si="0"/>
        <v>94.5</v>
      </c>
      <c r="G18" s="2">
        <f t="shared" si="3"/>
        <v>410</v>
      </c>
      <c r="H18" s="19" t="s">
        <v>20</v>
      </c>
      <c r="I18" s="46">
        <v>73</v>
      </c>
      <c r="J18" s="46">
        <v>72</v>
      </c>
      <c r="K18" s="46">
        <v>1</v>
      </c>
      <c r="L18" s="46">
        <v>1</v>
      </c>
      <c r="M18" s="6">
        <f t="shared" si="1"/>
        <v>113</v>
      </c>
      <c r="N18" s="2">
        <f t="shared" si="4"/>
        <v>401.5</v>
      </c>
      <c r="O18" s="19" t="s">
        <v>13</v>
      </c>
      <c r="P18" s="46">
        <v>62</v>
      </c>
      <c r="Q18" s="46">
        <v>67</v>
      </c>
      <c r="R18" s="46">
        <v>0</v>
      </c>
      <c r="S18" s="46">
        <v>2</v>
      </c>
      <c r="T18" s="6">
        <f t="shared" si="2"/>
        <v>103</v>
      </c>
      <c r="U18" s="2">
        <f t="shared" si="5"/>
        <v>403</v>
      </c>
      <c r="AB18" s="64">
        <v>248</v>
      </c>
    </row>
    <row r="19" spans="1:28" ht="24" customHeight="1" thickBot="1" x14ac:dyDescent="0.25">
      <c r="A19" s="21" t="s">
        <v>42</v>
      </c>
      <c r="B19" s="47">
        <v>50</v>
      </c>
      <c r="C19" s="47">
        <v>49</v>
      </c>
      <c r="D19" s="47">
        <v>0</v>
      </c>
      <c r="E19" s="47">
        <v>3</v>
      </c>
      <c r="F19" s="7">
        <f t="shared" si="0"/>
        <v>81.5</v>
      </c>
      <c r="G19" s="3">
        <f t="shared" si="3"/>
        <v>362</v>
      </c>
      <c r="H19" s="20" t="s">
        <v>22</v>
      </c>
      <c r="I19" s="45">
        <v>79</v>
      </c>
      <c r="J19" s="45">
        <v>64</v>
      </c>
      <c r="K19" s="45">
        <v>0</v>
      </c>
      <c r="L19" s="45">
        <v>2</v>
      </c>
      <c r="M19" s="6">
        <f t="shared" si="1"/>
        <v>108.5</v>
      </c>
      <c r="N19" s="2">
        <f>M16+M17+M18+M19</f>
        <v>432</v>
      </c>
      <c r="O19" s="19" t="s">
        <v>16</v>
      </c>
      <c r="P19" s="46">
        <v>65</v>
      </c>
      <c r="Q19" s="46">
        <v>48</v>
      </c>
      <c r="R19" s="46">
        <v>1</v>
      </c>
      <c r="S19" s="46">
        <v>1</v>
      </c>
      <c r="T19" s="6">
        <f t="shared" si="2"/>
        <v>85</v>
      </c>
      <c r="U19" s="2">
        <f t="shared" si="5"/>
        <v>410.5</v>
      </c>
      <c r="AB19" s="64">
        <v>262</v>
      </c>
    </row>
    <row r="20" spans="1:28" ht="24" customHeight="1" x14ac:dyDescent="0.2">
      <c r="A20" s="19" t="s">
        <v>27</v>
      </c>
      <c r="B20" s="45">
        <v>54</v>
      </c>
      <c r="C20" s="45">
        <v>59</v>
      </c>
      <c r="D20" s="45">
        <v>0</v>
      </c>
      <c r="E20" s="45">
        <v>2</v>
      </c>
      <c r="F20" s="8">
        <f t="shared" si="0"/>
        <v>91</v>
      </c>
      <c r="G20" s="35"/>
      <c r="H20" s="19" t="s">
        <v>24</v>
      </c>
      <c r="I20" s="46">
        <v>61</v>
      </c>
      <c r="J20" s="46">
        <v>55</v>
      </c>
      <c r="K20" s="46">
        <v>0</v>
      </c>
      <c r="L20" s="46">
        <v>3</v>
      </c>
      <c r="M20" s="8">
        <f t="shared" si="1"/>
        <v>93</v>
      </c>
      <c r="N20" s="2">
        <f>M17+M18+M19+M20</f>
        <v>423</v>
      </c>
      <c r="O20" s="19" t="s">
        <v>45</v>
      </c>
      <c r="P20" s="45">
        <v>48</v>
      </c>
      <c r="Q20" s="45">
        <v>58</v>
      </c>
      <c r="R20" s="45">
        <v>0</v>
      </c>
      <c r="S20" s="45">
        <v>1</v>
      </c>
      <c r="T20" s="8">
        <f t="shared" si="2"/>
        <v>84.5</v>
      </c>
      <c r="U20" s="2">
        <f t="shared" si="5"/>
        <v>397.5</v>
      </c>
      <c r="AB20" s="64">
        <v>275</v>
      </c>
    </row>
    <row r="21" spans="1:28" ht="24" customHeight="1" thickBot="1" x14ac:dyDescent="0.25">
      <c r="A21" s="19" t="s">
        <v>28</v>
      </c>
      <c r="B21" s="46">
        <v>43</v>
      </c>
      <c r="C21" s="46">
        <v>50</v>
      </c>
      <c r="D21" s="46">
        <v>0</v>
      </c>
      <c r="E21" s="46">
        <v>3</v>
      </c>
      <c r="F21" s="6">
        <f t="shared" si="0"/>
        <v>79</v>
      </c>
      <c r="G21" s="36"/>
      <c r="H21" s="20" t="s">
        <v>25</v>
      </c>
      <c r="I21" s="46">
        <v>62</v>
      </c>
      <c r="J21" s="46">
        <v>62</v>
      </c>
      <c r="K21" s="46">
        <v>0</v>
      </c>
      <c r="L21" s="46">
        <v>3</v>
      </c>
      <c r="M21" s="6">
        <f t="shared" si="1"/>
        <v>100.5</v>
      </c>
      <c r="N21" s="2">
        <f>M18+M19+M20+M21</f>
        <v>415</v>
      </c>
      <c r="O21" s="21" t="s">
        <v>46</v>
      </c>
      <c r="P21" s="47">
        <v>40</v>
      </c>
      <c r="Q21" s="47">
        <v>51</v>
      </c>
      <c r="R21" s="47">
        <v>0</v>
      </c>
      <c r="S21" s="47">
        <v>1</v>
      </c>
      <c r="T21" s="7">
        <f t="shared" si="2"/>
        <v>73.5</v>
      </c>
      <c r="U21" s="3">
        <f t="shared" si="5"/>
        <v>346</v>
      </c>
      <c r="AB21" s="64">
        <v>276</v>
      </c>
    </row>
    <row r="22" spans="1:28" ht="24" customHeight="1" thickBot="1" x14ac:dyDescent="0.25">
      <c r="A22" s="19" t="s">
        <v>1</v>
      </c>
      <c r="B22" s="46">
        <v>39</v>
      </c>
      <c r="C22" s="46">
        <v>54</v>
      </c>
      <c r="D22" s="46">
        <v>0</v>
      </c>
      <c r="E22" s="46">
        <v>1</v>
      </c>
      <c r="F22" s="6">
        <f t="shared" si="0"/>
        <v>76</v>
      </c>
      <c r="G22" s="2"/>
      <c r="H22" s="21" t="s">
        <v>26</v>
      </c>
      <c r="I22" s="47">
        <v>61</v>
      </c>
      <c r="J22" s="47">
        <v>49</v>
      </c>
      <c r="K22" s="47">
        <v>0</v>
      </c>
      <c r="L22" s="47">
        <v>3</v>
      </c>
      <c r="M22" s="6">
        <f t="shared" si="1"/>
        <v>87</v>
      </c>
      <c r="N22" s="3">
        <f>M19+M20+M21+M22</f>
        <v>389</v>
      </c>
      <c r="O22" s="19"/>
      <c r="P22" s="45"/>
      <c r="Q22" s="45"/>
      <c r="R22" s="45"/>
      <c r="S22" s="45"/>
      <c r="T22" s="8"/>
      <c r="U22" s="34"/>
      <c r="AB22" s="64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66">
        <f>MAX(G13:G19)</f>
        <v>702</v>
      </c>
      <c r="H23" s="165" t="s">
        <v>48</v>
      </c>
      <c r="I23" s="166"/>
      <c r="J23" s="158" t="s">
        <v>50</v>
      </c>
      <c r="K23" s="159"/>
      <c r="L23" s="159"/>
      <c r="M23" s="160"/>
      <c r="N23" s="67">
        <f>MAX(N10:N22)</f>
        <v>432</v>
      </c>
      <c r="O23" s="161" t="s">
        <v>49</v>
      </c>
      <c r="P23" s="162"/>
      <c r="Q23" s="167" t="s">
        <v>50</v>
      </c>
      <c r="R23" s="168"/>
      <c r="S23" s="168"/>
      <c r="T23" s="169"/>
      <c r="U23" s="66">
        <f>MAX(U13:U21)</f>
        <v>410.5</v>
      </c>
      <c r="AB23" s="1"/>
    </row>
    <row r="24" spans="1:28" ht="13.5" customHeight="1" x14ac:dyDescent="0.2">
      <c r="A24" s="163"/>
      <c r="B24" s="164"/>
      <c r="C24" s="65" t="s">
        <v>73</v>
      </c>
      <c r="D24" s="68"/>
      <c r="E24" s="68"/>
      <c r="F24" s="69" t="s">
        <v>65</v>
      </c>
      <c r="G24" s="70"/>
      <c r="H24" s="163"/>
      <c r="I24" s="164"/>
      <c r="J24" s="65" t="s">
        <v>73</v>
      </c>
      <c r="K24" s="68"/>
      <c r="L24" s="68"/>
      <c r="M24" s="69" t="s">
        <v>90</v>
      </c>
      <c r="N24" s="70"/>
      <c r="O24" s="163"/>
      <c r="P24" s="164"/>
      <c r="Q24" s="65" t="s">
        <v>73</v>
      </c>
      <c r="R24" s="68"/>
      <c r="S24" s="68"/>
      <c r="T24" s="69" t="s">
        <v>91</v>
      </c>
      <c r="U24" s="70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75" t="s">
        <v>54</v>
      </c>
      <c r="B4" s="175"/>
      <c r="C4" s="175"/>
      <c r="D4" s="51"/>
      <c r="E4" s="177" t="str">
        <f>'G-1'!E4:H4</f>
        <v>DE OBRA</v>
      </c>
      <c r="F4" s="177"/>
      <c r="G4" s="177"/>
      <c r="H4" s="17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73" t="s">
        <v>56</v>
      </c>
      <c r="B5" s="173"/>
      <c r="C5" s="173"/>
      <c r="D5" s="177" t="str">
        <f>'G-1'!D5:H5</f>
        <v>CALLE 68 X CARRERA 27</v>
      </c>
      <c r="E5" s="177"/>
      <c r="F5" s="177"/>
      <c r="G5" s="177"/>
      <c r="H5" s="177"/>
      <c r="I5" s="173" t="s">
        <v>53</v>
      </c>
      <c r="J5" s="173"/>
      <c r="K5" s="173"/>
      <c r="L5" s="156">
        <f>'G-1'!L5:N5</f>
        <v>2314</v>
      </c>
      <c r="M5" s="156"/>
      <c r="N5" s="156"/>
      <c r="O5" s="50"/>
      <c r="P5" s="173" t="s">
        <v>57</v>
      </c>
      <c r="Q5" s="173"/>
      <c r="R5" s="173"/>
      <c r="S5" s="156" t="s">
        <v>135</v>
      </c>
      <c r="T5" s="156"/>
      <c r="U5" s="156"/>
    </row>
    <row r="6" spans="1:28" ht="12.75" customHeight="1" x14ac:dyDescent="0.2">
      <c r="A6" s="173" t="s">
        <v>55</v>
      </c>
      <c r="B6" s="173"/>
      <c r="C6" s="173"/>
      <c r="D6" s="171" t="s">
        <v>154</v>
      </c>
      <c r="E6" s="171"/>
      <c r="F6" s="171"/>
      <c r="G6" s="171"/>
      <c r="H6" s="171"/>
      <c r="I6" s="173" t="s">
        <v>59</v>
      </c>
      <c r="J6" s="173"/>
      <c r="K6" s="173"/>
      <c r="L6" s="172">
        <v>1</v>
      </c>
      <c r="M6" s="172"/>
      <c r="N6" s="172"/>
      <c r="O6" s="54"/>
      <c r="P6" s="173" t="s">
        <v>58</v>
      </c>
      <c r="Q6" s="173"/>
      <c r="R6" s="173"/>
      <c r="S6" s="178">
        <f>'G-1'!S6:U6</f>
        <v>43864</v>
      </c>
      <c r="T6" s="178"/>
      <c r="U6" s="178"/>
    </row>
    <row r="7" spans="1:28" ht="7.5" customHeight="1" x14ac:dyDescent="0.2">
      <c r="A7" s="55"/>
      <c r="B7" s="49"/>
      <c r="C7" s="49"/>
      <c r="D7" s="49"/>
      <c r="E7" s="174"/>
      <c r="F7" s="174"/>
      <c r="G7" s="174"/>
      <c r="H7" s="174"/>
      <c r="I7" s="174"/>
      <c r="J7" s="174"/>
      <c r="K7" s="17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42" t="s">
        <v>36</v>
      </c>
      <c r="B8" s="146" t="s">
        <v>34</v>
      </c>
      <c r="C8" s="147"/>
      <c r="D8" s="147"/>
      <c r="E8" s="148"/>
      <c r="F8" s="142" t="s">
        <v>35</v>
      </c>
      <c r="G8" s="142" t="s">
        <v>37</v>
      </c>
      <c r="H8" s="142" t="s">
        <v>36</v>
      </c>
      <c r="I8" s="146" t="s">
        <v>34</v>
      </c>
      <c r="J8" s="147"/>
      <c r="K8" s="147"/>
      <c r="L8" s="148"/>
      <c r="M8" s="142" t="s">
        <v>35</v>
      </c>
      <c r="N8" s="142" t="s">
        <v>37</v>
      </c>
      <c r="O8" s="142" t="s">
        <v>36</v>
      </c>
      <c r="P8" s="146" t="s">
        <v>34</v>
      </c>
      <c r="Q8" s="147"/>
      <c r="R8" s="147"/>
      <c r="S8" s="148"/>
      <c r="T8" s="142" t="s">
        <v>35</v>
      </c>
      <c r="U8" s="142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v>47</v>
      </c>
      <c r="C10" s="46">
        <v>81</v>
      </c>
      <c r="D10" s="46">
        <v>15</v>
      </c>
      <c r="E10" s="46">
        <v>3</v>
      </c>
      <c r="F10" s="57">
        <f>B10*0.5+C10*1+D10*2+E10*2.5</f>
        <v>142</v>
      </c>
      <c r="G10" s="2"/>
      <c r="H10" s="19" t="s">
        <v>4</v>
      </c>
      <c r="I10" s="46">
        <v>12</v>
      </c>
      <c r="J10" s="46">
        <v>31</v>
      </c>
      <c r="K10" s="46">
        <v>12</v>
      </c>
      <c r="L10" s="46">
        <v>1</v>
      </c>
      <c r="M10" s="6">
        <f>I10*0.5+J10*1+K10*2+L10*2.5</f>
        <v>63.5</v>
      </c>
      <c r="N10" s="9">
        <f>F20+F21+F22+M10</f>
        <v>320</v>
      </c>
      <c r="O10" s="19" t="s">
        <v>43</v>
      </c>
      <c r="P10" s="46">
        <v>27</v>
      </c>
      <c r="Q10" s="46">
        <v>37</v>
      </c>
      <c r="R10" s="46">
        <v>20</v>
      </c>
      <c r="S10" s="2">
        <v>2</v>
      </c>
      <c r="T10" s="6">
        <f>P10*0.5+Q10*1+R10*2+S10*2.5</f>
        <v>95.5</v>
      </c>
      <c r="U10" s="10"/>
      <c r="W10" s="1"/>
      <c r="X10" s="1"/>
      <c r="Y10" s="1" t="s">
        <v>64</v>
      </c>
      <c r="Z10" s="64">
        <v>803.5</v>
      </c>
      <c r="AA10" s="1"/>
      <c r="AB10" s="1"/>
    </row>
    <row r="11" spans="1:28" ht="24" customHeight="1" x14ac:dyDescent="0.2">
      <c r="A11" s="18" t="s">
        <v>14</v>
      </c>
      <c r="B11" s="46">
        <v>43</v>
      </c>
      <c r="C11" s="46">
        <v>78</v>
      </c>
      <c r="D11" s="46">
        <v>19</v>
      </c>
      <c r="E11" s="46">
        <v>2</v>
      </c>
      <c r="F11" s="6">
        <f t="shared" ref="F11:F22" si="0">B11*0.5+C11*1+D11*2+E11*2.5</f>
        <v>142.5</v>
      </c>
      <c r="G11" s="2"/>
      <c r="H11" s="19" t="s">
        <v>5</v>
      </c>
      <c r="I11" s="46">
        <v>29</v>
      </c>
      <c r="J11" s="46">
        <v>37</v>
      </c>
      <c r="K11" s="46">
        <v>19</v>
      </c>
      <c r="L11" s="46">
        <v>2</v>
      </c>
      <c r="M11" s="6">
        <f t="shared" ref="M11:M22" si="1">I11*0.5+J11*1+K11*2+L11*2.5</f>
        <v>94.5</v>
      </c>
      <c r="N11" s="9">
        <f>F21+F22+M10+M11</f>
        <v>370.5</v>
      </c>
      <c r="O11" s="19" t="s">
        <v>44</v>
      </c>
      <c r="P11" s="46">
        <v>33</v>
      </c>
      <c r="Q11" s="46">
        <v>44</v>
      </c>
      <c r="R11" s="46">
        <v>16</v>
      </c>
      <c r="S11" s="2">
        <v>4</v>
      </c>
      <c r="T11" s="6">
        <f t="shared" ref="T11:T21" si="2">P11*0.5+Q11*1+R11*2+S11*2.5</f>
        <v>102.5</v>
      </c>
      <c r="U11" s="2"/>
      <c r="W11" s="1"/>
      <c r="X11" s="1"/>
      <c r="Y11" s="1" t="s">
        <v>71</v>
      </c>
      <c r="Z11" s="64">
        <v>804.5</v>
      </c>
      <c r="AA11" s="1"/>
      <c r="AB11" s="1"/>
    </row>
    <row r="12" spans="1:28" ht="24" customHeight="1" x14ac:dyDescent="0.2">
      <c r="A12" s="18" t="s">
        <v>17</v>
      </c>
      <c r="B12" s="46">
        <v>35</v>
      </c>
      <c r="C12" s="46">
        <v>60</v>
      </c>
      <c r="D12" s="46">
        <v>17</v>
      </c>
      <c r="E12" s="46">
        <v>4</v>
      </c>
      <c r="F12" s="6">
        <f t="shared" si="0"/>
        <v>121.5</v>
      </c>
      <c r="G12" s="2"/>
      <c r="H12" s="19" t="s">
        <v>6</v>
      </c>
      <c r="I12" s="46">
        <v>12</v>
      </c>
      <c r="J12" s="46">
        <v>33</v>
      </c>
      <c r="K12" s="46">
        <v>9</v>
      </c>
      <c r="L12" s="46">
        <v>3</v>
      </c>
      <c r="M12" s="6">
        <f t="shared" si="1"/>
        <v>64.5</v>
      </c>
      <c r="N12" s="2">
        <f>F22+M10+M11+M12</f>
        <v>347.5</v>
      </c>
      <c r="O12" s="19" t="s">
        <v>32</v>
      </c>
      <c r="P12" s="46">
        <v>28</v>
      </c>
      <c r="Q12" s="46">
        <v>47</v>
      </c>
      <c r="R12" s="46">
        <v>15</v>
      </c>
      <c r="S12" s="2">
        <v>1</v>
      </c>
      <c r="T12" s="6">
        <f t="shared" si="2"/>
        <v>93.5</v>
      </c>
      <c r="U12" s="2"/>
      <c r="W12" s="1"/>
      <c r="X12" s="1"/>
      <c r="Y12" s="1" t="s">
        <v>74</v>
      </c>
      <c r="Z12" s="64">
        <v>810</v>
      </c>
      <c r="AA12" s="1"/>
      <c r="AB12" s="1"/>
    </row>
    <row r="13" spans="1:28" ht="24" customHeight="1" x14ac:dyDescent="0.2">
      <c r="A13" s="18" t="s">
        <v>19</v>
      </c>
      <c r="B13" s="46">
        <v>40</v>
      </c>
      <c r="C13" s="46">
        <v>51</v>
      </c>
      <c r="D13" s="46">
        <v>24</v>
      </c>
      <c r="E13" s="46">
        <v>1</v>
      </c>
      <c r="F13" s="6">
        <f t="shared" si="0"/>
        <v>121.5</v>
      </c>
      <c r="G13" s="2">
        <f>F10+F11+F12+F13</f>
        <v>527.5</v>
      </c>
      <c r="H13" s="19" t="s">
        <v>7</v>
      </c>
      <c r="I13" s="46">
        <v>27</v>
      </c>
      <c r="J13" s="46">
        <v>33</v>
      </c>
      <c r="K13" s="46">
        <v>8</v>
      </c>
      <c r="L13" s="46">
        <v>1</v>
      </c>
      <c r="M13" s="6">
        <f t="shared" si="1"/>
        <v>65</v>
      </c>
      <c r="N13" s="2">
        <f t="shared" ref="N13:N18" si="3">M10+M11+M12+M13</f>
        <v>287.5</v>
      </c>
      <c r="O13" s="19" t="s">
        <v>33</v>
      </c>
      <c r="P13" s="46">
        <v>20</v>
      </c>
      <c r="Q13" s="46">
        <v>55</v>
      </c>
      <c r="R13" s="46">
        <v>17</v>
      </c>
      <c r="S13" s="2">
        <v>1</v>
      </c>
      <c r="T13" s="6">
        <f t="shared" si="2"/>
        <v>101.5</v>
      </c>
      <c r="U13" s="2">
        <f t="shared" ref="U13:U21" si="4">T10+T11+T12+T13</f>
        <v>393</v>
      </c>
      <c r="W13" s="1" t="s">
        <v>79</v>
      </c>
      <c r="X13" s="64">
        <v>917</v>
      </c>
      <c r="Y13" s="1" t="s">
        <v>68</v>
      </c>
      <c r="Z13" s="64">
        <v>810.5</v>
      </c>
      <c r="AA13" s="1" t="s">
        <v>77</v>
      </c>
      <c r="AB13" s="64">
        <v>0</v>
      </c>
    </row>
    <row r="14" spans="1:28" ht="24" customHeight="1" x14ac:dyDescent="0.2">
      <c r="A14" s="18" t="s">
        <v>21</v>
      </c>
      <c r="B14" s="46">
        <v>25</v>
      </c>
      <c r="C14" s="46">
        <v>35</v>
      </c>
      <c r="D14" s="46">
        <v>19</v>
      </c>
      <c r="E14" s="46">
        <v>0</v>
      </c>
      <c r="F14" s="6">
        <f t="shared" si="0"/>
        <v>85.5</v>
      </c>
      <c r="G14" s="2">
        <f t="shared" ref="G14:G18" si="5">F11+F12+F13+F14</f>
        <v>471</v>
      </c>
      <c r="H14" s="19" t="s">
        <v>9</v>
      </c>
      <c r="I14" s="46">
        <v>24</v>
      </c>
      <c r="J14" s="46">
        <v>39</v>
      </c>
      <c r="K14" s="46">
        <v>11</v>
      </c>
      <c r="L14" s="46">
        <v>2</v>
      </c>
      <c r="M14" s="6">
        <f t="shared" si="1"/>
        <v>78</v>
      </c>
      <c r="N14" s="2">
        <f t="shared" si="3"/>
        <v>302</v>
      </c>
      <c r="O14" s="19" t="s">
        <v>29</v>
      </c>
      <c r="P14" s="45">
        <v>28</v>
      </c>
      <c r="Q14" s="45">
        <v>44</v>
      </c>
      <c r="R14" s="45">
        <v>17</v>
      </c>
      <c r="S14" s="35">
        <v>5</v>
      </c>
      <c r="T14" s="6">
        <f t="shared" si="2"/>
        <v>104.5</v>
      </c>
      <c r="U14" s="2">
        <f t="shared" si="4"/>
        <v>402</v>
      </c>
      <c r="W14" s="1" t="s">
        <v>84</v>
      </c>
      <c r="X14" s="64">
        <v>927.5</v>
      </c>
      <c r="Y14" s="1" t="s">
        <v>67</v>
      </c>
      <c r="Z14" s="64">
        <v>813</v>
      </c>
      <c r="AA14" s="1" t="s">
        <v>78</v>
      </c>
      <c r="AB14" s="64">
        <v>0</v>
      </c>
    </row>
    <row r="15" spans="1:28" ht="24" customHeight="1" x14ac:dyDescent="0.2">
      <c r="A15" s="18" t="s">
        <v>23</v>
      </c>
      <c r="B15" s="46">
        <v>30</v>
      </c>
      <c r="C15" s="46">
        <v>36</v>
      </c>
      <c r="D15" s="46">
        <v>22</v>
      </c>
      <c r="E15" s="46">
        <v>2</v>
      </c>
      <c r="F15" s="6">
        <f t="shared" si="0"/>
        <v>100</v>
      </c>
      <c r="G15" s="2">
        <f t="shared" si="5"/>
        <v>428.5</v>
      </c>
      <c r="H15" s="19" t="s">
        <v>12</v>
      </c>
      <c r="I15" s="46">
        <v>22</v>
      </c>
      <c r="J15" s="46">
        <v>32</v>
      </c>
      <c r="K15" s="46">
        <v>10</v>
      </c>
      <c r="L15" s="46">
        <v>1</v>
      </c>
      <c r="M15" s="6">
        <f t="shared" si="1"/>
        <v>65.5</v>
      </c>
      <c r="N15" s="2">
        <f t="shared" si="3"/>
        <v>273</v>
      </c>
      <c r="O15" s="18" t="s">
        <v>30</v>
      </c>
      <c r="P15" s="46">
        <v>33</v>
      </c>
      <c r="Q15" s="46">
        <v>55</v>
      </c>
      <c r="R15" s="46">
        <v>21</v>
      </c>
      <c r="S15" s="2">
        <v>5</v>
      </c>
      <c r="T15" s="6">
        <f t="shared" si="2"/>
        <v>126</v>
      </c>
      <c r="U15" s="2">
        <f t="shared" si="4"/>
        <v>425.5</v>
      </c>
      <c r="W15" s="1" t="s">
        <v>66</v>
      </c>
      <c r="X15" s="64">
        <v>941.5</v>
      </c>
      <c r="Y15" s="1" t="s">
        <v>80</v>
      </c>
      <c r="Z15" s="64">
        <v>813.5</v>
      </c>
      <c r="AA15" s="1" t="s">
        <v>81</v>
      </c>
      <c r="AB15" s="64">
        <v>0</v>
      </c>
    </row>
    <row r="16" spans="1:28" ht="24" customHeight="1" x14ac:dyDescent="0.2">
      <c r="A16" s="18" t="s">
        <v>39</v>
      </c>
      <c r="B16" s="46">
        <v>15</v>
      </c>
      <c r="C16" s="46">
        <v>43</v>
      </c>
      <c r="D16" s="46">
        <v>16</v>
      </c>
      <c r="E16" s="46">
        <v>0</v>
      </c>
      <c r="F16" s="6">
        <f t="shared" si="0"/>
        <v>82.5</v>
      </c>
      <c r="G16" s="2">
        <f t="shared" si="5"/>
        <v>389.5</v>
      </c>
      <c r="H16" s="19" t="s">
        <v>15</v>
      </c>
      <c r="I16" s="46">
        <v>26</v>
      </c>
      <c r="J16" s="46">
        <v>30</v>
      </c>
      <c r="K16" s="46">
        <v>15</v>
      </c>
      <c r="L16" s="46">
        <v>2</v>
      </c>
      <c r="M16" s="6">
        <f t="shared" si="1"/>
        <v>78</v>
      </c>
      <c r="N16" s="2">
        <f t="shared" si="3"/>
        <v>286.5</v>
      </c>
      <c r="O16" s="19" t="s">
        <v>8</v>
      </c>
      <c r="P16" s="46">
        <v>33</v>
      </c>
      <c r="Q16" s="46">
        <v>45</v>
      </c>
      <c r="R16" s="46">
        <v>16</v>
      </c>
      <c r="S16" s="2">
        <v>1</v>
      </c>
      <c r="T16" s="6">
        <f t="shared" si="2"/>
        <v>96</v>
      </c>
      <c r="U16" s="2">
        <f t="shared" si="4"/>
        <v>428</v>
      </c>
      <c r="W16" s="1" t="s">
        <v>65</v>
      </c>
      <c r="X16" s="64">
        <v>942</v>
      </c>
      <c r="Y16" s="1" t="s">
        <v>93</v>
      </c>
      <c r="Z16" s="64">
        <v>814</v>
      </c>
      <c r="AA16" s="1" t="s">
        <v>83</v>
      </c>
      <c r="AB16" s="64">
        <v>0</v>
      </c>
    </row>
    <row r="17" spans="1:28" ht="24" customHeight="1" x14ac:dyDescent="0.2">
      <c r="A17" s="18" t="s">
        <v>40</v>
      </c>
      <c r="B17" s="46">
        <v>12</v>
      </c>
      <c r="C17" s="46">
        <v>24</v>
      </c>
      <c r="D17" s="46">
        <v>22</v>
      </c>
      <c r="E17" s="46">
        <v>0</v>
      </c>
      <c r="F17" s="6">
        <f t="shared" si="0"/>
        <v>74</v>
      </c>
      <c r="G17" s="2">
        <f t="shared" si="5"/>
        <v>342</v>
      </c>
      <c r="H17" s="19" t="s">
        <v>18</v>
      </c>
      <c r="I17" s="46">
        <v>26</v>
      </c>
      <c r="J17" s="46">
        <v>37</v>
      </c>
      <c r="K17" s="46">
        <v>18</v>
      </c>
      <c r="L17" s="46">
        <v>1</v>
      </c>
      <c r="M17" s="6">
        <f t="shared" si="1"/>
        <v>88.5</v>
      </c>
      <c r="N17" s="2">
        <f t="shared" si="3"/>
        <v>310</v>
      </c>
      <c r="O17" s="19" t="s">
        <v>10</v>
      </c>
      <c r="P17" s="46">
        <v>40</v>
      </c>
      <c r="Q17" s="46">
        <v>48</v>
      </c>
      <c r="R17" s="46">
        <v>18</v>
      </c>
      <c r="S17" s="2">
        <v>1</v>
      </c>
      <c r="T17" s="6">
        <f t="shared" si="2"/>
        <v>106.5</v>
      </c>
      <c r="U17" s="2">
        <f t="shared" si="4"/>
        <v>433</v>
      </c>
      <c r="W17" s="1" t="s">
        <v>82</v>
      </c>
      <c r="X17" s="64">
        <v>946</v>
      </c>
      <c r="Y17" s="1" t="s">
        <v>76</v>
      </c>
      <c r="Z17" s="64">
        <v>816.5</v>
      </c>
      <c r="AA17" s="1" t="s">
        <v>86</v>
      </c>
      <c r="AB17" s="64">
        <v>0</v>
      </c>
    </row>
    <row r="18" spans="1:28" ht="24" customHeight="1" x14ac:dyDescent="0.2">
      <c r="A18" s="18" t="s">
        <v>41</v>
      </c>
      <c r="B18" s="46">
        <v>19</v>
      </c>
      <c r="C18" s="46">
        <v>29</v>
      </c>
      <c r="D18" s="46">
        <v>17</v>
      </c>
      <c r="E18" s="46">
        <v>1</v>
      </c>
      <c r="F18" s="6">
        <f t="shared" si="0"/>
        <v>75</v>
      </c>
      <c r="G18" s="2">
        <f t="shared" si="5"/>
        <v>331.5</v>
      </c>
      <c r="H18" s="19" t="s">
        <v>20</v>
      </c>
      <c r="I18" s="46">
        <v>21</v>
      </c>
      <c r="J18" s="46">
        <v>30</v>
      </c>
      <c r="K18" s="46">
        <v>15</v>
      </c>
      <c r="L18" s="46">
        <v>1</v>
      </c>
      <c r="M18" s="6">
        <f t="shared" si="1"/>
        <v>73</v>
      </c>
      <c r="N18" s="2">
        <f t="shared" si="3"/>
        <v>305</v>
      </c>
      <c r="O18" s="19" t="s">
        <v>13</v>
      </c>
      <c r="P18" s="46">
        <v>34</v>
      </c>
      <c r="Q18" s="46">
        <v>51</v>
      </c>
      <c r="R18" s="46">
        <v>20</v>
      </c>
      <c r="S18" s="2">
        <v>3</v>
      </c>
      <c r="T18" s="6">
        <f t="shared" si="2"/>
        <v>115.5</v>
      </c>
      <c r="U18" s="2">
        <f t="shared" si="4"/>
        <v>444</v>
      </c>
      <c r="W18" s="1" t="s">
        <v>87</v>
      </c>
      <c r="X18" s="64">
        <v>963</v>
      </c>
      <c r="Y18" s="1" t="s">
        <v>75</v>
      </c>
      <c r="Z18" s="64">
        <v>817.5</v>
      </c>
      <c r="AA18" s="1" t="s">
        <v>69</v>
      </c>
      <c r="AB18" s="64">
        <v>0</v>
      </c>
    </row>
    <row r="19" spans="1:28" ht="24" customHeight="1" thickBot="1" x14ac:dyDescent="0.25">
      <c r="A19" s="21" t="s">
        <v>42</v>
      </c>
      <c r="B19" s="47">
        <v>12</v>
      </c>
      <c r="C19" s="47">
        <v>46</v>
      </c>
      <c r="D19" s="47">
        <v>12</v>
      </c>
      <c r="E19" s="47">
        <v>2</v>
      </c>
      <c r="F19" s="7">
        <f t="shared" si="0"/>
        <v>81</v>
      </c>
      <c r="G19" s="3">
        <f>F16+F17+F18+F19</f>
        <v>312.5</v>
      </c>
      <c r="H19" s="20" t="s">
        <v>22</v>
      </c>
      <c r="I19" s="45">
        <v>18</v>
      </c>
      <c r="J19" s="45">
        <v>36</v>
      </c>
      <c r="K19" s="45">
        <v>14</v>
      </c>
      <c r="L19" s="45">
        <v>2</v>
      </c>
      <c r="M19" s="6">
        <f t="shared" si="1"/>
        <v>78</v>
      </c>
      <c r="N19" s="2">
        <f>M16+M17+M18+M19</f>
        <v>317.5</v>
      </c>
      <c r="O19" s="19" t="s">
        <v>16</v>
      </c>
      <c r="P19" s="46">
        <v>43</v>
      </c>
      <c r="Q19" s="46">
        <v>54</v>
      </c>
      <c r="R19" s="46">
        <v>12</v>
      </c>
      <c r="S19" s="2">
        <v>3</v>
      </c>
      <c r="T19" s="6">
        <f t="shared" si="2"/>
        <v>107</v>
      </c>
      <c r="U19" s="2">
        <f t="shared" si="4"/>
        <v>425</v>
      </c>
      <c r="W19" s="1" t="s">
        <v>89</v>
      </c>
      <c r="X19" s="64">
        <v>967</v>
      </c>
      <c r="Y19" s="1" t="s">
        <v>90</v>
      </c>
      <c r="Z19" s="64">
        <v>826</v>
      </c>
      <c r="AA19" s="1" t="s">
        <v>91</v>
      </c>
      <c r="AB19" s="64">
        <v>0</v>
      </c>
    </row>
    <row r="20" spans="1:28" ht="24" customHeight="1" x14ac:dyDescent="0.2">
      <c r="A20" s="19" t="s">
        <v>27</v>
      </c>
      <c r="B20" s="45">
        <v>16</v>
      </c>
      <c r="C20" s="45">
        <v>12</v>
      </c>
      <c r="D20" s="45">
        <v>12</v>
      </c>
      <c r="E20" s="45">
        <v>0</v>
      </c>
      <c r="F20" s="8">
        <f t="shared" si="0"/>
        <v>44</v>
      </c>
      <c r="G20" s="35"/>
      <c r="H20" s="19" t="s">
        <v>24</v>
      </c>
      <c r="I20" s="46">
        <v>22</v>
      </c>
      <c r="J20" s="46">
        <v>51</v>
      </c>
      <c r="K20" s="46">
        <v>21</v>
      </c>
      <c r="L20" s="46">
        <v>4</v>
      </c>
      <c r="M20" s="8">
        <f t="shared" si="1"/>
        <v>114</v>
      </c>
      <c r="N20" s="2">
        <f>M17+M18+M19+M20</f>
        <v>353.5</v>
      </c>
      <c r="O20" s="19" t="s">
        <v>45</v>
      </c>
      <c r="P20" s="45">
        <v>34</v>
      </c>
      <c r="Q20" s="45">
        <v>64</v>
      </c>
      <c r="R20" s="45">
        <v>21</v>
      </c>
      <c r="S20" s="35">
        <v>2</v>
      </c>
      <c r="T20" s="8">
        <f t="shared" si="2"/>
        <v>128</v>
      </c>
      <c r="U20" s="2">
        <f t="shared" si="4"/>
        <v>457</v>
      </c>
      <c r="W20" s="1"/>
      <c r="X20" s="1"/>
      <c r="Y20" s="1" t="s">
        <v>92</v>
      </c>
      <c r="Z20" s="64">
        <v>830</v>
      </c>
      <c r="AA20" s="1" t="s">
        <v>70</v>
      </c>
      <c r="AB20" s="64">
        <v>0</v>
      </c>
    </row>
    <row r="21" spans="1:28" ht="24" customHeight="1" thickBot="1" x14ac:dyDescent="0.25">
      <c r="A21" s="19" t="s">
        <v>28</v>
      </c>
      <c r="B21" s="46">
        <v>28</v>
      </c>
      <c r="C21" s="46">
        <v>33</v>
      </c>
      <c r="D21" s="46">
        <v>19</v>
      </c>
      <c r="E21" s="46">
        <v>1</v>
      </c>
      <c r="F21" s="6">
        <f t="shared" si="0"/>
        <v>87.5</v>
      </c>
      <c r="G21" s="36"/>
      <c r="H21" s="20" t="s">
        <v>25</v>
      </c>
      <c r="I21" s="46">
        <v>21</v>
      </c>
      <c r="J21" s="46">
        <v>47</v>
      </c>
      <c r="K21" s="46">
        <v>18</v>
      </c>
      <c r="L21" s="46">
        <v>0</v>
      </c>
      <c r="M21" s="6">
        <f t="shared" si="1"/>
        <v>93.5</v>
      </c>
      <c r="N21" s="2">
        <f>M18+M19+M20+M21</f>
        <v>358.5</v>
      </c>
      <c r="O21" s="21" t="s">
        <v>46</v>
      </c>
      <c r="P21" s="47">
        <v>29</v>
      </c>
      <c r="Q21" s="47">
        <v>51</v>
      </c>
      <c r="R21" s="47">
        <v>20</v>
      </c>
      <c r="S21" s="3">
        <v>0</v>
      </c>
      <c r="T21" s="7">
        <f t="shared" si="2"/>
        <v>105.5</v>
      </c>
      <c r="U21" s="3">
        <f t="shared" si="4"/>
        <v>456</v>
      </c>
      <c r="W21" s="1"/>
      <c r="X21" s="1"/>
      <c r="Y21" s="1" t="s">
        <v>85</v>
      </c>
      <c r="Z21" s="64">
        <v>839.5</v>
      </c>
      <c r="AA21" s="1" t="s">
        <v>72</v>
      </c>
      <c r="AB21" s="64">
        <v>0</v>
      </c>
    </row>
    <row r="22" spans="1:28" ht="24" customHeight="1" thickBot="1" x14ac:dyDescent="0.25">
      <c r="A22" s="19" t="s">
        <v>1</v>
      </c>
      <c r="B22" s="46">
        <v>34</v>
      </c>
      <c r="C22" s="46">
        <v>55</v>
      </c>
      <c r="D22" s="46">
        <v>24</v>
      </c>
      <c r="E22" s="46">
        <v>2</v>
      </c>
      <c r="F22" s="6">
        <f t="shared" si="0"/>
        <v>125</v>
      </c>
      <c r="G22" s="2"/>
      <c r="H22" s="21" t="s">
        <v>26</v>
      </c>
      <c r="I22" s="47">
        <v>24</v>
      </c>
      <c r="J22" s="47">
        <v>34</v>
      </c>
      <c r="K22" s="47">
        <v>14</v>
      </c>
      <c r="L22" s="47">
        <v>1</v>
      </c>
      <c r="M22" s="6">
        <f t="shared" si="1"/>
        <v>76.5</v>
      </c>
      <c r="N22" s="3">
        <f>M19+M20+M21+M22</f>
        <v>362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88</v>
      </c>
      <c r="Z22" s="64">
        <v>845.5</v>
      </c>
      <c r="AA22" s="1"/>
      <c r="AB22" s="64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66">
        <f>MAX(G13:G19)</f>
        <v>527.5</v>
      </c>
      <c r="H23" s="165" t="s">
        <v>48</v>
      </c>
      <c r="I23" s="166"/>
      <c r="J23" s="158" t="s">
        <v>50</v>
      </c>
      <c r="K23" s="159"/>
      <c r="L23" s="159"/>
      <c r="M23" s="160"/>
      <c r="N23" s="67">
        <f>MAX(N10:N22)</f>
        <v>370.5</v>
      </c>
      <c r="O23" s="161" t="s">
        <v>49</v>
      </c>
      <c r="P23" s="162"/>
      <c r="Q23" s="167" t="s">
        <v>50</v>
      </c>
      <c r="R23" s="168"/>
      <c r="S23" s="168"/>
      <c r="T23" s="169"/>
      <c r="U23" s="66">
        <f>MAX(U13:U21)</f>
        <v>457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65" t="s">
        <v>73</v>
      </c>
      <c r="D24" s="68"/>
      <c r="E24" s="68"/>
      <c r="F24" s="69" t="s">
        <v>65</v>
      </c>
      <c r="G24" s="70"/>
      <c r="H24" s="163"/>
      <c r="I24" s="164"/>
      <c r="J24" s="65" t="s">
        <v>73</v>
      </c>
      <c r="K24" s="68"/>
      <c r="L24" s="68"/>
      <c r="M24" s="69" t="s">
        <v>64</v>
      </c>
      <c r="N24" s="70"/>
      <c r="O24" s="163"/>
      <c r="P24" s="164"/>
      <c r="Q24" s="65" t="s">
        <v>73</v>
      </c>
      <c r="R24" s="68"/>
      <c r="S24" s="68"/>
      <c r="T24" s="69" t="s">
        <v>70</v>
      </c>
      <c r="U24" s="70"/>
      <c r="W24" s="1"/>
      <c r="X24" s="1"/>
      <c r="Y24" s="71" t="s">
        <v>73</v>
      </c>
      <c r="Z24" s="1"/>
      <c r="AA24" s="1"/>
      <c r="AB24" s="1"/>
    </row>
    <row r="25" spans="1:28" ht="6.75" customHeight="1" x14ac:dyDescent="0.2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14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3" t="s">
        <v>38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1" t="s">
        <v>54</v>
      </c>
      <c r="B4" s="151"/>
      <c r="C4" s="151"/>
      <c r="D4" s="26"/>
      <c r="E4" s="155" t="str">
        <f>'[1]G-1'!E4:H4</f>
        <v>DE OBRA</v>
      </c>
      <c r="F4" s="155"/>
      <c r="G4" s="155"/>
      <c r="H4" s="15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5" t="str">
        <f>'[1]G-1'!D5:H5</f>
        <v>CALLE 61 X CARRERA 27</v>
      </c>
      <c r="E5" s="155"/>
      <c r="F5" s="155"/>
      <c r="G5" s="155"/>
      <c r="H5" s="155"/>
      <c r="I5" s="145" t="s">
        <v>53</v>
      </c>
      <c r="J5" s="145"/>
      <c r="K5" s="145"/>
      <c r="L5" s="156">
        <f>'[1]G-1'!L5:N5</f>
        <v>2316</v>
      </c>
      <c r="M5" s="156"/>
      <c r="N5" s="156"/>
      <c r="O5" s="12"/>
      <c r="P5" s="145" t="s">
        <v>57</v>
      </c>
      <c r="Q5" s="145"/>
      <c r="R5" s="145"/>
      <c r="S5" s="154" t="s">
        <v>94</v>
      </c>
      <c r="T5" s="154"/>
      <c r="U5" s="154"/>
    </row>
    <row r="6" spans="1:28" ht="12.75" customHeight="1" x14ac:dyDescent="0.2">
      <c r="A6" s="145" t="s">
        <v>55</v>
      </c>
      <c r="B6" s="145"/>
      <c r="C6" s="145"/>
      <c r="D6" s="152" t="s">
        <v>149</v>
      </c>
      <c r="E6" s="152"/>
      <c r="F6" s="152"/>
      <c r="G6" s="152"/>
      <c r="H6" s="152"/>
      <c r="I6" s="145" t="s">
        <v>59</v>
      </c>
      <c r="J6" s="145"/>
      <c r="K6" s="145"/>
      <c r="L6" s="157">
        <v>1</v>
      </c>
      <c r="M6" s="157"/>
      <c r="N6" s="157"/>
      <c r="O6" s="42"/>
      <c r="P6" s="145" t="s">
        <v>58</v>
      </c>
      <c r="Q6" s="145"/>
      <c r="R6" s="145"/>
      <c r="S6" s="178">
        <f>'G-1'!S6:U6</f>
        <v>43864</v>
      </c>
      <c r="T6" s="178"/>
      <c r="U6" s="178"/>
    </row>
    <row r="7" spans="1:28" ht="7.5" customHeight="1" x14ac:dyDescent="0.2">
      <c r="A7" s="13"/>
      <c r="B7" s="11"/>
      <c r="C7" s="11"/>
      <c r="D7" s="11"/>
      <c r="E7" s="149"/>
      <c r="F7" s="149"/>
      <c r="G7" s="149"/>
      <c r="H7" s="149"/>
      <c r="I7" s="149"/>
      <c r="J7" s="149"/>
      <c r="K7" s="14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2" t="s">
        <v>36</v>
      </c>
      <c r="B8" s="146" t="s">
        <v>34</v>
      </c>
      <c r="C8" s="147"/>
      <c r="D8" s="147"/>
      <c r="E8" s="148"/>
      <c r="F8" s="142" t="s">
        <v>35</v>
      </c>
      <c r="G8" s="142" t="s">
        <v>37</v>
      </c>
      <c r="H8" s="142" t="s">
        <v>36</v>
      </c>
      <c r="I8" s="146" t="s">
        <v>34</v>
      </c>
      <c r="J8" s="147"/>
      <c r="K8" s="147"/>
      <c r="L8" s="148"/>
      <c r="M8" s="142" t="s">
        <v>35</v>
      </c>
      <c r="N8" s="142" t="s">
        <v>37</v>
      </c>
      <c r="O8" s="142" t="s">
        <v>36</v>
      </c>
      <c r="P8" s="146" t="s">
        <v>34</v>
      </c>
      <c r="Q8" s="147"/>
      <c r="R8" s="147"/>
      <c r="S8" s="148"/>
      <c r="T8" s="142" t="s">
        <v>35</v>
      </c>
      <c r="U8" s="142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v>13</v>
      </c>
      <c r="C10" s="46">
        <v>61</v>
      </c>
      <c r="D10" s="46">
        <v>13</v>
      </c>
      <c r="E10" s="46">
        <v>1</v>
      </c>
      <c r="F10" s="57">
        <f>B10*0.5+C10*1+D10*2+E10*2.5</f>
        <v>96</v>
      </c>
      <c r="G10" s="2"/>
      <c r="H10" s="19" t="s">
        <v>4</v>
      </c>
      <c r="I10" s="46">
        <v>25</v>
      </c>
      <c r="J10" s="46">
        <v>56</v>
      </c>
      <c r="K10" s="46">
        <v>22</v>
      </c>
      <c r="L10" s="46">
        <v>2</v>
      </c>
      <c r="M10" s="6">
        <f>I10*0.5+J10*1+K10*2+L10*2.5</f>
        <v>117.5</v>
      </c>
      <c r="N10" s="9">
        <f>F20+F21+F22+M10</f>
        <v>480</v>
      </c>
      <c r="O10" s="19" t="s">
        <v>43</v>
      </c>
      <c r="P10" s="46">
        <v>19</v>
      </c>
      <c r="Q10" s="46">
        <v>57</v>
      </c>
      <c r="R10" s="46">
        <v>14</v>
      </c>
      <c r="S10" s="46">
        <v>2</v>
      </c>
      <c r="T10" s="6">
        <f>P10*0.5+Q10*1+R10*2+S10*2.5</f>
        <v>99.5</v>
      </c>
      <c r="U10" s="10"/>
      <c r="W10" s="1"/>
      <c r="X10" s="1"/>
      <c r="Y10" s="1" t="s">
        <v>85</v>
      </c>
      <c r="Z10" s="64">
        <v>929.5</v>
      </c>
      <c r="AA10" s="1"/>
      <c r="AB10" s="1"/>
    </row>
    <row r="11" spans="1:28" ht="24" customHeight="1" x14ac:dyDescent="0.2">
      <c r="A11" s="18" t="s">
        <v>14</v>
      </c>
      <c r="B11" s="46">
        <v>21</v>
      </c>
      <c r="C11" s="46">
        <v>66</v>
      </c>
      <c r="D11" s="46">
        <v>18</v>
      </c>
      <c r="E11" s="46">
        <v>0</v>
      </c>
      <c r="F11" s="6">
        <f t="shared" ref="F11:F22" si="0">B11*0.5+C11*1+D11*2+E11*2.5</f>
        <v>112.5</v>
      </c>
      <c r="G11" s="2"/>
      <c r="H11" s="19" t="s">
        <v>5</v>
      </c>
      <c r="I11" s="46">
        <v>27</v>
      </c>
      <c r="J11" s="46">
        <v>76</v>
      </c>
      <c r="K11" s="46">
        <v>18</v>
      </c>
      <c r="L11" s="46">
        <v>2</v>
      </c>
      <c r="M11" s="6">
        <f t="shared" ref="M11:M22" si="1">I11*0.5+J11*1+K11*2+L11*2.5</f>
        <v>130.5</v>
      </c>
      <c r="N11" s="9">
        <f>F21+F22+M10+M11</f>
        <v>504.5</v>
      </c>
      <c r="O11" s="19" t="s">
        <v>44</v>
      </c>
      <c r="P11" s="46">
        <v>23</v>
      </c>
      <c r="Q11" s="46">
        <v>66</v>
      </c>
      <c r="R11" s="46">
        <v>18</v>
      </c>
      <c r="S11" s="46">
        <v>1</v>
      </c>
      <c r="T11" s="6">
        <f t="shared" ref="T11:T21" si="2">P11*0.5+Q11*1+R11*2+S11*2.5</f>
        <v>116</v>
      </c>
      <c r="U11" s="2"/>
      <c r="W11" s="1"/>
      <c r="X11" s="1"/>
      <c r="Y11" s="1" t="s">
        <v>67</v>
      </c>
      <c r="Z11" s="64">
        <v>932.5</v>
      </c>
      <c r="AA11" s="1"/>
      <c r="AB11" s="1"/>
    </row>
    <row r="12" spans="1:28" ht="24" customHeight="1" x14ac:dyDescent="0.2">
      <c r="A12" s="18" t="s">
        <v>17</v>
      </c>
      <c r="B12" s="46">
        <v>17</v>
      </c>
      <c r="C12" s="46">
        <v>56</v>
      </c>
      <c r="D12" s="46">
        <v>17</v>
      </c>
      <c r="E12" s="46">
        <v>3</v>
      </c>
      <c r="F12" s="6">
        <f t="shared" si="0"/>
        <v>106</v>
      </c>
      <c r="G12" s="2"/>
      <c r="H12" s="19" t="s">
        <v>6</v>
      </c>
      <c r="I12" s="46">
        <v>29</v>
      </c>
      <c r="J12" s="46">
        <v>71</v>
      </c>
      <c r="K12" s="46">
        <v>16</v>
      </c>
      <c r="L12" s="46">
        <v>2</v>
      </c>
      <c r="M12" s="6">
        <f t="shared" si="1"/>
        <v>122.5</v>
      </c>
      <c r="N12" s="2">
        <f>F22+M10+M11+M12</f>
        <v>505.5</v>
      </c>
      <c r="O12" s="19" t="s">
        <v>32</v>
      </c>
      <c r="P12" s="46">
        <v>24</v>
      </c>
      <c r="Q12" s="46">
        <v>73</v>
      </c>
      <c r="R12" s="46">
        <v>17</v>
      </c>
      <c r="S12" s="46">
        <v>1</v>
      </c>
      <c r="T12" s="6">
        <f t="shared" si="2"/>
        <v>121.5</v>
      </c>
      <c r="U12" s="2"/>
      <c r="W12" s="1"/>
      <c r="X12" s="1"/>
      <c r="Y12" s="1" t="s">
        <v>68</v>
      </c>
      <c r="Z12" s="64">
        <v>944.5</v>
      </c>
      <c r="AA12" s="1"/>
      <c r="AB12" s="1"/>
    </row>
    <row r="13" spans="1:28" ht="24" customHeight="1" x14ac:dyDescent="0.2">
      <c r="A13" s="18" t="s">
        <v>19</v>
      </c>
      <c r="B13" s="46">
        <v>33</v>
      </c>
      <c r="C13" s="46">
        <v>51</v>
      </c>
      <c r="D13" s="46">
        <v>26</v>
      </c>
      <c r="E13" s="46">
        <v>1</v>
      </c>
      <c r="F13" s="6">
        <f t="shared" si="0"/>
        <v>122</v>
      </c>
      <c r="G13" s="2">
        <f>F10+F11+F12+F13</f>
        <v>436.5</v>
      </c>
      <c r="H13" s="19" t="s">
        <v>7</v>
      </c>
      <c r="I13" s="46">
        <v>18</v>
      </c>
      <c r="J13" s="46">
        <v>92</v>
      </c>
      <c r="K13" s="46">
        <v>17</v>
      </c>
      <c r="L13" s="46">
        <v>2</v>
      </c>
      <c r="M13" s="6">
        <f t="shared" si="1"/>
        <v>140</v>
      </c>
      <c r="N13" s="2">
        <f t="shared" ref="N13:N18" si="3">M10+M11+M12+M13</f>
        <v>510.5</v>
      </c>
      <c r="O13" s="19" t="s">
        <v>33</v>
      </c>
      <c r="P13" s="46">
        <v>27</v>
      </c>
      <c r="Q13" s="46">
        <v>90</v>
      </c>
      <c r="R13" s="46">
        <v>17</v>
      </c>
      <c r="S13" s="46">
        <v>1</v>
      </c>
      <c r="T13" s="6">
        <f t="shared" si="2"/>
        <v>140</v>
      </c>
      <c r="U13" s="2">
        <f t="shared" ref="U13:U21" si="4">T10+T11+T12+T13</f>
        <v>477</v>
      </c>
      <c r="W13" s="1" t="s">
        <v>89</v>
      </c>
      <c r="X13" s="64">
        <v>1077.5</v>
      </c>
      <c r="Y13" s="1" t="s">
        <v>80</v>
      </c>
      <c r="Z13" s="64">
        <v>950</v>
      </c>
      <c r="AA13" s="1" t="s">
        <v>77</v>
      </c>
      <c r="AB13" s="64">
        <v>0</v>
      </c>
    </row>
    <row r="14" spans="1:28" ht="24" customHeight="1" x14ac:dyDescent="0.2">
      <c r="A14" s="18" t="s">
        <v>21</v>
      </c>
      <c r="B14" s="46">
        <v>39</v>
      </c>
      <c r="C14" s="46">
        <v>49</v>
      </c>
      <c r="D14" s="46">
        <v>20</v>
      </c>
      <c r="E14" s="46">
        <v>2</v>
      </c>
      <c r="F14" s="6">
        <f t="shared" si="0"/>
        <v>113.5</v>
      </c>
      <c r="G14" s="2">
        <f t="shared" ref="G14:G19" si="5">F11+F12+F13+F14</f>
        <v>454</v>
      </c>
      <c r="H14" s="19" t="s">
        <v>9</v>
      </c>
      <c r="I14" s="46">
        <v>13</v>
      </c>
      <c r="J14" s="46">
        <v>90</v>
      </c>
      <c r="K14" s="46">
        <v>16</v>
      </c>
      <c r="L14" s="46">
        <v>2</v>
      </c>
      <c r="M14" s="6">
        <f t="shared" si="1"/>
        <v>133.5</v>
      </c>
      <c r="N14" s="2">
        <f t="shared" si="3"/>
        <v>526.5</v>
      </c>
      <c r="O14" s="19" t="s">
        <v>29</v>
      </c>
      <c r="P14" s="45">
        <v>22</v>
      </c>
      <c r="Q14" s="45">
        <v>75</v>
      </c>
      <c r="R14" s="45">
        <v>19</v>
      </c>
      <c r="S14" s="45">
        <v>2</v>
      </c>
      <c r="T14" s="6">
        <f t="shared" si="2"/>
        <v>129</v>
      </c>
      <c r="U14" s="2">
        <f t="shared" si="4"/>
        <v>506.5</v>
      </c>
      <c r="W14" s="1" t="s">
        <v>87</v>
      </c>
      <c r="X14" s="64">
        <v>1084</v>
      </c>
      <c r="Y14" s="1" t="s">
        <v>75</v>
      </c>
      <c r="Z14" s="64">
        <v>986</v>
      </c>
      <c r="AA14" s="1" t="s">
        <v>78</v>
      </c>
      <c r="AB14" s="64">
        <v>0</v>
      </c>
    </row>
    <row r="15" spans="1:28" ht="24" customHeight="1" x14ac:dyDescent="0.2">
      <c r="A15" s="18" t="s">
        <v>23</v>
      </c>
      <c r="B15" s="46">
        <v>40</v>
      </c>
      <c r="C15" s="46">
        <v>50</v>
      </c>
      <c r="D15" s="46">
        <v>24</v>
      </c>
      <c r="E15" s="46">
        <v>1</v>
      </c>
      <c r="F15" s="6">
        <f t="shared" si="0"/>
        <v>120.5</v>
      </c>
      <c r="G15" s="2">
        <f t="shared" si="5"/>
        <v>462</v>
      </c>
      <c r="H15" s="19" t="s">
        <v>12</v>
      </c>
      <c r="I15" s="46">
        <v>15</v>
      </c>
      <c r="J15" s="46">
        <v>85</v>
      </c>
      <c r="K15" s="46">
        <v>15</v>
      </c>
      <c r="L15" s="46">
        <v>1</v>
      </c>
      <c r="M15" s="6">
        <f t="shared" si="1"/>
        <v>125</v>
      </c>
      <c r="N15" s="2">
        <f t="shared" si="3"/>
        <v>521</v>
      </c>
      <c r="O15" s="18" t="s">
        <v>30</v>
      </c>
      <c r="P15" s="46">
        <v>31</v>
      </c>
      <c r="Q15" s="46">
        <v>88</v>
      </c>
      <c r="R15" s="46">
        <v>19</v>
      </c>
      <c r="S15" s="46">
        <v>1</v>
      </c>
      <c r="T15" s="6">
        <f t="shared" si="2"/>
        <v>144</v>
      </c>
      <c r="U15" s="2">
        <f t="shared" si="4"/>
        <v>534.5</v>
      </c>
      <c r="W15" s="1" t="s">
        <v>84</v>
      </c>
      <c r="X15" s="64">
        <v>1088</v>
      </c>
      <c r="Y15" s="1" t="s">
        <v>64</v>
      </c>
      <c r="Z15" s="64">
        <v>1007</v>
      </c>
      <c r="AA15" s="1" t="s">
        <v>81</v>
      </c>
      <c r="AB15" s="64">
        <v>0</v>
      </c>
    </row>
    <row r="16" spans="1:28" ht="24" customHeight="1" x14ac:dyDescent="0.2">
      <c r="A16" s="18" t="s">
        <v>39</v>
      </c>
      <c r="B16" s="46">
        <v>22</v>
      </c>
      <c r="C16" s="46">
        <v>65</v>
      </c>
      <c r="D16" s="46">
        <v>20</v>
      </c>
      <c r="E16" s="46">
        <v>2</v>
      </c>
      <c r="F16" s="6">
        <f t="shared" si="0"/>
        <v>121</v>
      </c>
      <c r="G16" s="2">
        <f t="shared" si="5"/>
        <v>477</v>
      </c>
      <c r="H16" s="19" t="s">
        <v>15</v>
      </c>
      <c r="I16" s="46">
        <v>19</v>
      </c>
      <c r="J16" s="46">
        <v>76</v>
      </c>
      <c r="K16" s="46">
        <v>18</v>
      </c>
      <c r="L16" s="46">
        <v>2</v>
      </c>
      <c r="M16" s="6">
        <f t="shared" si="1"/>
        <v>126.5</v>
      </c>
      <c r="N16" s="2">
        <f t="shared" si="3"/>
        <v>525</v>
      </c>
      <c r="O16" s="19" t="s">
        <v>8</v>
      </c>
      <c r="P16" s="46">
        <v>42</v>
      </c>
      <c r="Q16" s="46">
        <v>80</v>
      </c>
      <c r="R16" s="46">
        <v>16</v>
      </c>
      <c r="S16" s="46">
        <v>1</v>
      </c>
      <c r="T16" s="6">
        <f t="shared" si="2"/>
        <v>135.5</v>
      </c>
      <c r="U16" s="2">
        <f t="shared" si="4"/>
        <v>548.5</v>
      </c>
      <c r="W16" s="1" t="s">
        <v>82</v>
      </c>
      <c r="X16" s="64">
        <v>1121.5</v>
      </c>
      <c r="Y16" s="1" t="s">
        <v>76</v>
      </c>
      <c r="Z16" s="64">
        <v>1015.5</v>
      </c>
      <c r="AA16" s="1" t="s">
        <v>83</v>
      </c>
      <c r="AB16" s="64">
        <v>0</v>
      </c>
    </row>
    <row r="17" spans="1:28" ht="24" customHeight="1" x14ac:dyDescent="0.2">
      <c r="A17" s="18" t="s">
        <v>40</v>
      </c>
      <c r="B17" s="46">
        <v>21</v>
      </c>
      <c r="C17" s="46">
        <v>46</v>
      </c>
      <c r="D17" s="46">
        <v>17</v>
      </c>
      <c r="E17" s="46">
        <v>1</v>
      </c>
      <c r="F17" s="6">
        <f t="shared" si="0"/>
        <v>93</v>
      </c>
      <c r="G17" s="2">
        <f t="shared" si="5"/>
        <v>448</v>
      </c>
      <c r="H17" s="19" t="s">
        <v>18</v>
      </c>
      <c r="I17" s="46">
        <v>21</v>
      </c>
      <c r="J17" s="46">
        <v>66</v>
      </c>
      <c r="K17" s="46">
        <v>21</v>
      </c>
      <c r="L17" s="46">
        <v>3</v>
      </c>
      <c r="M17" s="6">
        <f t="shared" si="1"/>
        <v>126</v>
      </c>
      <c r="N17" s="2">
        <f t="shared" si="3"/>
        <v>511</v>
      </c>
      <c r="O17" s="19" t="s">
        <v>10</v>
      </c>
      <c r="P17" s="46">
        <v>56</v>
      </c>
      <c r="Q17" s="46">
        <v>81</v>
      </c>
      <c r="R17" s="46">
        <v>19</v>
      </c>
      <c r="S17" s="46">
        <v>1</v>
      </c>
      <c r="T17" s="6">
        <f t="shared" si="2"/>
        <v>149.5</v>
      </c>
      <c r="U17" s="2">
        <f t="shared" si="4"/>
        <v>558</v>
      </c>
      <c r="W17" s="1" t="s">
        <v>79</v>
      </c>
      <c r="X17" s="64">
        <v>1162.5</v>
      </c>
      <c r="Y17" s="1" t="s">
        <v>74</v>
      </c>
      <c r="Z17" s="64">
        <v>1028.5</v>
      </c>
      <c r="AA17" s="1" t="s">
        <v>86</v>
      </c>
      <c r="AB17" s="64">
        <v>0</v>
      </c>
    </row>
    <row r="18" spans="1:28" ht="24" customHeight="1" x14ac:dyDescent="0.2">
      <c r="A18" s="18" t="s">
        <v>41</v>
      </c>
      <c r="B18" s="46">
        <v>22</v>
      </c>
      <c r="C18" s="46">
        <v>52</v>
      </c>
      <c r="D18" s="46">
        <v>17</v>
      </c>
      <c r="E18" s="46">
        <v>2</v>
      </c>
      <c r="F18" s="6">
        <f t="shared" si="0"/>
        <v>102</v>
      </c>
      <c r="G18" s="2">
        <f t="shared" si="5"/>
        <v>436.5</v>
      </c>
      <c r="H18" s="19" t="s">
        <v>20</v>
      </c>
      <c r="I18" s="46">
        <v>25</v>
      </c>
      <c r="J18" s="46">
        <v>74</v>
      </c>
      <c r="K18" s="46">
        <v>23</v>
      </c>
      <c r="L18" s="46">
        <v>2</v>
      </c>
      <c r="M18" s="6">
        <f t="shared" si="1"/>
        <v>137.5</v>
      </c>
      <c r="N18" s="2">
        <f t="shared" si="3"/>
        <v>515</v>
      </c>
      <c r="O18" s="19" t="s">
        <v>13</v>
      </c>
      <c r="P18" s="46">
        <v>43</v>
      </c>
      <c r="Q18" s="46">
        <v>92</v>
      </c>
      <c r="R18" s="46">
        <v>21</v>
      </c>
      <c r="S18" s="46">
        <v>1</v>
      </c>
      <c r="T18" s="6">
        <f t="shared" si="2"/>
        <v>158</v>
      </c>
      <c r="U18" s="2">
        <f t="shared" si="4"/>
        <v>587</v>
      </c>
      <c r="W18" s="1" t="s">
        <v>66</v>
      </c>
      <c r="X18" s="64">
        <v>1171</v>
      </c>
      <c r="Y18" s="1" t="s">
        <v>88</v>
      </c>
      <c r="Z18" s="64">
        <v>1031</v>
      </c>
      <c r="AA18" s="1" t="s">
        <v>69</v>
      </c>
      <c r="AB18" s="64">
        <v>0</v>
      </c>
    </row>
    <row r="19" spans="1:28" ht="24" customHeight="1" thickBot="1" x14ac:dyDescent="0.25">
      <c r="A19" s="21" t="s">
        <v>42</v>
      </c>
      <c r="B19" s="47">
        <v>18</v>
      </c>
      <c r="C19" s="47">
        <v>53</v>
      </c>
      <c r="D19" s="47">
        <v>16</v>
      </c>
      <c r="E19" s="47">
        <v>4</v>
      </c>
      <c r="F19" s="7">
        <f t="shared" si="0"/>
        <v>104</v>
      </c>
      <c r="G19" s="3">
        <f t="shared" si="5"/>
        <v>420</v>
      </c>
      <c r="H19" s="20" t="s">
        <v>22</v>
      </c>
      <c r="I19" s="45">
        <v>36</v>
      </c>
      <c r="J19" s="45">
        <v>57</v>
      </c>
      <c r="K19" s="45">
        <v>20</v>
      </c>
      <c r="L19" s="45">
        <v>0</v>
      </c>
      <c r="M19" s="6">
        <f t="shared" si="1"/>
        <v>115</v>
      </c>
      <c r="N19" s="2">
        <f>M16+M17+M18+M19</f>
        <v>505</v>
      </c>
      <c r="O19" s="19" t="s">
        <v>16</v>
      </c>
      <c r="P19" s="46">
        <v>39</v>
      </c>
      <c r="Q19" s="46">
        <v>77</v>
      </c>
      <c r="R19" s="46">
        <v>18</v>
      </c>
      <c r="S19" s="46">
        <v>2</v>
      </c>
      <c r="T19" s="6">
        <f t="shared" si="2"/>
        <v>137.5</v>
      </c>
      <c r="U19" s="2">
        <f t="shared" si="4"/>
        <v>580.5</v>
      </c>
      <c r="W19" s="1" t="s">
        <v>65</v>
      </c>
      <c r="X19" s="64">
        <v>1205.5</v>
      </c>
      <c r="Y19" s="1" t="s">
        <v>90</v>
      </c>
      <c r="Z19" s="64">
        <v>1036.5</v>
      </c>
      <c r="AA19" s="1" t="s">
        <v>91</v>
      </c>
      <c r="AB19" s="64">
        <v>0</v>
      </c>
    </row>
    <row r="20" spans="1:28" ht="24" customHeight="1" x14ac:dyDescent="0.2">
      <c r="A20" s="19" t="s">
        <v>27</v>
      </c>
      <c r="B20" s="45">
        <v>16</v>
      </c>
      <c r="C20" s="45">
        <v>55</v>
      </c>
      <c r="D20" s="45">
        <v>19</v>
      </c>
      <c r="E20" s="45">
        <v>2</v>
      </c>
      <c r="F20" s="8">
        <f t="shared" si="0"/>
        <v>106</v>
      </c>
      <c r="G20" s="35"/>
      <c r="H20" s="19" t="s">
        <v>24</v>
      </c>
      <c r="I20" s="46">
        <v>34</v>
      </c>
      <c r="J20" s="46">
        <v>54</v>
      </c>
      <c r="K20" s="46">
        <v>20</v>
      </c>
      <c r="L20" s="46">
        <v>3</v>
      </c>
      <c r="M20" s="8">
        <f t="shared" si="1"/>
        <v>118.5</v>
      </c>
      <c r="N20" s="2">
        <f>M17+M18+M19+M20</f>
        <v>497</v>
      </c>
      <c r="O20" s="19" t="s">
        <v>45</v>
      </c>
      <c r="P20" s="45">
        <v>33</v>
      </c>
      <c r="Q20" s="45">
        <v>89</v>
      </c>
      <c r="R20" s="45">
        <v>14</v>
      </c>
      <c r="S20" s="45">
        <v>0</v>
      </c>
      <c r="T20" s="8">
        <f t="shared" si="2"/>
        <v>133.5</v>
      </c>
      <c r="U20" s="2">
        <f t="shared" si="4"/>
        <v>578.5</v>
      </c>
      <c r="W20" s="1"/>
      <c r="X20" s="1"/>
      <c r="Y20" s="1" t="s">
        <v>92</v>
      </c>
      <c r="Z20" s="64">
        <v>1058.5</v>
      </c>
      <c r="AA20" s="1" t="s">
        <v>70</v>
      </c>
      <c r="AB20" s="64">
        <v>0</v>
      </c>
    </row>
    <row r="21" spans="1:28" ht="24" customHeight="1" thickBot="1" x14ac:dyDescent="0.25">
      <c r="A21" s="19" t="s">
        <v>28</v>
      </c>
      <c r="B21" s="46">
        <v>19</v>
      </c>
      <c r="C21" s="46">
        <v>67</v>
      </c>
      <c r="D21" s="46">
        <v>20</v>
      </c>
      <c r="E21" s="46">
        <v>2</v>
      </c>
      <c r="F21" s="6">
        <f t="shared" si="0"/>
        <v>121.5</v>
      </c>
      <c r="G21" s="36"/>
      <c r="H21" s="20" t="s">
        <v>25</v>
      </c>
      <c r="I21" s="46">
        <v>26</v>
      </c>
      <c r="J21" s="46">
        <v>59</v>
      </c>
      <c r="K21" s="46">
        <v>20</v>
      </c>
      <c r="L21" s="46">
        <v>4</v>
      </c>
      <c r="M21" s="6">
        <f t="shared" si="1"/>
        <v>122</v>
      </c>
      <c r="N21" s="2">
        <f>M18+M19+M20+M21</f>
        <v>493</v>
      </c>
      <c r="O21" s="21" t="s">
        <v>46</v>
      </c>
      <c r="P21" s="47">
        <v>31</v>
      </c>
      <c r="Q21" s="47">
        <v>81</v>
      </c>
      <c r="R21" s="47">
        <v>16</v>
      </c>
      <c r="S21" s="47">
        <v>0</v>
      </c>
      <c r="T21" s="7">
        <f t="shared" si="2"/>
        <v>128.5</v>
      </c>
      <c r="U21" s="3">
        <f t="shared" si="4"/>
        <v>557.5</v>
      </c>
      <c r="W21" s="1"/>
      <c r="X21" s="1"/>
      <c r="Y21" s="1" t="s">
        <v>71</v>
      </c>
      <c r="Z21" s="64">
        <v>1091.5</v>
      </c>
      <c r="AA21" s="1" t="s">
        <v>72</v>
      </c>
      <c r="AB21" s="64">
        <v>0</v>
      </c>
    </row>
    <row r="22" spans="1:28" ht="24" customHeight="1" thickBot="1" x14ac:dyDescent="0.25">
      <c r="A22" s="19" t="s">
        <v>1</v>
      </c>
      <c r="B22" s="46">
        <v>21</v>
      </c>
      <c r="C22" s="46">
        <v>86</v>
      </c>
      <c r="D22" s="46">
        <v>18</v>
      </c>
      <c r="E22" s="46">
        <v>1</v>
      </c>
      <c r="F22" s="6">
        <f t="shared" si="0"/>
        <v>135</v>
      </c>
      <c r="G22" s="2"/>
      <c r="H22" s="21" t="s">
        <v>26</v>
      </c>
      <c r="I22" s="47">
        <v>39</v>
      </c>
      <c r="J22" s="47">
        <v>72</v>
      </c>
      <c r="K22" s="47">
        <v>21</v>
      </c>
      <c r="L22" s="47">
        <v>2</v>
      </c>
      <c r="M22" s="6">
        <f t="shared" si="1"/>
        <v>138.5</v>
      </c>
      <c r="N22" s="3">
        <f>M19+M20+M21+M22</f>
        <v>494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64">
        <v>1132</v>
      </c>
      <c r="AA22" s="1"/>
      <c r="AB22" s="64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66">
        <f>MAX(G13:G19)</f>
        <v>477</v>
      </c>
      <c r="H23" s="165" t="s">
        <v>48</v>
      </c>
      <c r="I23" s="166"/>
      <c r="J23" s="158" t="s">
        <v>50</v>
      </c>
      <c r="K23" s="159"/>
      <c r="L23" s="159"/>
      <c r="M23" s="160"/>
      <c r="N23" s="67">
        <f>MAX(N10:N22)</f>
        <v>526.5</v>
      </c>
      <c r="O23" s="161" t="s">
        <v>49</v>
      </c>
      <c r="P23" s="162"/>
      <c r="Q23" s="167" t="s">
        <v>50</v>
      </c>
      <c r="R23" s="168"/>
      <c r="S23" s="168"/>
      <c r="T23" s="169"/>
      <c r="U23" s="66">
        <f>MAX(U13:U21)</f>
        <v>587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65" t="s">
        <v>73</v>
      </c>
      <c r="D24" s="68"/>
      <c r="E24" s="68"/>
      <c r="F24" s="69" t="s">
        <v>82</v>
      </c>
      <c r="G24" s="70"/>
      <c r="H24" s="163"/>
      <c r="I24" s="164"/>
      <c r="J24" s="65" t="s">
        <v>73</v>
      </c>
      <c r="K24" s="68"/>
      <c r="L24" s="68"/>
      <c r="M24" s="69" t="s">
        <v>67</v>
      </c>
      <c r="N24" s="70"/>
      <c r="O24" s="163"/>
      <c r="P24" s="164"/>
      <c r="Q24" s="65" t="s">
        <v>73</v>
      </c>
      <c r="R24" s="68"/>
      <c r="S24" s="68"/>
      <c r="T24" s="69" t="s">
        <v>69</v>
      </c>
      <c r="U24" s="70"/>
      <c r="W24" s="1"/>
      <c r="X24" s="1"/>
      <c r="Y24" s="7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16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3" t="s">
        <v>62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1" t="s">
        <v>54</v>
      </c>
      <c r="B5" s="151"/>
      <c r="C5" s="151"/>
      <c r="D5" s="26"/>
      <c r="E5" s="155" t="str">
        <f>'G-1'!E4:H4</f>
        <v>DE OBRA</v>
      </c>
      <c r="F5" s="155"/>
      <c r="G5" s="155"/>
      <c r="H5" s="15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5" t="s">
        <v>56</v>
      </c>
      <c r="B6" s="145"/>
      <c r="C6" s="145"/>
      <c r="D6" s="155" t="str">
        <f>'G-1'!D5:H5</f>
        <v>CALLE 68 X CARRERA 27</v>
      </c>
      <c r="E6" s="155"/>
      <c r="F6" s="155"/>
      <c r="G6" s="155"/>
      <c r="H6" s="155"/>
      <c r="I6" s="145" t="s">
        <v>53</v>
      </c>
      <c r="J6" s="145"/>
      <c r="K6" s="145"/>
      <c r="L6" s="156">
        <f>'G-1'!L5:N5</f>
        <v>2314</v>
      </c>
      <c r="M6" s="156"/>
      <c r="N6" s="156"/>
      <c r="O6" s="12"/>
      <c r="P6" s="145" t="s">
        <v>58</v>
      </c>
      <c r="Q6" s="145"/>
      <c r="R6" s="145"/>
      <c r="S6" s="179">
        <f>'G-1'!S6:U6</f>
        <v>43864</v>
      </c>
      <c r="T6" s="179"/>
      <c r="U6" s="179"/>
    </row>
    <row r="7" spans="1:28" ht="7.5" customHeight="1" x14ac:dyDescent="0.2">
      <c r="A7" s="13"/>
      <c r="B7" s="11"/>
      <c r="C7" s="11"/>
      <c r="D7" s="11"/>
      <c r="E7" s="149"/>
      <c r="F7" s="149"/>
      <c r="G7" s="149"/>
      <c r="H7" s="149"/>
      <c r="I7" s="149"/>
      <c r="J7" s="149"/>
      <c r="K7" s="14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2" t="s">
        <v>36</v>
      </c>
      <c r="B8" s="146" t="s">
        <v>34</v>
      </c>
      <c r="C8" s="147"/>
      <c r="D8" s="147"/>
      <c r="E8" s="148"/>
      <c r="F8" s="142" t="s">
        <v>35</v>
      </c>
      <c r="G8" s="142" t="s">
        <v>37</v>
      </c>
      <c r="H8" s="142" t="s">
        <v>36</v>
      </c>
      <c r="I8" s="146" t="s">
        <v>34</v>
      </c>
      <c r="J8" s="147"/>
      <c r="K8" s="147"/>
      <c r="L8" s="148"/>
      <c r="M8" s="142" t="s">
        <v>35</v>
      </c>
      <c r="N8" s="142" t="s">
        <v>37</v>
      </c>
      <c r="O8" s="142" t="s">
        <v>36</v>
      </c>
      <c r="P8" s="146" t="s">
        <v>34</v>
      </c>
      <c r="Q8" s="147"/>
      <c r="R8" s="147"/>
      <c r="S8" s="148"/>
      <c r="T8" s="142" t="s">
        <v>35</v>
      </c>
      <c r="U8" s="142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f>'G-1'!B10+'G-2'!B10+'G-3'!B10+'G-4'!B10</f>
        <v>231</v>
      </c>
      <c r="C10" s="46">
        <f>'G-1'!C10+'G-2'!C10+'G-3'!C10+'G-4'!C10</f>
        <v>285</v>
      </c>
      <c r="D10" s="46">
        <f>'G-1'!D10+'G-2'!D10+'G-3'!D10+'G-4'!D10</f>
        <v>28</v>
      </c>
      <c r="E10" s="46">
        <f>'G-1'!E10+'G-2'!E10+'G-3'!E10+'G-4'!E10</f>
        <v>9</v>
      </c>
      <c r="F10" s="6">
        <f t="shared" ref="F10:F22" si="0">B10*0.5+C10*1+D10*2+E10*2.5</f>
        <v>479</v>
      </c>
      <c r="G10" s="2"/>
      <c r="H10" s="19" t="s">
        <v>4</v>
      </c>
      <c r="I10" s="46">
        <f>'G-1'!I10+'G-2'!I10+'G-3'!I10+'G-4'!I10</f>
        <v>122</v>
      </c>
      <c r="J10" s="46">
        <f>'G-1'!J10+'G-2'!J10+'G-3'!J10+'G-4'!J10</f>
        <v>187</v>
      </c>
      <c r="K10" s="46">
        <f>'G-1'!K10+'G-2'!K10+'G-3'!K10+'G-4'!K10</f>
        <v>34</v>
      </c>
      <c r="L10" s="46">
        <f>'G-1'!L10+'G-2'!L10+'G-3'!L10+'G-4'!L10</f>
        <v>7</v>
      </c>
      <c r="M10" s="6">
        <f t="shared" ref="M10:M22" si="1">I10*0.5+J10*1+K10*2+L10*2.5</f>
        <v>333.5</v>
      </c>
      <c r="N10" s="9">
        <f>F20+F21+F22+M10</f>
        <v>1458</v>
      </c>
      <c r="O10" s="19" t="s">
        <v>43</v>
      </c>
      <c r="P10" s="46">
        <f>'G-1'!P10+'G-2'!P10+'G-3'!P10+'G-4'!P10</f>
        <v>138</v>
      </c>
      <c r="Q10" s="46">
        <f>'G-1'!Q10+'G-2'!Q10+'G-3'!Q10+'G-4'!Q10</f>
        <v>211</v>
      </c>
      <c r="R10" s="46">
        <f>'G-1'!R10+'G-2'!R10+'G-3'!R10+'G-4'!R10</f>
        <v>34</v>
      </c>
      <c r="S10" s="46">
        <f>'G-1'!S10+'G-2'!S10+'G-3'!S10+'G-4'!S10</f>
        <v>7</v>
      </c>
      <c r="T10" s="6">
        <f t="shared" ref="T10:T21" si="2">P10*0.5+Q10*1+R10*2+S10*2.5</f>
        <v>365.5</v>
      </c>
      <c r="U10" s="10"/>
      <c r="W10" s="1"/>
      <c r="X10" s="1"/>
      <c r="Y10" s="1" t="s">
        <v>67</v>
      </c>
      <c r="Z10" s="64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233</v>
      </c>
      <c r="C11" s="46">
        <f>'G-1'!C11+'G-2'!C11+'G-3'!C11+'G-4'!C11</f>
        <v>310</v>
      </c>
      <c r="D11" s="46">
        <f>'G-1'!D11+'G-2'!D11+'G-3'!D11+'G-4'!D11</f>
        <v>37</v>
      </c>
      <c r="E11" s="46">
        <f>'G-1'!E11+'G-2'!E11+'G-3'!E11+'G-4'!E11</f>
        <v>7</v>
      </c>
      <c r="F11" s="6">
        <f t="shared" si="0"/>
        <v>518</v>
      </c>
      <c r="G11" s="2"/>
      <c r="H11" s="19" t="s">
        <v>5</v>
      </c>
      <c r="I11" s="46">
        <f>'G-1'!I11+'G-2'!I11+'G-3'!I11+'G-4'!I11</f>
        <v>141</v>
      </c>
      <c r="J11" s="46">
        <f>'G-1'!J11+'G-2'!J11+'G-3'!J11+'G-4'!J11</f>
        <v>245</v>
      </c>
      <c r="K11" s="46">
        <f>'G-1'!K11+'G-2'!K11+'G-3'!K11+'G-4'!K11</f>
        <v>37</v>
      </c>
      <c r="L11" s="46">
        <f>'G-1'!L11+'G-2'!L11+'G-3'!L11+'G-4'!L11</f>
        <v>8</v>
      </c>
      <c r="M11" s="6">
        <f t="shared" si="1"/>
        <v>409.5</v>
      </c>
      <c r="N11" s="9">
        <f>F21+F22+M10+M11</f>
        <v>1535.5</v>
      </c>
      <c r="O11" s="19" t="s">
        <v>44</v>
      </c>
      <c r="P11" s="46">
        <f>'G-1'!P11+'G-2'!P11+'G-3'!P11+'G-4'!P11</f>
        <v>139</v>
      </c>
      <c r="Q11" s="46">
        <f>'G-1'!Q11+'G-2'!Q11+'G-3'!Q11+'G-4'!Q11</f>
        <v>218</v>
      </c>
      <c r="R11" s="46">
        <f>'G-1'!R11+'G-2'!R11+'G-3'!R11+'G-4'!R11</f>
        <v>35</v>
      </c>
      <c r="S11" s="46">
        <f>'G-1'!S11+'G-2'!S11+'G-3'!S11+'G-4'!S11</f>
        <v>8</v>
      </c>
      <c r="T11" s="6">
        <f t="shared" si="2"/>
        <v>377.5</v>
      </c>
      <c r="U11" s="2"/>
      <c r="W11" s="1"/>
      <c r="X11" s="1"/>
      <c r="Y11" s="1" t="s">
        <v>68</v>
      </c>
      <c r="Z11" s="64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195</v>
      </c>
      <c r="C12" s="46">
        <f>'G-1'!C12+'G-2'!C12+'G-3'!C12+'G-4'!C12</f>
        <v>272</v>
      </c>
      <c r="D12" s="46">
        <f>'G-1'!D12+'G-2'!D12+'G-3'!D12+'G-4'!D12</f>
        <v>35</v>
      </c>
      <c r="E12" s="46">
        <f>'G-1'!E12+'G-2'!E12+'G-3'!E12+'G-4'!E12</f>
        <v>15</v>
      </c>
      <c r="F12" s="6">
        <f t="shared" si="0"/>
        <v>477</v>
      </c>
      <c r="G12" s="2"/>
      <c r="H12" s="19" t="s">
        <v>6</v>
      </c>
      <c r="I12" s="46">
        <f>'G-1'!I12+'G-2'!I12+'G-3'!I12+'G-4'!I12</f>
        <v>135</v>
      </c>
      <c r="J12" s="46">
        <f>'G-1'!J12+'G-2'!J12+'G-3'!J12+'G-4'!J12</f>
        <v>227</v>
      </c>
      <c r="K12" s="46">
        <f>'G-1'!K12+'G-2'!K12+'G-3'!K12+'G-4'!K12</f>
        <v>26</v>
      </c>
      <c r="L12" s="46">
        <f>'G-1'!L12+'G-2'!L12+'G-3'!L12+'G-4'!L12</f>
        <v>7</v>
      </c>
      <c r="M12" s="6">
        <f t="shared" si="1"/>
        <v>364</v>
      </c>
      <c r="N12" s="2">
        <f>F22+M10+M11+M12</f>
        <v>1531</v>
      </c>
      <c r="O12" s="19" t="s">
        <v>32</v>
      </c>
      <c r="P12" s="46">
        <f>'G-1'!P12+'G-2'!P12+'G-3'!P12+'G-4'!P12</f>
        <v>166</v>
      </c>
      <c r="Q12" s="46">
        <f>'G-1'!Q12+'G-2'!Q12+'G-3'!Q12+'G-4'!Q12</f>
        <v>263</v>
      </c>
      <c r="R12" s="46">
        <f>'G-1'!R12+'G-2'!R12+'G-3'!R12+'G-4'!R12</f>
        <v>32</v>
      </c>
      <c r="S12" s="46">
        <f>'G-1'!S12+'G-2'!S12+'G-3'!S12+'G-4'!S12</f>
        <v>3</v>
      </c>
      <c r="T12" s="6">
        <f t="shared" si="2"/>
        <v>417.5</v>
      </c>
      <c r="U12" s="2"/>
      <c r="W12" s="1"/>
      <c r="X12" s="1"/>
      <c r="Y12" s="1" t="s">
        <v>80</v>
      </c>
      <c r="Z12" s="64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197</v>
      </c>
      <c r="C13" s="46">
        <f>'G-1'!C13+'G-2'!C13+'G-3'!C13+'G-4'!C13</f>
        <v>244</v>
      </c>
      <c r="D13" s="46">
        <f>'G-1'!D13+'G-2'!D13+'G-3'!D13+'G-4'!D13</f>
        <v>50</v>
      </c>
      <c r="E13" s="46">
        <f>'G-1'!E13+'G-2'!E13+'G-3'!E13+'G-4'!E13</f>
        <v>7</v>
      </c>
      <c r="F13" s="6">
        <f t="shared" si="0"/>
        <v>460</v>
      </c>
      <c r="G13" s="2">
        <f t="shared" ref="G13:G19" si="3">F10+F11+F12+F13</f>
        <v>1934</v>
      </c>
      <c r="H13" s="19" t="s">
        <v>7</v>
      </c>
      <c r="I13" s="46">
        <f>'G-1'!I13+'G-2'!I13+'G-3'!I13+'G-4'!I13</f>
        <v>118</v>
      </c>
      <c r="J13" s="46">
        <f>'G-1'!J13+'G-2'!J13+'G-3'!J13+'G-4'!J13</f>
        <v>265</v>
      </c>
      <c r="K13" s="46">
        <f>'G-1'!K13+'G-2'!K13+'G-3'!K13+'G-4'!K13</f>
        <v>26</v>
      </c>
      <c r="L13" s="46">
        <f>'G-1'!L13+'G-2'!L13+'G-3'!L13+'G-4'!L13</f>
        <v>5</v>
      </c>
      <c r="M13" s="6">
        <f t="shared" si="1"/>
        <v>388.5</v>
      </c>
      <c r="N13" s="2">
        <f t="shared" ref="N13:N18" si="4">M10+M11+M12+M13</f>
        <v>1495.5</v>
      </c>
      <c r="O13" s="19" t="s">
        <v>33</v>
      </c>
      <c r="P13" s="46">
        <f>'G-1'!P13+'G-2'!P13+'G-3'!P13+'G-4'!P13</f>
        <v>161</v>
      </c>
      <c r="Q13" s="46">
        <f>'G-1'!Q13+'G-2'!Q13+'G-3'!Q13+'G-4'!Q13</f>
        <v>274</v>
      </c>
      <c r="R13" s="46">
        <f>'G-1'!R13+'G-2'!R13+'G-3'!R13+'G-4'!R13</f>
        <v>34</v>
      </c>
      <c r="S13" s="46">
        <f>'G-1'!S13+'G-2'!S13+'G-3'!S13+'G-4'!S13</f>
        <v>3</v>
      </c>
      <c r="T13" s="6">
        <f t="shared" si="2"/>
        <v>430</v>
      </c>
      <c r="U13" s="2">
        <f t="shared" ref="U13:U21" si="5">T10+T11+T12+T13</f>
        <v>1590.5</v>
      </c>
      <c r="W13" s="1" t="s">
        <v>84</v>
      </c>
      <c r="X13" s="64">
        <v>2015.5</v>
      </c>
      <c r="Y13" s="1" t="s">
        <v>85</v>
      </c>
      <c r="Z13" s="64">
        <v>1769</v>
      </c>
      <c r="AA13" s="1" t="s">
        <v>77</v>
      </c>
      <c r="AB13" s="64">
        <v>0</v>
      </c>
    </row>
    <row r="14" spans="1:28" ht="24" customHeight="1" x14ac:dyDescent="0.2">
      <c r="A14" s="18" t="s">
        <v>21</v>
      </c>
      <c r="B14" s="46">
        <f>'G-1'!B14+'G-2'!B14+'G-3'!B14+'G-4'!B14</f>
        <v>180</v>
      </c>
      <c r="C14" s="46">
        <f>'G-1'!C14+'G-2'!C14+'G-3'!C14+'G-4'!C14</f>
        <v>209</v>
      </c>
      <c r="D14" s="46">
        <f>'G-1'!D14+'G-2'!D14+'G-3'!D14+'G-4'!D14</f>
        <v>39</v>
      </c>
      <c r="E14" s="46">
        <f>'G-1'!E14+'G-2'!E14+'G-3'!E14+'G-4'!E14</f>
        <v>6</v>
      </c>
      <c r="F14" s="6">
        <f t="shared" si="0"/>
        <v>392</v>
      </c>
      <c r="G14" s="2">
        <f t="shared" si="3"/>
        <v>1847</v>
      </c>
      <c r="H14" s="19" t="s">
        <v>9</v>
      </c>
      <c r="I14" s="46">
        <f>'G-1'!I14+'G-2'!I14+'G-3'!I14+'G-4'!I14</f>
        <v>107</v>
      </c>
      <c r="J14" s="46">
        <f>'G-1'!J14+'G-2'!J14+'G-3'!J14+'G-4'!J14</f>
        <v>253</v>
      </c>
      <c r="K14" s="46">
        <f>'G-1'!K14+'G-2'!K14+'G-3'!K14+'G-4'!K14</f>
        <v>27</v>
      </c>
      <c r="L14" s="46">
        <f>'G-1'!L14+'G-2'!L14+'G-3'!L14+'G-4'!L14</f>
        <v>7</v>
      </c>
      <c r="M14" s="6">
        <f t="shared" si="1"/>
        <v>378</v>
      </c>
      <c r="N14" s="2">
        <f t="shared" si="4"/>
        <v>1540</v>
      </c>
      <c r="O14" s="19" t="s">
        <v>29</v>
      </c>
      <c r="P14" s="46">
        <f>'G-1'!P14+'G-2'!P14+'G-3'!P14+'G-4'!P14</f>
        <v>137</v>
      </c>
      <c r="Q14" s="46">
        <f>'G-1'!Q14+'G-2'!Q14+'G-3'!Q14+'G-4'!Q14</f>
        <v>240</v>
      </c>
      <c r="R14" s="46">
        <f>'G-1'!R14+'G-2'!R14+'G-3'!R14+'G-4'!R14</f>
        <v>37</v>
      </c>
      <c r="S14" s="46">
        <f>'G-1'!S14+'G-2'!S14+'G-3'!S14+'G-4'!S14</f>
        <v>12</v>
      </c>
      <c r="T14" s="6">
        <f t="shared" si="2"/>
        <v>412.5</v>
      </c>
      <c r="U14" s="2">
        <f t="shared" si="5"/>
        <v>1637.5</v>
      </c>
      <c r="W14" s="1" t="s">
        <v>89</v>
      </c>
      <c r="X14" s="64">
        <v>2044.5</v>
      </c>
      <c r="Y14" s="1" t="s">
        <v>75</v>
      </c>
      <c r="Z14" s="64">
        <v>1803.5</v>
      </c>
      <c r="AA14" s="1" t="s">
        <v>78</v>
      </c>
      <c r="AB14" s="64">
        <v>0</v>
      </c>
    </row>
    <row r="15" spans="1:28" ht="24" customHeight="1" x14ac:dyDescent="0.2">
      <c r="A15" s="18" t="s">
        <v>23</v>
      </c>
      <c r="B15" s="46">
        <f>'G-1'!B15+'G-2'!B15+'G-3'!B15+'G-4'!B15</f>
        <v>203</v>
      </c>
      <c r="C15" s="46">
        <f>'G-1'!C15+'G-2'!C15+'G-3'!C15+'G-4'!C15</f>
        <v>212</v>
      </c>
      <c r="D15" s="46">
        <f>'G-1'!D15+'G-2'!D15+'G-3'!D15+'G-4'!D15</f>
        <v>46</v>
      </c>
      <c r="E15" s="46">
        <f>'G-1'!E15+'G-2'!E15+'G-3'!E15+'G-4'!E15</f>
        <v>7</v>
      </c>
      <c r="F15" s="6">
        <f t="shared" si="0"/>
        <v>423</v>
      </c>
      <c r="G15" s="2">
        <f t="shared" si="3"/>
        <v>1752</v>
      </c>
      <c r="H15" s="19" t="s">
        <v>12</v>
      </c>
      <c r="I15" s="46">
        <f>'G-1'!I15+'G-2'!I15+'G-3'!I15+'G-4'!I15</f>
        <v>104</v>
      </c>
      <c r="J15" s="46">
        <f>'G-1'!J15+'G-2'!J15+'G-3'!J15+'G-4'!J15</f>
        <v>227</v>
      </c>
      <c r="K15" s="46">
        <f>'G-1'!K15+'G-2'!K15+'G-3'!K15+'G-4'!K15</f>
        <v>25</v>
      </c>
      <c r="L15" s="46">
        <f>'G-1'!L15+'G-2'!L15+'G-3'!L15+'G-4'!L15</f>
        <v>4</v>
      </c>
      <c r="M15" s="6">
        <f t="shared" si="1"/>
        <v>339</v>
      </c>
      <c r="N15" s="2">
        <f t="shared" si="4"/>
        <v>1469.5</v>
      </c>
      <c r="O15" s="18" t="s">
        <v>30</v>
      </c>
      <c r="P15" s="46">
        <f>'G-1'!P15+'G-2'!P15+'G-3'!P15+'G-4'!P15</f>
        <v>207</v>
      </c>
      <c r="Q15" s="46">
        <f>'G-1'!Q15+'G-2'!Q15+'G-3'!Q15+'G-4'!Q15</f>
        <v>283</v>
      </c>
      <c r="R15" s="46">
        <f>'G-1'!R15+'G-2'!R15+'G-3'!R15+'G-4'!R15</f>
        <v>41</v>
      </c>
      <c r="S15" s="46">
        <f>'G-1'!S15+'G-2'!S15+'G-3'!S15+'G-4'!S15</f>
        <v>7</v>
      </c>
      <c r="T15" s="6">
        <f t="shared" si="2"/>
        <v>486</v>
      </c>
      <c r="U15" s="2">
        <f t="shared" si="5"/>
        <v>1746</v>
      </c>
      <c r="W15" s="1" t="s">
        <v>87</v>
      </c>
      <c r="X15" s="64">
        <v>2047</v>
      </c>
      <c r="Y15" s="1" t="s">
        <v>64</v>
      </c>
      <c r="Z15" s="64">
        <v>1810.5</v>
      </c>
      <c r="AA15" s="1" t="s">
        <v>81</v>
      </c>
      <c r="AB15" s="64">
        <v>0</v>
      </c>
    </row>
    <row r="16" spans="1:28" ht="24" customHeight="1" x14ac:dyDescent="0.2">
      <c r="A16" s="18" t="s">
        <v>39</v>
      </c>
      <c r="B16" s="46">
        <f>'G-1'!B16+'G-2'!B16+'G-3'!B16+'G-4'!B16</f>
        <v>156</v>
      </c>
      <c r="C16" s="46">
        <f>'G-1'!C16+'G-2'!C16+'G-3'!C16+'G-4'!C16</f>
        <v>221</v>
      </c>
      <c r="D16" s="46">
        <f>'G-1'!D16+'G-2'!D16+'G-3'!D16+'G-4'!D16</f>
        <v>36</v>
      </c>
      <c r="E16" s="46">
        <f>'G-1'!E16+'G-2'!E16+'G-3'!E16+'G-4'!E16</f>
        <v>4</v>
      </c>
      <c r="F16" s="6">
        <f t="shared" si="0"/>
        <v>381</v>
      </c>
      <c r="G16" s="2">
        <f t="shared" si="3"/>
        <v>1656</v>
      </c>
      <c r="H16" s="19" t="s">
        <v>15</v>
      </c>
      <c r="I16" s="46">
        <f>'G-1'!I16+'G-2'!I16+'G-3'!I16+'G-4'!I16</f>
        <v>114</v>
      </c>
      <c r="J16" s="46">
        <f>'G-1'!J16+'G-2'!J16+'G-3'!J16+'G-4'!J16</f>
        <v>232</v>
      </c>
      <c r="K16" s="46">
        <f>'G-1'!K16+'G-2'!K16+'G-3'!K16+'G-4'!K16</f>
        <v>33</v>
      </c>
      <c r="L16" s="46">
        <f>'G-1'!L16+'G-2'!L16+'G-3'!L16+'G-4'!L16</f>
        <v>5</v>
      </c>
      <c r="M16" s="6">
        <f t="shared" si="1"/>
        <v>367.5</v>
      </c>
      <c r="N16" s="2">
        <f t="shared" si="4"/>
        <v>1473</v>
      </c>
      <c r="O16" s="19" t="s">
        <v>8</v>
      </c>
      <c r="P16" s="46">
        <f>'G-1'!P16+'G-2'!P16+'G-3'!P16+'G-4'!P16</f>
        <v>197</v>
      </c>
      <c r="Q16" s="46">
        <f>'G-1'!Q16+'G-2'!Q16+'G-3'!Q16+'G-4'!Q16</f>
        <v>262</v>
      </c>
      <c r="R16" s="46">
        <f>'G-1'!R16+'G-2'!R16+'G-3'!R16+'G-4'!R16</f>
        <v>32</v>
      </c>
      <c r="S16" s="46">
        <f>'G-1'!S16+'G-2'!S16+'G-3'!S16+'G-4'!S16</f>
        <v>6</v>
      </c>
      <c r="T16" s="6">
        <f t="shared" si="2"/>
        <v>439.5</v>
      </c>
      <c r="U16" s="2">
        <f t="shared" si="5"/>
        <v>1768</v>
      </c>
      <c r="W16" s="1" t="s">
        <v>82</v>
      </c>
      <c r="X16" s="64">
        <v>2067.5</v>
      </c>
      <c r="Y16" s="1" t="s">
        <v>76</v>
      </c>
      <c r="Z16" s="64">
        <v>1832</v>
      </c>
      <c r="AA16" s="1" t="s">
        <v>83</v>
      </c>
      <c r="AB16" s="64">
        <v>0</v>
      </c>
    </row>
    <row r="17" spans="1:28" ht="24" customHeight="1" x14ac:dyDescent="0.2">
      <c r="A17" s="18" t="s">
        <v>40</v>
      </c>
      <c r="B17" s="46">
        <f>'G-1'!B17+'G-2'!B17+'G-3'!B17+'G-4'!B17</f>
        <v>138</v>
      </c>
      <c r="C17" s="46">
        <f>'G-1'!C17+'G-2'!C17+'G-3'!C17+'G-4'!C17</f>
        <v>180</v>
      </c>
      <c r="D17" s="46">
        <f>'G-1'!D17+'G-2'!D17+'G-3'!D17+'G-4'!D17</f>
        <v>39</v>
      </c>
      <c r="E17" s="46">
        <f>'G-1'!E17+'G-2'!E17+'G-3'!E17+'G-4'!E17</f>
        <v>5</v>
      </c>
      <c r="F17" s="6">
        <f t="shared" si="0"/>
        <v>339.5</v>
      </c>
      <c r="G17" s="2">
        <f t="shared" si="3"/>
        <v>1535.5</v>
      </c>
      <c r="H17" s="19" t="s">
        <v>18</v>
      </c>
      <c r="I17" s="46">
        <f>'G-1'!I17+'G-2'!I17+'G-3'!I17+'G-4'!I17</f>
        <v>113</v>
      </c>
      <c r="J17" s="46">
        <f>'G-1'!J17+'G-2'!J17+'G-3'!J17+'G-4'!J17</f>
        <v>229</v>
      </c>
      <c r="K17" s="46">
        <f>'G-1'!K17+'G-2'!K17+'G-3'!K17+'G-4'!K17</f>
        <v>40</v>
      </c>
      <c r="L17" s="46">
        <f>'G-1'!L17+'G-2'!L17+'G-3'!L17+'G-4'!L17</f>
        <v>5</v>
      </c>
      <c r="M17" s="6">
        <f t="shared" si="1"/>
        <v>378</v>
      </c>
      <c r="N17" s="2">
        <f t="shared" si="4"/>
        <v>1462.5</v>
      </c>
      <c r="O17" s="19" t="s">
        <v>10</v>
      </c>
      <c r="P17" s="46">
        <f>'G-1'!P17+'G-2'!P17+'G-3'!P17+'G-4'!P17</f>
        <v>249</v>
      </c>
      <c r="Q17" s="46">
        <f>'G-1'!Q17+'G-2'!Q17+'G-3'!Q17+'G-4'!Q17</f>
        <v>306</v>
      </c>
      <c r="R17" s="46">
        <f>'G-1'!R17+'G-2'!R17+'G-3'!R17+'G-4'!R17</f>
        <v>39</v>
      </c>
      <c r="S17" s="46">
        <f>'G-1'!S17+'G-2'!S17+'G-3'!S17+'G-4'!S17</f>
        <v>6</v>
      </c>
      <c r="T17" s="6">
        <f t="shared" si="2"/>
        <v>523.5</v>
      </c>
      <c r="U17" s="2">
        <f t="shared" si="5"/>
        <v>1861.5</v>
      </c>
      <c r="W17" s="1" t="s">
        <v>79</v>
      </c>
      <c r="X17" s="64">
        <v>2079.5</v>
      </c>
      <c r="Y17" s="1" t="s">
        <v>74</v>
      </c>
      <c r="Z17" s="64">
        <v>1838.5</v>
      </c>
      <c r="AA17" s="1" t="s">
        <v>86</v>
      </c>
      <c r="AB17" s="64">
        <v>0</v>
      </c>
    </row>
    <row r="18" spans="1:28" ht="24" customHeight="1" x14ac:dyDescent="0.2">
      <c r="A18" s="18" t="s">
        <v>41</v>
      </c>
      <c r="B18" s="46">
        <f>'G-1'!B18+'G-2'!B18+'G-3'!B18+'G-4'!B18</f>
        <v>140</v>
      </c>
      <c r="C18" s="46">
        <f>'G-1'!C18+'G-2'!C18+'G-3'!C18+'G-4'!C18</f>
        <v>195</v>
      </c>
      <c r="D18" s="46">
        <f>'G-1'!D18+'G-2'!D18+'G-3'!D18+'G-4'!D18</f>
        <v>34</v>
      </c>
      <c r="E18" s="46">
        <f>'G-1'!E18+'G-2'!E18+'G-3'!E18+'G-4'!E18</f>
        <v>7</v>
      </c>
      <c r="F18" s="6">
        <f t="shared" si="0"/>
        <v>350.5</v>
      </c>
      <c r="G18" s="2">
        <f t="shared" si="3"/>
        <v>1494</v>
      </c>
      <c r="H18" s="19" t="s">
        <v>20</v>
      </c>
      <c r="I18" s="46">
        <f>'G-1'!I18+'G-2'!I18+'G-3'!I18+'G-4'!I18</f>
        <v>132</v>
      </c>
      <c r="J18" s="46">
        <f>'G-1'!J18+'G-2'!J18+'G-3'!J18+'G-4'!J18</f>
        <v>218</v>
      </c>
      <c r="K18" s="46">
        <f>'G-1'!K18+'G-2'!K18+'G-3'!K18+'G-4'!K18</f>
        <v>39</v>
      </c>
      <c r="L18" s="46">
        <f>'G-1'!L18+'G-2'!L18+'G-3'!L18+'G-4'!L18</f>
        <v>5</v>
      </c>
      <c r="M18" s="6">
        <f t="shared" si="1"/>
        <v>374.5</v>
      </c>
      <c r="N18" s="2">
        <f t="shared" si="4"/>
        <v>1459</v>
      </c>
      <c r="O18" s="19" t="s">
        <v>13</v>
      </c>
      <c r="P18" s="46">
        <f>'G-1'!P18+'G-2'!P18+'G-3'!P18+'G-4'!P18</f>
        <v>198</v>
      </c>
      <c r="Q18" s="46">
        <f>'G-1'!Q18+'G-2'!Q18+'G-3'!Q18+'G-4'!Q18</f>
        <v>290</v>
      </c>
      <c r="R18" s="46">
        <f>'G-1'!R18+'G-2'!R18+'G-3'!R18+'G-4'!R18</f>
        <v>41</v>
      </c>
      <c r="S18" s="46">
        <f>'G-1'!S18+'G-2'!S18+'G-3'!S18+'G-4'!S18</f>
        <v>8</v>
      </c>
      <c r="T18" s="6">
        <f t="shared" si="2"/>
        <v>491</v>
      </c>
      <c r="U18" s="2">
        <f t="shared" si="5"/>
        <v>1940</v>
      </c>
      <c r="W18" s="1" t="s">
        <v>66</v>
      </c>
      <c r="X18" s="64">
        <v>2112.5</v>
      </c>
      <c r="Y18" s="1" t="s">
        <v>90</v>
      </c>
      <c r="Z18" s="64">
        <v>1862.5</v>
      </c>
      <c r="AA18" s="1" t="s">
        <v>69</v>
      </c>
      <c r="AB18" s="64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121</v>
      </c>
      <c r="C19" s="47">
        <f>'G-1'!C19+'G-2'!C19+'G-3'!C19+'G-4'!C19</f>
        <v>214</v>
      </c>
      <c r="D19" s="47">
        <f>'G-1'!D19+'G-2'!D19+'G-3'!D19+'G-4'!D19</f>
        <v>28</v>
      </c>
      <c r="E19" s="47">
        <f>'G-1'!E19+'G-2'!E19+'G-3'!E19+'G-4'!E19</f>
        <v>10</v>
      </c>
      <c r="F19" s="7">
        <f t="shared" si="0"/>
        <v>355.5</v>
      </c>
      <c r="G19" s="3">
        <f t="shared" si="3"/>
        <v>1426.5</v>
      </c>
      <c r="H19" s="20" t="s">
        <v>22</v>
      </c>
      <c r="I19" s="46">
        <f>'G-1'!I19+'G-2'!I19+'G-3'!I19+'G-4'!I19</f>
        <v>150</v>
      </c>
      <c r="J19" s="46">
        <f>'G-1'!J19+'G-2'!J19+'G-3'!J19+'G-4'!J19</f>
        <v>192</v>
      </c>
      <c r="K19" s="46">
        <f>'G-1'!K19+'G-2'!K19+'G-3'!K19+'G-4'!K19</f>
        <v>34</v>
      </c>
      <c r="L19" s="46">
        <f>'G-1'!L19+'G-2'!L19+'G-3'!L19+'G-4'!L19</f>
        <v>6</v>
      </c>
      <c r="M19" s="6">
        <f t="shared" si="1"/>
        <v>350</v>
      </c>
      <c r="N19" s="2">
        <f>M16+M17+M18+M19</f>
        <v>1470</v>
      </c>
      <c r="O19" s="19" t="s">
        <v>16</v>
      </c>
      <c r="P19" s="46">
        <f>'G-1'!P19+'G-2'!P19+'G-3'!P19+'G-4'!P19</f>
        <v>208</v>
      </c>
      <c r="Q19" s="46">
        <f>'G-1'!Q19+'G-2'!Q19+'G-3'!Q19+'G-4'!Q19</f>
        <v>265</v>
      </c>
      <c r="R19" s="46">
        <f>'G-1'!R19+'G-2'!R19+'G-3'!R19+'G-4'!R19</f>
        <v>31</v>
      </c>
      <c r="S19" s="46">
        <f>'G-1'!S19+'G-2'!S19+'G-3'!S19+'G-4'!S19</f>
        <v>6</v>
      </c>
      <c r="T19" s="6">
        <f t="shared" si="2"/>
        <v>446</v>
      </c>
      <c r="U19" s="2">
        <f t="shared" si="5"/>
        <v>1900</v>
      </c>
      <c r="W19" s="1" t="s">
        <v>65</v>
      </c>
      <c r="X19" s="64">
        <v>2147.5</v>
      </c>
      <c r="Y19" s="1" t="s">
        <v>88</v>
      </c>
      <c r="Z19" s="64">
        <v>1876.5</v>
      </c>
      <c r="AA19" s="1" t="s">
        <v>91</v>
      </c>
      <c r="AB19" s="64">
        <v>0</v>
      </c>
    </row>
    <row r="20" spans="1:28" ht="24" customHeight="1" x14ac:dyDescent="0.2">
      <c r="A20" s="19" t="s">
        <v>27</v>
      </c>
      <c r="B20" s="45">
        <f>'G-1'!B20+'G-2'!B20+'G-3'!B20+'G-4'!B20</f>
        <v>131</v>
      </c>
      <c r="C20" s="45">
        <f>'G-1'!C20+'G-2'!C20+'G-3'!C20+'G-4'!C20</f>
        <v>192</v>
      </c>
      <c r="D20" s="45">
        <f>'G-1'!D20+'G-2'!D20+'G-3'!D20+'G-4'!D20</f>
        <v>31</v>
      </c>
      <c r="E20" s="45">
        <f>'G-1'!E20+'G-2'!E20+'G-3'!E20+'G-4'!E20</f>
        <v>5</v>
      </c>
      <c r="F20" s="8">
        <f t="shared" si="0"/>
        <v>332</v>
      </c>
      <c r="G20" s="35"/>
      <c r="H20" s="19" t="s">
        <v>24</v>
      </c>
      <c r="I20" s="46">
        <f>'G-1'!I20+'G-2'!I20+'G-3'!I20+'G-4'!I20</f>
        <v>141</v>
      </c>
      <c r="J20" s="46">
        <f>'G-1'!J20+'G-2'!J20+'G-3'!J20+'G-4'!J20</f>
        <v>196</v>
      </c>
      <c r="K20" s="46">
        <f>'G-1'!K20+'G-2'!K20+'G-3'!K20+'G-4'!K20</f>
        <v>41</v>
      </c>
      <c r="L20" s="46">
        <f>'G-1'!L20+'G-2'!L20+'G-3'!L20+'G-4'!L20</f>
        <v>12</v>
      </c>
      <c r="M20" s="8">
        <f t="shared" si="1"/>
        <v>378.5</v>
      </c>
      <c r="N20" s="2">
        <f>M17+M18+M19+M20</f>
        <v>1481</v>
      </c>
      <c r="O20" s="19" t="s">
        <v>45</v>
      </c>
      <c r="P20" s="46">
        <f>'G-1'!P20+'G-2'!P20+'G-3'!P20+'G-4'!P20</f>
        <v>205</v>
      </c>
      <c r="Q20" s="46">
        <f>'G-1'!Q20+'G-2'!Q20+'G-3'!Q20+'G-4'!Q20</f>
        <v>317</v>
      </c>
      <c r="R20" s="46">
        <f>'G-1'!R20+'G-2'!R20+'G-3'!R20+'G-4'!R20</f>
        <v>35</v>
      </c>
      <c r="S20" s="46">
        <f>'G-1'!S20+'G-2'!S20+'G-3'!S20+'G-4'!S20</f>
        <v>6</v>
      </c>
      <c r="T20" s="8">
        <f t="shared" si="2"/>
        <v>504.5</v>
      </c>
      <c r="U20" s="2">
        <f t="shared" si="5"/>
        <v>1965</v>
      </c>
      <c r="W20" s="1"/>
      <c r="X20" s="1"/>
      <c r="Y20" s="1" t="s">
        <v>92</v>
      </c>
      <c r="Z20" s="64">
        <v>1888.5</v>
      </c>
      <c r="AA20" s="1" t="s">
        <v>70</v>
      </c>
      <c r="AB20" s="64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131</v>
      </c>
      <c r="C21" s="46">
        <f>'G-1'!C21+'G-2'!C21+'G-3'!C21+'G-4'!C21</f>
        <v>210</v>
      </c>
      <c r="D21" s="46">
        <f>'G-1'!D21+'G-2'!D21+'G-3'!D21+'G-4'!D21</f>
        <v>39</v>
      </c>
      <c r="E21" s="46">
        <f>'G-1'!E21+'G-2'!E21+'G-3'!E21+'G-4'!E21</f>
        <v>6</v>
      </c>
      <c r="F21" s="6">
        <f t="shared" si="0"/>
        <v>368.5</v>
      </c>
      <c r="G21" s="36"/>
      <c r="H21" s="20" t="s">
        <v>25</v>
      </c>
      <c r="I21" s="46">
        <f>'G-1'!I21+'G-2'!I21+'G-3'!I21+'G-4'!I21</f>
        <v>142</v>
      </c>
      <c r="J21" s="46">
        <f>'G-1'!J21+'G-2'!J21+'G-3'!J21+'G-4'!J21</f>
        <v>216</v>
      </c>
      <c r="K21" s="46">
        <f>'G-1'!K21+'G-2'!K21+'G-3'!K21+'G-4'!K21</f>
        <v>38</v>
      </c>
      <c r="L21" s="46">
        <f>'G-1'!L21+'G-2'!L21+'G-3'!L21+'G-4'!L21</f>
        <v>7</v>
      </c>
      <c r="M21" s="6">
        <f t="shared" si="1"/>
        <v>380.5</v>
      </c>
      <c r="N21" s="2">
        <f>M18+M19+M20+M21</f>
        <v>1483.5</v>
      </c>
      <c r="O21" s="21" t="s">
        <v>46</v>
      </c>
      <c r="P21" s="47">
        <f>'G-1'!P21+'G-2'!P21+'G-3'!P21+'G-4'!P21</f>
        <v>182</v>
      </c>
      <c r="Q21" s="47">
        <f>'G-1'!Q21+'G-2'!Q21+'G-3'!Q21+'G-4'!Q21</f>
        <v>276</v>
      </c>
      <c r="R21" s="47">
        <f>'G-1'!R21+'G-2'!R21+'G-3'!R21+'G-4'!R21</f>
        <v>36</v>
      </c>
      <c r="S21" s="47">
        <f>'G-1'!S21+'G-2'!S21+'G-3'!S21+'G-4'!S21</f>
        <v>2</v>
      </c>
      <c r="T21" s="7">
        <f t="shared" si="2"/>
        <v>444</v>
      </c>
      <c r="U21" s="3">
        <f t="shared" si="5"/>
        <v>1885.5</v>
      </c>
      <c r="W21" s="1"/>
      <c r="X21" s="1"/>
      <c r="Y21" s="1" t="s">
        <v>71</v>
      </c>
      <c r="Z21" s="64">
        <v>1896</v>
      </c>
      <c r="AA21" s="1" t="s">
        <v>72</v>
      </c>
      <c r="AB21" s="64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142</v>
      </c>
      <c r="C22" s="46">
        <f>'G-1'!C22+'G-2'!C22+'G-3'!C22+'G-4'!C22</f>
        <v>259</v>
      </c>
      <c r="D22" s="46">
        <f>'G-1'!D22+'G-2'!D22+'G-3'!D22+'G-4'!D22</f>
        <v>42</v>
      </c>
      <c r="E22" s="46">
        <f>'G-1'!E22+'G-2'!E22+'G-3'!E22+'G-4'!E22</f>
        <v>4</v>
      </c>
      <c r="F22" s="6">
        <f t="shared" si="0"/>
        <v>424</v>
      </c>
      <c r="G22" s="2"/>
      <c r="H22" s="21" t="s">
        <v>26</v>
      </c>
      <c r="I22" s="46">
        <f>'G-1'!I22+'G-2'!I22+'G-3'!I22+'G-4'!I22</f>
        <v>179</v>
      </c>
      <c r="J22" s="46">
        <f>'G-1'!J22+'G-2'!J22+'G-3'!J22+'G-4'!J22</f>
        <v>200</v>
      </c>
      <c r="K22" s="46">
        <f>'G-1'!K22+'G-2'!K22+'G-3'!K22+'G-4'!K22</f>
        <v>35</v>
      </c>
      <c r="L22" s="46">
        <f>'G-1'!L22+'G-2'!L22+'G-3'!L22+'G-4'!L22</f>
        <v>8</v>
      </c>
      <c r="M22" s="6">
        <f t="shared" si="1"/>
        <v>379.5</v>
      </c>
      <c r="N22" s="3">
        <f>M19+M20+M21+M22</f>
        <v>1488.5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64">
        <v>1946</v>
      </c>
      <c r="AA22" s="1"/>
      <c r="AB22" s="64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66">
        <f>MAX(G13:G19)</f>
        <v>1934</v>
      </c>
      <c r="H23" s="165" t="s">
        <v>48</v>
      </c>
      <c r="I23" s="166"/>
      <c r="J23" s="158" t="s">
        <v>50</v>
      </c>
      <c r="K23" s="159"/>
      <c r="L23" s="159"/>
      <c r="M23" s="160"/>
      <c r="N23" s="67">
        <f>MAX(N10:N22)</f>
        <v>1540</v>
      </c>
      <c r="O23" s="161" t="s">
        <v>49</v>
      </c>
      <c r="P23" s="162"/>
      <c r="Q23" s="167" t="s">
        <v>50</v>
      </c>
      <c r="R23" s="168"/>
      <c r="S23" s="168"/>
      <c r="T23" s="169"/>
      <c r="U23" s="66">
        <f>MAX(U13:U21)</f>
        <v>1965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65" t="s">
        <v>73</v>
      </c>
      <c r="D24" s="68"/>
      <c r="E24" s="68"/>
      <c r="F24" s="69" t="s">
        <v>65</v>
      </c>
      <c r="G24" s="70"/>
      <c r="H24" s="163"/>
      <c r="I24" s="164"/>
      <c r="J24" s="65" t="s">
        <v>73</v>
      </c>
      <c r="K24" s="68"/>
      <c r="L24" s="68"/>
      <c r="M24" s="69" t="s">
        <v>67</v>
      </c>
      <c r="N24" s="70"/>
      <c r="O24" s="163"/>
      <c r="P24" s="164"/>
      <c r="Q24" s="65" t="s">
        <v>73</v>
      </c>
      <c r="R24" s="68"/>
      <c r="S24" s="68"/>
      <c r="T24" s="69" t="s">
        <v>70</v>
      </c>
      <c r="U24" s="70"/>
      <c r="W24" s="1"/>
      <c r="X24" s="1"/>
      <c r="Y24" s="7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85" t="s">
        <v>31</v>
      </c>
      <c r="B1" s="85"/>
      <c r="C1" s="85"/>
      <c r="D1" s="85"/>
      <c r="E1" s="85"/>
      <c r="F1" s="86"/>
      <c r="G1" s="86"/>
      <c r="H1" s="86"/>
      <c r="I1" s="86"/>
      <c r="J1" s="86"/>
    </row>
    <row r="2" spans="1:10" ht="18.75" x14ac:dyDescent="0.2">
      <c r="A2" s="197" t="s">
        <v>112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0" ht="15" x14ac:dyDescent="0.2">
      <c r="A3" s="87"/>
      <c r="B3" s="87"/>
      <c r="C3" s="86"/>
      <c r="D3" s="86"/>
      <c r="E3" s="86"/>
      <c r="F3" s="86"/>
      <c r="G3" s="86"/>
      <c r="H3" s="86"/>
      <c r="I3" s="88"/>
      <c r="J3" s="89"/>
    </row>
    <row r="4" spans="1:10" x14ac:dyDescent="0.2">
      <c r="A4" s="198" t="s">
        <v>113</v>
      </c>
      <c r="B4" s="198"/>
      <c r="C4" s="199" t="s">
        <v>60</v>
      </c>
      <c r="D4" s="199"/>
      <c r="E4" s="199"/>
      <c r="F4" s="90"/>
      <c r="G4" s="86"/>
      <c r="H4" s="86"/>
      <c r="I4" s="86"/>
      <c r="J4" s="86"/>
    </row>
    <row r="5" spans="1:10" x14ac:dyDescent="0.2">
      <c r="A5" s="145" t="s">
        <v>56</v>
      </c>
      <c r="B5" s="145"/>
      <c r="C5" s="200" t="str">
        <f>'G-1'!D5</f>
        <v>CALLE 68 X CARRERA 27</v>
      </c>
      <c r="D5" s="200"/>
      <c r="E5" s="200"/>
      <c r="F5" s="91"/>
      <c r="G5" s="92"/>
      <c r="H5" s="83" t="s">
        <v>53</v>
      </c>
      <c r="I5" s="201">
        <f>'G-1'!L5</f>
        <v>2314</v>
      </c>
      <c r="J5" s="201"/>
    </row>
    <row r="6" spans="1:10" x14ac:dyDescent="0.2">
      <c r="A6" s="145" t="s">
        <v>114</v>
      </c>
      <c r="B6" s="145"/>
      <c r="C6" s="186" t="s">
        <v>151</v>
      </c>
      <c r="D6" s="186"/>
      <c r="E6" s="186"/>
      <c r="F6" s="91"/>
      <c r="G6" s="92"/>
      <c r="H6" s="83" t="s">
        <v>58</v>
      </c>
      <c r="I6" s="187">
        <f>'G-1'!S6</f>
        <v>43864</v>
      </c>
      <c r="J6" s="187"/>
    </row>
    <row r="7" spans="1:10" x14ac:dyDescent="0.2">
      <c r="A7" s="93"/>
      <c r="B7" s="93"/>
      <c r="C7" s="188"/>
      <c r="D7" s="188"/>
      <c r="E7" s="188"/>
      <c r="F7" s="188"/>
      <c r="G7" s="90"/>
      <c r="H7" s="94"/>
      <c r="I7" s="95"/>
      <c r="J7" s="86"/>
    </row>
    <row r="8" spans="1:10" x14ac:dyDescent="0.2">
      <c r="A8" s="189" t="s">
        <v>115</v>
      </c>
      <c r="B8" s="191" t="s">
        <v>116</v>
      </c>
      <c r="C8" s="189" t="s">
        <v>117</v>
      </c>
      <c r="D8" s="191" t="s">
        <v>118</v>
      </c>
      <c r="E8" s="96" t="s">
        <v>119</v>
      </c>
      <c r="F8" s="97" t="s">
        <v>120</v>
      </c>
      <c r="G8" s="98" t="s">
        <v>121</v>
      </c>
      <c r="H8" s="97" t="s">
        <v>122</v>
      </c>
      <c r="I8" s="193" t="s">
        <v>123</v>
      </c>
      <c r="J8" s="195" t="s">
        <v>124</v>
      </c>
    </row>
    <row r="9" spans="1:10" x14ac:dyDescent="0.2">
      <c r="A9" s="190"/>
      <c r="B9" s="192"/>
      <c r="C9" s="190"/>
      <c r="D9" s="192"/>
      <c r="E9" s="99" t="s">
        <v>52</v>
      </c>
      <c r="F9" s="100" t="s">
        <v>0</v>
      </c>
      <c r="G9" s="101" t="s">
        <v>2</v>
      </c>
      <c r="H9" s="100" t="s">
        <v>3</v>
      </c>
      <c r="I9" s="194"/>
      <c r="J9" s="196"/>
    </row>
    <row r="10" spans="1:10" x14ac:dyDescent="0.2">
      <c r="A10" s="180" t="s">
        <v>125</v>
      </c>
      <c r="B10" s="183">
        <v>1</v>
      </c>
      <c r="C10" s="102"/>
      <c r="D10" s="103" t="s">
        <v>126</v>
      </c>
      <c r="E10" s="59">
        <v>0</v>
      </c>
      <c r="F10" s="59">
        <v>0</v>
      </c>
      <c r="G10" s="59">
        <v>0</v>
      </c>
      <c r="H10" s="59">
        <v>0</v>
      </c>
      <c r="I10" s="59">
        <f>E10*0.5+F10+G10*2+H10*2.5</f>
        <v>0</v>
      </c>
      <c r="J10" s="104" t="str">
        <f>IF(I10=0,"0,00",I10/SUM(I10:I12)*100)</f>
        <v>0,00</v>
      </c>
    </row>
    <row r="11" spans="1:10" x14ac:dyDescent="0.2">
      <c r="A11" s="181"/>
      <c r="B11" s="184"/>
      <c r="C11" s="102" t="s">
        <v>127</v>
      </c>
      <c r="D11" s="105" t="s">
        <v>128</v>
      </c>
      <c r="E11" s="106">
        <v>50</v>
      </c>
      <c r="F11" s="106">
        <v>102</v>
      </c>
      <c r="G11" s="106">
        <v>0</v>
      </c>
      <c r="H11" s="106">
        <v>1</v>
      </c>
      <c r="I11" s="106">
        <f t="shared" ref="I11:I45" si="0">E11*0.5+F11+G11*2+H11*2.5</f>
        <v>129.5</v>
      </c>
      <c r="J11" s="107">
        <f>IF(I11=0,"0,00",I11/SUM(I10:I12)*100)</f>
        <v>98.479087452471475</v>
      </c>
    </row>
    <row r="12" spans="1:10" x14ac:dyDescent="0.2">
      <c r="A12" s="181"/>
      <c r="B12" s="184"/>
      <c r="C12" s="108" t="s">
        <v>137</v>
      </c>
      <c r="D12" s="109" t="s">
        <v>129</v>
      </c>
      <c r="E12" s="58">
        <v>2</v>
      </c>
      <c r="F12" s="58">
        <v>1</v>
      </c>
      <c r="G12" s="58">
        <v>0</v>
      </c>
      <c r="H12" s="58">
        <v>0</v>
      </c>
      <c r="I12" s="110">
        <f t="shared" si="0"/>
        <v>2</v>
      </c>
      <c r="J12" s="111">
        <f>IF(I12=0,"0,00",I12/SUM(I10:I12)*100)</f>
        <v>1.520912547528517</v>
      </c>
    </row>
    <row r="13" spans="1:10" x14ac:dyDescent="0.2">
      <c r="A13" s="181"/>
      <c r="B13" s="184"/>
      <c r="C13" s="112"/>
      <c r="D13" s="103" t="s">
        <v>126</v>
      </c>
      <c r="E13" s="59">
        <v>0</v>
      </c>
      <c r="F13" s="59">
        <v>0</v>
      </c>
      <c r="G13" s="59">
        <v>0</v>
      </c>
      <c r="H13" s="59">
        <v>0</v>
      </c>
      <c r="I13" s="59">
        <f t="shared" si="0"/>
        <v>0</v>
      </c>
      <c r="J13" s="104" t="str">
        <f>IF(I13=0,"0,00",I13/SUM(I13:I15)*100)</f>
        <v>0,00</v>
      </c>
    </row>
    <row r="14" spans="1:10" x14ac:dyDescent="0.2">
      <c r="A14" s="181"/>
      <c r="B14" s="184"/>
      <c r="C14" s="102" t="s">
        <v>130</v>
      </c>
      <c r="D14" s="105" t="s">
        <v>128</v>
      </c>
      <c r="E14" s="106">
        <v>86</v>
      </c>
      <c r="F14" s="106">
        <v>91</v>
      </c>
      <c r="G14" s="106">
        <v>0</v>
      </c>
      <c r="H14" s="106">
        <v>2</v>
      </c>
      <c r="I14" s="106">
        <f t="shared" si="0"/>
        <v>139</v>
      </c>
      <c r="J14" s="107">
        <f>IF(I14=0,"0,00",I14/SUM(I13:I15)*100)</f>
        <v>97.887323943661968</v>
      </c>
    </row>
    <row r="15" spans="1:10" x14ac:dyDescent="0.2">
      <c r="A15" s="181"/>
      <c r="B15" s="184"/>
      <c r="C15" s="108" t="s">
        <v>138</v>
      </c>
      <c r="D15" s="109" t="s">
        <v>129</v>
      </c>
      <c r="E15" s="58">
        <v>2</v>
      </c>
      <c r="F15" s="58">
        <v>2</v>
      </c>
      <c r="G15" s="58">
        <v>0</v>
      </c>
      <c r="H15" s="58">
        <v>0</v>
      </c>
      <c r="I15" s="110">
        <f t="shared" si="0"/>
        <v>3</v>
      </c>
      <c r="J15" s="111">
        <f>IF(I15=0,"0,00",I15/SUM(I13:I15)*100)</f>
        <v>2.112676056338028</v>
      </c>
    </row>
    <row r="16" spans="1:10" x14ac:dyDescent="0.2">
      <c r="A16" s="181"/>
      <c r="B16" s="184"/>
      <c r="C16" s="112"/>
      <c r="D16" s="103" t="s">
        <v>126</v>
      </c>
      <c r="E16" s="59">
        <v>0</v>
      </c>
      <c r="F16" s="59">
        <v>0</v>
      </c>
      <c r="G16" s="59">
        <v>0</v>
      </c>
      <c r="H16" s="59">
        <v>0</v>
      </c>
      <c r="I16" s="59">
        <f t="shared" si="0"/>
        <v>0</v>
      </c>
      <c r="J16" s="104" t="str">
        <f>IF(I16=0,"0,00",I16/SUM(I16:I18)*100)</f>
        <v>0,00</v>
      </c>
    </row>
    <row r="17" spans="1:10" x14ac:dyDescent="0.2">
      <c r="A17" s="181"/>
      <c r="B17" s="184"/>
      <c r="C17" s="102" t="s">
        <v>131</v>
      </c>
      <c r="D17" s="105" t="s">
        <v>128</v>
      </c>
      <c r="E17" s="106">
        <v>168</v>
      </c>
      <c r="F17" s="106">
        <v>184</v>
      </c>
      <c r="G17" s="106">
        <v>0</v>
      </c>
      <c r="H17" s="106">
        <v>3</v>
      </c>
      <c r="I17" s="106">
        <f t="shared" si="0"/>
        <v>275.5</v>
      </c>
      <c r="J17" s="107">
        <f>IF(I17=0,"0,00",I17/SUM(I16:I18)*100)</f>
        <v>93.389830508474574</v>
      </c>
    </row>
    <row r="18" spans="1:10" x14ac:dyDescent="0.2">
      <c r="A18" s="182"/>
      <c r="B18" s="185"/>
      <c r="C18" s="113" t="s">
        <v>139</v>
      </c>
      <c r="D18" s="109" t="s">
        <v>129</v>
      </c>
      <c r="E18" s="58">
        <v>4</v>
      </c>
      <c r="F18" s="58">
        <v>15</v>
      </c>
      <c r="G18" s="58">
        <v>0</v>
      </c>
      <c r="H18" s="58">
        <v>1</v>
      </c>
      <c r="I18" s="110">
        <f t="shared" si="0"/>
        <v>19.5</v>
      </c>
      <c r="J18" s="111">
        <f>IF(I18=0,"0,00",I18/SUM(I16:I18)*100)</f>
        <v>6.6101694915254239</v>
      </c>
    </row>
    <row r="19" spans="1:10" x14ac:dyDescent="0.2">
      <c r="A19" s="180" t="s">
        <v>132</v>
      </c>
      <c r="B19" s="183">
        <v>1</v>
      </c>
      <c r="C19" s="114"/>
      <c r="D19" s="103" t="s">
        <v>126</v>
      </c>
      <c r="E19" s="59">
        <v>0</v>
      </c>
      <c r="F19" s="59">
        <v>0</v>
      </c>
      <c r="G19" s="59">
        <v>0</v>
      </c>
      <c r="H19" s="59">
        <v>0</v>
      </c>
      <c r="I19" s="59">
        <f t="shared" si="0"/>
        <v>0</v>
      </c>
      <c r="J19" s="104" t="str">
        <f>IF(I19=0,"0,00",I19/SUM(I19:I21)*100)</f>
        <v>0,00</v>
      </c>
    </row>
    <row r="20" spans="1:10" x14ac:dyDescent="0.2">
      <c r="A20" s="181"/>
      <c r="B20" s="184"/>
      <c r="C20" s="102" t="s">
        <v>127</v>
      </c>
      <c r="D20" s="105" t="s">
        <v>128</v>
      </c>
      <c r="E20" s="106">
        <v>85</v>
      </c>
      <c r="F20" s="106">
        <v>93</v>
      </c>
      <c r="G20" s="106">
        <v>0</v>
      </c>
      <c r="H20" s="106">
        <v>3</v>
      </c>
      <c r="I20" s="106">
        <f t="shared" si="0"/>
        <v>143</v>
      </c>
      <c r="J20" s="107">
        <f>IF(I20=0,"0,00",I20/SUM(I19:I21)*100)</f>
        <v>91.666666666666657</v>
      </c>
    </row>
    <row r="21" spans="1:10" x14ac:dyDescent="0.2">
      <c r="A21" s="181"/>
      <c r="B21" s="184"/>
      <c r="C21" s="108" t="s">
        <v>140</v>
      </c>
      <c r="D21" s="109" t="s">
        <v>129</v>
      </c>
      <c r="E21" s="58">
        <v>6</v>
      </c>
      <c r="F21" s="58">
        <v>10</v>
      </c>
      <c r="G21" s="58">
        <v>0</v>
      </c>
      <c r="H21" s="58">
        <v>0</v>
      </c>
      <c r="I21" s="110">
        <f t="shared" si="0"/>
        <v>13</v>
      </c>
      <c r="J21" s="111">
        <f>IF(I21=0,"0,00",I21/SUM(I19:I21)*100)</f>
        <v>8.3333333333333321</v>
      </c>
    </row>
    <row r="22" spans="1:10" x14ac:dyDescent="0.2">
      <c r="A22" s="181"/>
      <c r="B22" s="184"/>
      <c r="C22" s="112"/>
      <c r="D22" s="103" t="s">
        <v>126</v>
      </c>
      <c r="E22" s="59">
        <v>2</v>
      </c>
      <c r="F22" s="59">
        <v>3</v>
      </c>
      <c r="G22" s="59">
        <v>0</v>
      </c>
      <c r="H22" s="59">
        <v>0</v>
      </c>
      <c r="I22" s="59">
        <f t="shared" si="0"/>
        <v>4</v>
      </c>
      <c r="J22" s="104">
        <f>IF(I22=0,"0,00",I22/SUM(I22:I24)*100)</f>
        <v>2.1333333333333333</v>
      </c>
    </row>
    <row r="23" spans="1:10" x14ac:dyDescent="0.2">
      <c r="A23" s="181"/>
      <c r="B23" s="184"/>
      <c r="C23" s="102" t="s">
        <v>130</v>
      </c>
      <c r="D23" s="105" t="s">
        <v>128</v>
      </c>
      <c r="E23" s="106">
        <v>113</v>
      </c>
      <c r="F23" s="106">
        <v>99</v>
      </c>
      <c r="G23" s="106">
        <v>0</v>
      </c>
      <c r="H23" s="106">
        <v>4</v>
      </c>
      <c r="I23" s="106">
        <f t="shared" si="0"/>
        <v>165.5</v>
      </c>
      <c r="J23" s="107">
        <f>IF(I23=0,"0,00",I23/SUM(I22:I24)*100)</f>
        <v>88.266666666666666</v>
      </c>
    </row>
    <row r="24" spans="1:10" x14ac:dyDescent="0.2">
      <c r="A24" s="181"/>
      <c r="B24" s="184"/>
      <c r="C24" s="108" t="s">
        <v>141</v>
      </c>
      <c r="D24" s="109" t="s">
        <v>129</v>
      </c>
      <c r="E24" s="58">
        <v>8</v>
      </c>
      <c r="F24" s="58">
        <v>9</v>
      </c>
      <c r="G24" s="58">
        <v>0</v>
      </c>
      <c r="H24" s="58">
        <v>2</v>
      </c>
      <c r="I24" s="110">
        <f t="shared" si="0"/>
        <v>18</v>
      </c>
      <c r="J24" s="111">
        <f>IF(I24=0,"0,00",I24/SUM(I22:I24)*100)</f>
        <v>9.6</v>
      </c>
    </row>
    <row r="25" spans="1:10" x14ac:dyDescent="0.2">
      <c r="A25" s="181"/>
      <c r="B25" s="184"/>
      <c r="C25" s="112"/>
      <c r="D25" s="103" t="s">
        <v>126</v>
      </c>
      <c r="E25" s="59">
        <v>0</v>
      </c>
      <c r="F25" s="59">
        <v>0</v>
      </c>
      <c r="G25" s="59">
        <v>0</v>
      </c>
      <c r="H25" s="59">
        <v>0</v>
      </c>
      <c r="I25" s="59">
        <f t="shared" si="0"/>
        <v>0</v>
      </c>
      <c r="J25" s="104" t="str">
        <f>IF(I25=0,"0,00",I25/SUM(I25:I27)*100)</f>
        <v>0,00</v>
      </c>
    </row>
    <row r="26" spans="1:10" x14ac:dyDescent="0.2">
      <c r="A26" s="181"/>
      <c r="B26" s="184"/>
      <c r="C26" s="102" t="s">
        <v>131</v>
      </c>
      <c r="D26" s="105" t="s">
        <v>128</v>
      </c>
      <c r="E26" s="106">
        <v>88</v>
      </c>
      <c r="F26" s="106">
        <v>95</v>
      </c>
      <c r="G26" s="106">
        <v>0</v>
      </c>
      <c r="H26" s="106">
        <v>2</v>
      </c>
      <c r="I26" s="106">
        <f t="shared" si="0"/>
        <v>144</v>
      </c>
      <c r="J26" s="107">
        <f>IF(I26=0,"0,00",I26/SUM(I25:I27)*100)</f>
        <v>91.139240506329116</v>
      </c>
    </row>
    <row r="27" spans="1:10" x14ac:dyDescent="0.2">
      <c r="A27" s="182"/>
      <c r="B27" s="185"/>
      <c r="C27" s="113" t="s">
        <v>142</v>
      </c>
      <c r="D27" s="109" t="s">
        <v>129</v>
      </c>
      <c r="E27" s="58">
        <v>0</v>
      </c>
      <c r="F27" s="58">
        <v>14</v>
      </c>
      <c r="G27" s="58">
        <v>0</v>
      </c>
      <c r="H27" s="58">
        <v>0</v>
      </c>
      <c r="I27" s="110">
        <f t="shared" si="0"/>
        <v>14</v>
      </c>
      <c r="J27" s="111">
        <f>IF(I27=0,"0,00",I27/SUM(I25:I27)*100)</f>
        <v>8.8607594936708853</v>
      </c>
    </row>
    <row r="28" spans="1:10" x14ac:dyDescent="0.2">
      <c r="A28" s="180" t="s">
        <v>133</v>
      </c>
      <c r="B28" s="183">
        <v>1</v>
      </c>
      <c r="C28" s="114"/>
      <c r="D28" s="103" t="s">
        <v>126</v>
      </c>
      <c r="E28" s="59">
        <v>0</v>
      </c>
      <c r="F28" s="59">
        <v>0</v>
      </c>
      <c r="G28" s="59">
        <v>0</v>
      </c>
      <c r="H28" s="59">
        <v>0</v>
      </c>
      <c r="I28" s="59">
        <f t="shared" si="0"/>
        <v>0</v>
      </c>
      <c r="J28" s="104" t="str">
        <f>IF(I28=0,"0,00",I28/SUM(I28:I30)*100)</f>
        <v>0,00</v>
      </c>
    </row>
    <row r="29" spans="1:10" x14ac:dyDescent="0.2">
      <c r="A29" s="181"/>
      <c r="B29" s="184"/>
      <c r="C29" s="102" t="s">
        <v>127</v>
      </c>
      <c r="D29" s="105" t="s">
        <v>128</v>
      </c>
      <c r="E29" s="106">
        <v>44</v>
      </c>
      <c r="F29" s="106">
        <v>62</v>
      </c>
      <c r="G29" s="106">
        <v>35</v>
      </c>
      <c r="H29" s="106">
        <v>3</v>
      </c>
      <c r="I29" s="106">
        <f t="shared" si="0"/>
        <v>161.5</v>
      </c>
      <c r="J29" s="107">
        <f>IF(I29=0,"0,00",I29/SUM(I28:I30)*100)</f>
        <v>96.996996996996998</v>
      </c>
    </row>
    <row r="30" spans="1:10" x14ac:dyDescent="0.2">
      <c r="A30" s="181"/>
      <c r="B30" s="184"/>
      <c r="C30" s="108" t="s">
        <v>143</v>
      </c>
      <c r="D30" s="109" t="s">
        <v>129</v>
      </c>
      <c r="E30" s="58">
        <v>0</v>
      </c>
      <c r="F30" s="58">
        <v>5</v>
      </c>
      <c r="G30" s="58">
        <v>0</v>
      </c>
      <c r="H30" s="58">
        <v>0</v>
      </c>
      <c r="I30" s="110">
        <f t="shared" si="0"/>
        <v>5</v>
      </c>
      <c r="J30" s="111">
        <f>IF(I30=0,"0,00",I30/SUM(I28:I30)*100)</f>
        <v>3.0030030030030028</v>
      </c>
    </row>
    <row r="31" spans="1:10" x14ac:dyDescent="0.2">
      <c r="A31" s="181"/>
      <c r="B31" s="184"/>
      <c r="C31" s="112"/>
      <c r="D31" s="103" t="s">
        <v>126</v>
      </c>
      <c r="E31" s="59">
        <v>0</v>
      </c>
      <c r="F31" s="59">
        <v>0</v>
      </c>
      <c r="G31" s="59">
        <v>0</v>
      </c>
      <c r="H31" s="59">
        <v>0</v>
      </c>
      <c r="I31" s="59">
        <f t="shared" si="0"/>
        <v>0</v>
      </c>
      <c r="J31" s="104" t="str">
        <f>IF(I31=0,"0,00",I31/SUM(I31:I33)*100)</f>
        <v>0,00</v>
      </c>
    </row>
    <row r="32" spans="1:10" x14ac:dyDescent="0.2">
      <c r="A32" s="181"/>
      <c r="B32" s="184"/>
      <c r="C32" s="102" t="s">
        <v>130</v>
      </c>
      <c r="D32" s="105" t="s">
        <v>128</v>
      </c>
      <c r="E32" s="106">
        <v>41</v>
      </c>
      <c r="F32" s="106">
        <v>75</v>
      </c>
      <c r="G32" s="106">
        <v>32</v>
      </c>
      <c r="H32" s="106">
        <v>1</v>
      </c>
      <c r="I32" s="106">
        <f t="shared" si="0"/>
        <v>162</v>
      </c>
      <c r="J32" s="107">
        <f>IF(I32=0,"0,00",I32/SUM(I31:I33)*100)</f>
        <v>95.294117647058812</v>
      </c>
    </row>
    <row r="33" spans="1:10" x14ac:dyDescent="0.2">
      <c r="A33" s="181"/>
      <c r="B33" s="184"/>
      <c r="C33" s="108" t="s">
        <v>144</v>
      </c>
      <c r="D33" s="109" t="s">
        <v>129</v>
      </c>
      <c r="E33" s="58">
        <v>4</v>
      </c>
      <c r="F33" s="58">
        <v>6</v>
      </c>
      <c r="G33" s="58">
        <v>0</v>
      </c>
      <c r="H33" s="58">
        <v>0</v>
      </c>
      <c r="I33" s="110">
        <f t="shared" si="0"/>
        <v>8</v>
      </c>
      <c r="J33" s="111">
        <f>IF(I33=0,"0,00",I33/SUM(I31:I33)*100)</f>
        <v>4.7058823529411766</v>
      </c>
    </row>
    <row r="34" spans="1:10" x14ac:dyDescent="0.2">
      <c r="A34" s="181"/>
      <c r="B34" s="184"/>
      <c r="C34" s="112"/>
      <c r="D34" s="103" t="s">
        <v>126</v>
      </c>
      <c r="E34" s="59">
        <v>0</v>
      </c>
      <c r="F34" s="59">
        <v>0</v>
      </c>
      <c r="G34" s="59">
        <v>0</v>
      </c>
      <c r="H34" s="59">
        <v>0</v>
      </c>
      <c r="I34" s="59">
        <f t="shared" si="0"/>
        <v>0</v>
      </c>
      <c r="J34" s="104" t="str">
        <f>IF(I34=0,"0,00",I34/SUM(I34:I36)*100)</f>
        <v>0,00</v>
      </c>
    </row>
    <row r="35" spans="1:10" x14ac:dyDescent="0.2">
      <c r="A35" s="181"/>
      <c r="B35" s="184"/>
      <c r="C35" s="102" t="s">
        <v>131</v>
      </c>
      <c r="D35" s="105" t="s">
        <v>128</v>
      </c>
      <c r="E35" s="106">
        <v>57</v>
      </c>
      <c r="F35" s="106">
        <v>106</v>
      </c>
      <c r="G35" s="106">
        <v>41</v>
      </c>
      <c r="H35" s="106">
        <v>2</v>
      </c>
      <c r="I35" s="106">
        <f t="shared" si="0"/>
        <v>221.5</v>
      </c>
      <c r="J35" s="107">
        <f>IF(I35=0,"0,00",I35/SUM(I34:I36)*100)</f>
        <v>94.860813704496778</v>
      </c>
    </row>
    <row r="36" spans="1:10" x14ac:dyDescent="0.2">
      <c r="A36" s="182"/>
      <c r="B36" s="185"/>
      <c r="C36" s="113" t="s">
        <v>145</v>
      </c>
      <c r="D36" s="109" t="s">
        <v>129</v>
      </c>
      <c r="E36" s="58">
        <v>6</v>
      </c>
      <c r="F36" s="58">
        <v>9</v>
      </c>
      <c r="G36" s="58">
        <v>0</v>
      </c>
      <c r="H36" s="58">
        <v>0</v>
      </c>
      <c r="I36" s="110">
        <f t="shared" si="0"/>
        <v>12</v>
      </c>
      <c r="J36" s="111">
        <f>IF(I36=0,"0,00",I36/SUM(I34:I36)*100)</f>
        <v>5.1391862955032117</v>
      </c>
    </row>
    <row r="37" spans="1:10" x14ac:dyDescent="0.2">
      <c r="A37" s="180" t="s">
        <v>134</v>
      </c>
      <c r="B37" s="183">
        <v>1</v>
      </c>
      <c r="C37" s="114"/>
      <c r="D37" s="103" t="s">
        <v>126</v>
      </c>
      <c r="E37" s="59">
        <v>0</v>
      </c>
      <c r="F37" s="59">
        <v>0</v>
      </c>
      <c r="G37" s="59">
        <v>0</v>
      </c>
      <c r="H37" s="59">
        <v>0</v>
      </c>
      <c r="I37" s="59">
        <f t="shared" si="0"/>
        <v>0</v>
      </c>
      <c r="J37" s="104" t="str">
        <f>IF(I37=0,"0,00",I37/SUM(I37:I39)*100)</f>
        <v>0,00</v>
      </c>
    </row>
    <row r="38" spans="1:10" x14ac:dyDescent="0.2">
      <c r="A38" s="181"/>
      <c r="B38" s="184"/>
      <c r="C38" s="102" t="s">
        <v>127</v>
      </c>
      <c r="D38" s="105" t="s">
        <v>128</v>
      </c>
      <c r="E38" s="106">
        <v>32</v>
      </c>
      <c r="F38" s="106">
        <v>109</v>
      </c>
      <c r="G38" s="106">
        <v>31</v>
      </c>
      <c r="H38" s="106">
        <v>3</v>
      </c>
      <c r="I38" s="106">
        <f t="shared" si="0"/>
        <v>194.5</v>
      </c>
      <c r="J38" s="107">
        <f>IF(I38=0,"0,00",I38/SUM(I37:I39)*100)</f>
        <v>94.878048780487802</v>
      </c>
    </row>
    <row r="39" spans="1:10" x14ac:dyDescent="0.2">
      <c r="A39" s="181"/>
      <c r="B39" s="184"/>
      <c r="C39" s="108" t="s">
        <v>146</v>
      </c>
      <c r="D39" s="109" t="s">
        <v>129</v>
      </c>
      <c r="E39" s="58">
        <v>3</v>
      </c>
      <c r="F39" s="58">
        <v>9</v>
      </c>
      <c r="G39" s="58">
        <v>0</v>
      </c>
      <c r="H39" s="58">
        <v>0</v>
      </c>
      <c r="I39" s="110">
        <f t="shared" si="0"/>
        <v>10.5</v>
      </c>
      <c r="J39" s="111">
        <f>IF(I39=0,"0,00",I39/SUM(I37:I39)*100)</f>
        <v>5.1219512195121952</v>
      </c>
    </row>
    <row r="40" spans="1:10" x14ac:dyDescent="0.2">
      <c r="A40" s="181"/>
      <c r="B40" s="184"/>
      <c r="C40" s="112"/>
      <c r="D40" s="103" t="s">
        <v>126</v>
      </c>
      <c r="E40" s="59">
        <v>0</v>
      </c>
      <c r="F40" s="59">
        <v>0</v>
      </c>
      <c r="G40" s="59">
        <v>0</v>
      </c>
      <c r="H40" s="59">
        <v>0</v>
      </c>
      <c r="I40" s="59">
        <f t="shared" si="0"/>
        <v>0</v>
      </c>
      <c r="J40" s="104" t="str">
        <f>IF(I40=0,"0,00",I40/SUM(I40:I42)*100)</f>
        <v>0,00</v>
      </c>
    </row>
    <row r="41" spans="1:10" x14ac:dyDescent="0.2">
      <c r="A41" s="181"/>
      <c r="B41" s="184"/>
      <c r="C41" s="102" t="s">
        <v>130</v>
      </c>
      <c r="D41" s="105" t="s">
        <v>128</v>
      </c>
      <c r="E41" s="106">
        <v>60</v>
      </c>
      <c r="F41" s="106">
        <v>117</v>
      </c>
      <c r="G41" s="106">
        <v>41</v>
      </c>
      <c r="H41" s="106">
        <v>6</v>
      </c>
      <c r="I41" s="106">
        <f t="shared" si="0"/>
        <v>244</v>
      </c>
      <c r="J41" s="107">
        <f>IF(I41=0,"0,00",I41/SUM(I40:I42)*100)</f>
        <v>93.666026871401158</v>
      </c>
    </row>
    <row r="42" spans="1:10" x14ac:dyDescent="0.2">
      <c r="A42" s="181"/>
      <c r="B42" s="184"/>
      <c r="C42" s="108" t="s">
        <v>147</v>
      </c>
      <c r="D42" s="109" t="s">
        <v>129</v>
      </c>
      <c r="E42" s="58">
        <v>5</v>
      </c>
      <c r="F42" s="58">
        <v>14</v>
      </c>
      <c r="G42" s="58">
        <v>0</v>
      </c>
      <c r="H42" s="58">
        <v>0</v>
      </c>
      <c r="I42" s="110">
        <f t="shared" si="0"/>
        <v>16.5</v>
      </c>
      <c r="J42" s="111">
        <f>IF(I42=0,"0,00",I42/SUM(I40:I42)*100)</f>
        <v>6.3339731285988483</v>
      </c>
    </row>
    <row r="43" spans="1:10" x14ac:dyDescent="0.2">
      <c r="A43" s="181"/>
      <c r="B43" s="184"/>
      <c r="C43" s="112"/>
      <c r="D43" s="103" t="s">
        <v>126</v>
      </c>
      <c r="E43" s="59">
        <v>0</v>
      </c>
      <c r="F43" s="59">
        <v>0</v>
      </c>
      <c r="G43" s="59">
        <v>0</v>
      </c>
      <c r="H43" s="59">
        <v>0</v>
      </c>
      <c r="I43" s="59">
        <f t="shared" si="0"/>
        <v>0</v>
      </c>
      <c r="J43" s="104" t="str">
        <f>IF(I43=0,"0,00",I43/SUM(I43:I45)*100)</f>
        <v>0,00</v>
      </c>
    </row>
    <row r="44" spans="1:10" x14ac:dyDescent="0.2">
      <c r="A44" s="181"/>
      <c r="B44" s="184"/>
      <c r="C44" s="102" t="s">
        <v>131</v>
      </c>
      <c r="D44" s="105" t="s">
        <v>128</v>
      </c>
      <c r="E44" s="106">
        <v>58</v>
      </c>
      <c r="F44" s="106">
        <v>159</v>
      </c>
      <c r="G44" s="106">
        <v>30</v>
      </c>
      <c r="H44" s="106">
        <v>0</v>
      </c>
      <c r="I44" s="106">
        <f t="shared" si="0"/>
        <v>248</v>
      </c>
      <c r="J44" s="107">
        <f>IF(I44=0,"0,00",I44/SUM(I43:I45)*100)</f>
        <v>94.656488549618317</v>
      </c>
    </row>
    <row r="45" spans="1:10" x14ac:dyDescent="0.2">
      <c r="A45" s="182"/>
      <c r="B45" s="185"/>
      <c r="C45" s="113" t="s">
        <v>148</v>
      </c>
      <c r="D45" s="109" t="s">
        <v>129</v>
      </c>
      <c r="E45" s="58">
        <v>6</v>
      </c>
      <c r="F45" s="58">
        <v>11</v>
      </c>
      <c r="G45" s="58">
        <v>0</v>
      </c>
      <c r="H45" s="58">
        <v>0</v>
      </c>
      <c r="I45" s="115">
        <f t="shared" si="0"/>
        <v>14</v>
      </c>
      <c r="J45" s="111">
        <f>IF(I45=0,"0,00",I45/SUM(I43:I45)*100)</f>
        <v>5.343511450381679</v>
      </c>
    </row>
    <row r="46" spans="1:10" x14ac:dyDescent="0.2">
      <c r="A46" s="116"/>
      <c r="B46" s="117"/>
      <c r="C46" s="118"/>
      <c r="D46" s="119"/>
      <c r="E46" s="119"/>
      <c r="F46" s="120"/>
      <c r="G46" s="120"/>
      <c r="H46" s="120"/>
      <c r="I46" s="120"/>
      <c r="J46" s="121"/>
    </row>
    <row r="47" spans="1:10" x14ac:dyDescent="0.2">
      <c r="A47" s="84" t="s">
        <v>51</v>
      </c>
      <c r="B47" s="84"/>
      <c r="C47" s="122"/>
      <c r="D47" s="122"/>
      <c r="E47" s="122"/>
      <c r="F47" s="122"/>
      <c r="G47" s="123"/>
      <c r="H47" s="123"/>
      <c r="I47" s="123"/>
      <c r="J47" s="123"/>
    </row>
    <row r="48" spans="1:10" x14ac:dyDescent="0.2">
      <c r="A48" s="29"/>
      <c r="B48" s="29"/>
      <c r="C48" s="29"/>
      <c r="D48" s="29"/>
      <c r="E48" s="29"/>
      <c r="F48" s="29"/>
      <c r="G48" s="124"/>
      <c r="H48" s="124"/>
      <c r="I48" s="124"/>
      <c r="J48" s="124"/>
    </row>
    <row r="49" spans="1:10" x14ac:dyDescent="0.2">
      <c r="A49" s="29"/>
      <c r="B49" s="29"/>
      <c r="C49" s="29"/>
      <c r="D49" s="29"/>
      <c r="E49" s="29"/>
      <c r="F49" s="29"/>
      <c r="G49" s="124"/>
      <c r="H49" s="124"/>
      <c r="I49" s="124"/>
      <c r="J49" s="124"/>
    </row>
    <row r="50" spans="1:10" x14ac:dyDescent="0.2">
      <c r="A50" s="125"/>
      <c r="B50" s="125"/>
      <c r="C50" s="125"/>
      <c r="D50" s="125"/>
      <c r="E50" s="125"/>
      <c r="F50" s="125"/>
      <c r="G50" s="125"/>
      <c r="H50" s="125"/>
      <c r="I50" s="125"/>
      <c r="J50" s="12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0" zoomScale="91" zoomScaleNormal="91" workbookViewId="0">
      <selection activeCell="T17" sqref="T17:U17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72"/>
      <c r="B1" s="73"/>
      <c r="C1" s="73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</row>
    <row r="2" spans="1:81" ht="15.75" x14ac:dyDescent="0.25">
      <c r="A2" s="74"/>
      <c r="B2" s="74"/>
      <c r="C2" s="74"/>
      <c r="D2" s="74"/>
      <c r="E2" s="74"/>
      <c r="F2" s="74"/>
      <c r="G2" s="74"/>
      <c r="H2" s="74"/>
      <c r="I2" s="72"/>
      <c r="J2" s="72"/>
      <c r="K2" s="72"/>
      <c r="L2" s="72"/>
      <c r="M2" s="209" t="s">
        <v>95</v>
      </c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</row>
    <row r="3" spans="1:81" ht="15.75" x14ac:dyDescent="0.25">
      <c r="A3" s="74"/>
      <c r="B3" s="74"/>
      <c r="C3" s="74"/>
      <c r="D3" s="74"/>
      <c r="E3" s="74"/>
      <c r="F3" s="74"/>
      <c r="G3" s="74"/>
      <c r="H3" s="74"/>
      <c r="I3" s="72"/>
      <c r="J3" s="72"/>
      <c r="K3" s="72"/>
      <c r="L3" s="72"/>
      <c r="M3" s="209" t="s">
        <v>96</v>
      </c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  <c r="Z3" s="209"/>
      <c r="AA3" s="209"/>
      <c r="AB3" s="209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</row>
    <row r="4" spans="1:81" ht="15.75" x14ac:dyDescent="0.25">
      <c r="A4" s="74"/>
      <c r="B4" s="74"/>
      <c r="C4" s="74"/>
      <c r="D4" s="74"/>
      <c r="E4" s="74"/>
      <c r="F4" s="74"/>
      <c r="G4" s="74"/>
      <c r="H4" s="74"/>
      <c r="I4" s="72"/>
      <c r="J4" s="72"/>
      <c r="K4" s="72"/>
      <c r="L4" s="72"/>
      <c r="M4" s="209" t="s">
        <v>97</v>
      </c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</row>
    <row r="5" spans="1:81" x14ac:dyDescent="0.2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</row>
    <row r="6" spans="1:81" x14ac:dyDescent="0.2">
      <c r="A6" s="75"/>
      <c r="B6" s="75"/>
      <c r="C6" s="76"/>
      <c r="D6" s="76"/>
      <c r="E6" s="76"/>
      <c r="F6" s="76"/>
      <c r="G6" s="76"/>
      <c r="H6" s="76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</row>
    <row r="7" spans="1:81" x14ac:dyDescent="0.2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</row>
    <row r="8" spans="1:81" x14ac:dyDescent="0.2">
      <c r="A8" s="205" t="s">
        <v>98</v>
      </c>
      <c r="B8" s="205"/>
      <c r="C8" s="204" t="s">
        <v>99</v>
      </c>
      <c r="D8" s="204"/>
      <c r="E8" s="204"/>
      <c r="F8" s="204"/>
      <c r="G8" s="204"/>
      <c r="H8" s="204"/>
      <c r="I8" s="72"/>
      <c r="J8" s="72"/>
      <c r="K8" s="72"/>
      <c r="L8" s="205" t="s">
        <v>100</v>
      </c>
      <c r="M8" s="205"/>
      <c r="N8" s="205"/>
      <c r="O8" s="204" t="str">
        <f>'G-1'!D5</f>
        <v>CALLE 68 X CARRERA 27</v>
      </c>
      <c r="P8" s="204"/>
      <c r="Q8" s="204"/>
      <c r="R8" s="204"/>
      <c r="S8" s="204"/>
      <c r="T8" s="72"/>
      <c r="U8" s="72"/>
      <c r="V8" s="205" t="s">
        <v>101</v>
      </c>
      <c r="W8" s="205"/>
      <c r="X8" s="205"/>
      <c r="Y8" s="204">
        <f>'G-1'!L5</f>
        <v>2314</v>
      </c>
      <c r="Z8" s="204"/>
      <c r="AA8" s="204"/>
      <c r="AB8" s="72"/>
      <c r="AC8" s="72"/>
      <c r="AD8" s="72"/>
      <c r="AE8" s="72"/>
      <c r="AF8" s="72"/>
      <c r="AG8" s="72"/>
      <c r="AH8" s="205" t="s">
        <v>102</v>
      </c>
      <c r="AI8" s="205"/>
      <c r="AJ8" s="206">
        <f>'G-1'!S6</f>
        <v>43864</v>
      </c>
      <c r="AK8" s="206"/>
      <c r="AL8" s="206"/>
      <c r="AM8" s="206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</row>
    <row r="9" spans="1:81" x14ac:dyDescent="0.2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</row>
    <row r="10" spans="1:81" x14ac:dyDescent="0.2">
      <c r="A10" s="72"/>
      <c r="B10" s="72"/>
      <c r="C10" s="72"/>
      <c r="D10" s="208" t="s">
        <v>47</v>
      </c>
      <c r="E10" s="208"/>
      <c r="F10" s="208"/>
      <c r="G10" s="208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208" t="s">
        <v>136</v>
      </c>
      <c r="T10" s="208"/>
      <c r="U10" s="208"/>
      <c r="V10" s="208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208" t="s">
        <v>49</v>
      </c>
      <c r="AI10" s="208"/>
      <c r="AJ10" s="208"/>
      <c r="AK10" s="208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</row>
    <row r="11" spans="1:81" ht="16.5" customHeight="1" x14ac:dyDescent="0.2">
      <c r="A11" s="77" t="s">
        <v>103</v>
      </c>
      <c r="B11" s="78">
        <v>0.32291666666666669</v>
      </c>
      <c r="C11" s="78">
        <v>0.33333333333333331</v>
      </c>
      <c r="D11" s="78">
        <v>0.34375</v>
      </c>
      <c r="E11" s="78">
        <v>0.35416666666666669</v>
      </c>
      <c r="F11" s="78">
        <v>0.36458333333333331</v>
      </c>
      <c r="G11" s="78">
        <v>0.375</v>
      </c>
      <c r="H11" s="78">
        <v>0.38541666666666669</v>
      </c>
      <c r="I11" s="78">
        <v>0.39583333333333331</v>
      </c>
      <c r="J11" s="78">
        <v>0.40625</v>
      </c>
      <c r="K11" s="78">
        <v>0.41666666666666669</v>
      </c>
      <c r="L11" s="72"/>
      <c r="M11" s="78">
        <v>0.46875</v>
      </c>
      <c r="N11" s="78">
        <v>0.47916666666666669</v>
      </c>
      <c r="O11" s="78">
        <v>0.48958333333333331</v>
      </c>
      <c r="P11" s="78">
        <v>0.5</v>
      </c>
      <c r="Q11" s="78">
        <v>0.51041666666666663</v>
      </c>
      <c r="R11" s="78">
        <v>0.52083333333333337</v>
      </c>
      <c r="S11" s="78">
        <v>0.53125</v>
      </c>
      <c r="T11" s="78">
        <v>0.54166666666666663</v>
      </c>
      <c r="U11" s="78">
        <v>0.55208333333333337</v>
      </c>
      <c r="V11" s="78">
        <v>0.5625</v>
      </c>
      <c r="W11" s="78">
        <v>0.57291666666666663</v>
      </c>
      <c r="X11" s="78">
        <v>0.58333333333333337</v>
      </c>
      <c r="Y11" s="78">
        <v>0.59375</v>
      </c>
      <c r="Z11" s="78">
        <v>0.60416666666666663</v>
      </c>
      <c r="AA11" s="78">
        <v>0.61458333333333337</v>
      </c>
      <c r="AB11" s="78">
        <v>0.625</v>
      </c>
      <c r="AC11" s="72"/>
      <c r="AD11" s="78">
        <v>0.67708333333333337</v>
      </c>
      <c r="AE11" s="78">
        <v>0.6875</v>
      </c>
      <c r="AF11" s="78">
        <v>0.69791666666666663</v>
      </c>
      <c r="AG11" s="78">
        <v>0.70833333333333337</v>
      </c>
      <c r="AH11" s="78">
        <v>0.71875</v>
      </c>
      <c r="AI11" s="78">
        <v>0.72916666666666663</v>
      </c>
      <c r="AJ11" s="78">
        <v>0.73958333333333337</v>
      </c>
      <c r="AK11" s="78">
        <v>0.75</v>
      </c>
      <c r="AL11" s="78">
        <v>0.76041666666666663</v>
      </c>
      <c r="AM11" s="78">
        <v>0.77083333333333337</v>
      </c>
      <c r="AN11" s="78">
        <v>0.78125</v>
      </c>
      <c r="AO11" s="78">
        <v>0.79166666666666663</v>
      </c>
      <c r="AP11" s="79"/>
      <c r="AQ11" s="72"/>
      <c r="AR11" s="78">
        <v>0.32291666666666669</v>
      </c>
      <c r="AS11" s="78">
        <v>0.33333333333333331</v>
      </c>
      <c r="AT11" s="78">
        <v>0.34375</v>
      </c>
      <c r="AU11" s="78">
        <v>0.35416666666666669</v>
      </c>
      <c r="AV11" s="78">
        <v>0.36458333333333331</v>
      </c>
      <c r="AW11" s="78">
        <v>0.375</v>
      </c>
      <c r="AX11" s="78">
        <v>0.38541666666666669</v>
      </c>
      <c r="AY11" s="78">
        <v>0.39583333333333331</v>
      </c>
      <c r="AZ11" s="78">
        <v>0.40625</v>
      </c>
      <c r="BA11" s="78">
        <v>0.41666666666666669</v>
      </c>
      <c r="BB11" s="78">
        <v>0.46875</v>
      </c>
      <c r="BC11" s="78">
        <v>0.47916666666666669</v>
      </c>
      <c r="BD11" s="78">
        <v>0.48958333333333331</v>
      </c>
      <c r="BE11" s="78">
        <v>0.5</v>
      </c>
      <c r="BF11" s="78">
        <v>0.51041666666666663</v>
      </c>
      <c r="BG11" s="78">
        <v>0.52083333333333337</v>
      </c>
      <c r="BH11" s="78">
        <v>0.53125</v>
      </c>
      <c r="BI11" s="78">
        <v>0.54166666666666663</v>
      </c>
      <c r="BJ11" s="78">
        <v>0.55208333333333337</v>
      </c>
      <c r="BK11" s="78">
        <v>0.5625</v>
      </c>
      <c r="BL11" s="78">
        <v>0.57291666666666663</v>
      </c>
      <c r="BM11" s="78">
        <v>0.58333333333333337</v>
      </c>
      <c r="BN11" s="78">
        <v>0.59375</v>
      </c>
      <c r="BO11" s="78">
        <v>0.60416666666666663</v>
      </c>
      <c r="BP11" s="78">
        <v>0.61458333333333337</v>
      </c>
      <c r="BQ11" s="78">
        <v>0.625</v>
      </c>
      <c r="BR11" s="78">
        <v>0.67708333333333337</v>
      </c>
      <c r="BS11" s="78">
        <v>0.6875</v>
      </c>
      <c r="BT11" s="78">
        <v>0.69791666666666663</v>
      </c>
      <c r="BU11" s="78">
        <v>0.70833333333333337</v>
      </c>
      <c r="BV11" s="78">
        <v>0.71875</v>
      </c>
      <c r="BW11" s="78">
        <v>0.72916666666666663</v>
      </c>
      <c r="BX11" s="78">
        <v>0.73958333333333337</v>
      </c>
      <c r="BY11" s="78">
        <v>0.75</v>
      </c>
      <c r="BZ11" s="78">
        <v>0.76041666666666663</v>
      </c>
      <c r="CA11" s="78">
        <v>0.77083333333333337</v>
      </c>
      <c r="CB11" s="78">
        <v>0.78125</v>
      </c>
      <c r="CC11" s="78">
        <v>0.79166666666666663</v>
      </c>
    </row>
    <row r="12" spans="1:81" x14ac:dyDescent="0.2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207" t="s">
        <v>104</v>
      </c>
      <c r="U12" s="207"/>
      <c r="V12" s="126">
        <v>1</v>
      </c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7"/>
      <c r="AS12" s="77"/>
      <c r="AT12" s="77"/>
      <c r="AU12" s="77">
        <f t="shared" ref="AU12:BA12" si="0">E14</f>
        <v>268</v>
      </c>
      <c r="AV12" s="77">
        <f t="shared" si="0"/>
        <v>284.5</v>
      </c>
      <c r="AW12" s="77">
        <f t="shared" si="0"/>
        <v>281.5</v>
      </c>
      <c r="AX12" s="77">
        <f t="shared" si="0"/>
        <v>297</v>
      </c>
      <c r="AY12" s="77">
        <f t="shared" si="0"/>
        <v>314.5</v>
      </c>
      <c r="AZ12" s="77">
        <f t="shared" si="0"/>
        <v>316</v>
      </c>
      <c r="BA12" s="77">
        <f t="shared" si="0"/>
        <v>332</v>
      </c>
      <c r="BB12" s="77"/>
      <c r="BC12" s="77"/>
      <c r="BD12" s="77"/>
      <c r="BE12" s="77">
        <f t="shared" ref="BE12:BQ12" si="1">P14</f>
        <v>339</v>
      </c>
      <c r="BF12" s="77">
        <f t="shared" si="1"/>
        <v>323.5</v>
      </c>
      <c r="BG12" s="77">
        <f t="shared" si="1"/>
        <v>320.5</v>
      </c>
      <c r="BH12" s="77">
        <f t="shared" si="1"/>
        <v>315</v>
      </c>
      <c r="BI12" s="77">
        <f t="shared" si="1"/>
        <v>313</v>
      </c>
      <c r="BJ12" s="77">
        <f t="shared" si="1"/>
        <v>308</v>
      </c>
      <c r="BK12" s="77">
        <f t="shared" si="1"/>
        <v>291.5</v>
      </c>
      <c r="BL12" s="77">
        <f t="shared" si="1"/>
        <v>264</v>
      </c>
      <c r="BM12" s="77">
        <f t="shared" si="1"/>
        <v>237.5</v>
      </c>
      <c r="BN12" s="77">
        <f t="shared" si="1"/>
        <v>215.5</v>
      </c>
      <c r="BO12" s="77">
        <f t="shared" si="1"/>
        <v>207.5</v>
      </c>
      <c r="BP12" s="77">
        <f t="shared" si="1"/>
        <v>217</v>
      </c>
      <c r="BQ12" s="77">
        <f t="shared" si="1"/>
        <v>243.5</v>
      </c>
      <c r="BR12" s="77"/>
      <c r="BS12" s="77"/>
      <c r="BT12" s="77"/>
      <c r="BU12" s="77">
        <f t="shared" ref="BU12:CC12" si="2">AG14</f>
        <v>347</v>
      </c>
      <c r="BV12" s="77">
        <f t="shared" si="2"/>
        <v>364</v>
      </c>
      <c r="BW12" s="77">
        <f t="shared" si="2"/>
        <v>428.5</v>
      </c>
      <c r="BX12" s="77">
        <f t="shared" si="2"/>
        <v>445.5</v>
      </c>
      <c r="BY12" s="77">
        <f t="shared" si="2"/>
        <v>487.5</v>
      </c>
      <c r="BZ12" s="77">
        <f t="shared" si="2"/>
        <v>506</v>
      </c>
      <c r="CA12" s="77">
        <f t="shared" si="2"/>
        <v>484</v>
      </c>
      <c r="CB12" s="77">
        <f t="shared" si="2"/>
        <v>532</v>
      </c>
      <c r="CC12" s="77">
        <f t="shared" si="2"/>
        <v>526</v>
      </c>
    </row>
    <row r="13" spans="1:81" ht="16.5" customHeight="1" x14ac:dyDescent="0.2">
      <c r="A13" s="80" t="s">
        <v>105</v>
      </c>
      <c r="B13" s="129">
        <f>'G-1'!F10</f>
        <v>61</v>
      </c>
      <c r="C13" s="129">
        <f>'G-1'!F11</f>
        <v>76</v>
      </c>
      <c r="D13" s="129">
        <f>'G-1'!F12</f>
        <v>69</v>
      </c>
      <c r="E13" s="129">
        <f>'G-1'!F13</f>
        <v>62</v>
      </c>
      <c r="F13" s="129">
        <f>'G-1'!F14</f>
        <v>77.5</v>
      </c>
      <c r="G13" s="129">
        <f>'G-1'!F15</f>
        <v>73</v>
      </c>
      <c r="H13" s="129">
        <f>'G-1'!F16</f>
        <v>84.5</v>
      </c>
      <c r="I13" s="129">
        <f>'G-1'!F17</f>
        <v>79.5</v>
      </c>
      <c r="J13" s="129">
        <f>'G-1'!F18</f>
        <v>79</v>
      </c>
      <c r="K13" s="129">
        <f>'G-1'!F19</f>
        <v>89</v>
      </c>
      <c r="L13" s="130"/>
      <c r="M13" s="129">
        <f>'G-1'!F20</f>
        <v>91</v>
      </c>
      <c r="N13" s="129">
        <f>'G-1'!F21</f>
        <v>80.5</v>
      </c>
      <c r="O13" s="129">
        <f>'G-1'!F22</f>
        <v>88</v>
      </c>
      <c r="P13" s="129">
        <f>'G-1'!M10</f>
        <v>79.5</v>
      </c>
      <c r="Q13" s="129">
        <f>'G-1'!M11</f>
        <v>75.5</v>
      </c>
      <c r="R13" s="129">
        <f>'G-1'!M12</f>
        <v>77.5</v>
      </c>
      <c r="S13" s="129">
        <f>'G-1'!M13</f>
        <v>82.5</v>
      </c>
      <c r="T13" s="129">
        <f>'G-1'!M14</f>
        <v>77.5</v>
      </c>
      <c r="U13" s="129">
        <f>'G-1'!M15</f>
        <v>70.5</v>
      </c>
      <c r="V13" s="129">
        <f>'G-1'!M16</f>
        <v>61</v>
      </c>
      <c r="W13" s="129">
        <f>'G-1'!M17</f>
        <v>55</v>
      </c>
      <c r="X13" s="129">
        <f>'G-1'!M18</f>
        <v>51</v>
      </c>
      <c r="Y13" s="129">
        <f>'G-1'!M19</f>
        <v>48.5</v>
      </c>
      <c r="Z13" s="129">
        <f>'G-1'!M20</f>
        <v>53</v>
      </c>
      <c r="AA13" s="129">
        <f>'G-1'!M21</f>
        <v>64.5</v>
      </c>
      <c r="AB13" s="129">
        <f>'G-1'!M22</f>
        <v>77.5</v>
      </c>
      <c r="AC13" s="130"/>
      <c r="AD13" s="129">
        <f>'G-1'!T10</f>
        <v>79</v>
      </c>
      <c r="AE13" s="129">
        <f>'G-1'!T11</f>
        <v>74</v>
      </c>
      <c r="AF13" s="129">
        <f>'G-1'!T12</f>
        <v>93.5</v>
      </c>
      <c r="AG13" s="129">
        <f>'G-1'!T13</f>
        <v>100.5</v>
      </c>
      <c r="AH13" s="129">
        <f>'G-1'!T14</f>
        <v>96</v>
      </c>
      <c r="AI13" s="129">
        <f>'G-1'!T15</f>
        <v>138.5</v>
      </c>
      <c r="AJ13" s="129">
        <f>'G-1'!T16</f>
        <v>110.5</v>
      </c>
      <c r="AK13" s="129">
        <f>'G-1'!T17</f>
        <v>142.5</v>
      </c>
      <c r="AL13" s="129">
        <f>'G-1'!T18</f>
        <v>114.5</v>
      </c>
      <c r="AM13" s="129">
        <f>'G-1'!T19</f>
        <v>116.5</v>
      </c>
      <c r="AN13" s="129">
        <f>'G-1'!T20</f>
        <v>158.5</v>
      </c>
      <c r="AO13" s="129">
        <f>'G-1'!T21</f>
        <v>136.5</v>
      </c>
      <c r="AP13" s="81"/>
      <c r="AQ13" s="81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1"/>
      <c r="CB13" s="81"/>
      <c r="CC13" s="81"/>
    </row>
    <row r="14" spans="1:81" ht="16.5" customHeight="1" x14ac:dyDescent="0.2">
      <c r="A14" s="80" t="s">
        <v>106</v>
      </c>
      <c r="B14" s="129"/>
      <c r="C14" s="129"/>
      <c r="D14" s="129"/>
      <c r="E14" s="129">
        <f>B13+C13+D13+E13</f>
        <v>268</v>
      </c>
      <c r="F14" s="129">
        <f t="shared" ref="F14:K14" si="3">C13+D13+E13+F13</f>
        <v>284.5</v>
      </c>
      <c r="G14" s="129">
        <f t="shared" si="3"/>
        <v>281.5</v>
      </c>
      <c r="H14" s="129">
        <f t="shared" si="3"/>
        <v>297</v>
      </c>
      <c r="I14" s="129">
        <f t="shared" si="3"/>
        <v>314.5</v>
      </c>
      <c r="J14" s="129">
        <f t="shared" si="3"/>
        <v>316</v>
      </c>
      <c r="K14" s="129">
        <f t="shared" si="3"/>
        <v>332</v>
      </c>
      <c r="L14" s="130"/>
      <c r="M14" s="129"/>
      <c r="N14" s="129"/>
      <c r="O14" s="129"/>
      <c r="P14" s="129">
        <f>M13+N13+O13+P13</f>
        <v>339</v>
      </c>
      <c r="Q14" s="129">
        <f t="shared" ref="Q14:AB14" si="4">N13+O13+P13+Q13</f>
        <v>323.5</v>
      </c>
      <c r="R14" s="129">
        <f t="shared" si="4"/>
        <v>320.5</v>
      </c>
      <c r="S14" s="129">
        <f t="shared" si="4"/>
        <v>315</v>
      </c>
      <c r="T14" s="129">
        <f t="shared" si="4"/>
        <v>313</v>
      </c>
      <c r="U14" s="129">
        <f t="shared" si="4"/>
        <v>308</v>
      </c>
      <c r="V14" s="129">
        <f t="shared" si="4"/>
        <v>291.5</v>
      </c>
      <c r="W14" s="129">
        <f t="shared" si="4"/>
        <v>264</v>
      </c>
      <c r="X14" s="129">
        <f t="shared" si="4"/>
        <v>237.5</v>
      </c>
      <c r="Y14" s="129">
        <f t="shared" si="4"/>
        <v>215.5</v>
      </c>
      <c r="Z14" s="129">
        <f t="shared" si="4"/>
        <v>207.5</v>
      </c>
      <c r="AA14" s="129">
        <f t="shared" si="4"/>
        <v>217</v>
      </c>
      <c r="AB14" s="129">
        <f t="shared" si="4"/>
        <v>243.5</v>
      </c>
      <c r="AC14" s="130"/>
      <c r="AD14" s="129"/>
      <c r="AE14" s="129"/>
      <c r="AF14" s="129"/>
      <c r="AG14" s="129">
        <f>AD13+AE13+AF13+AG13</f>
        <v>347</v>
      </c>
      <c r="AH14" s="129">
        <f t="shared" ref="AH14:AO14" si="5">AE13+AF13+AG13+AH13</f>
        <v>364</v>
      </c>
      <c r="AI14" s="129">
        <f t="shared" si="5"/>
        <v>428.5</v>
      </c>
      <c r="AJ14" s="129">
        <f t="shared" si="5"/>
        <v>445.5</v>
      </c>
      <c r="AK14" s="129">
        <f t="shared" si="5"/>
        <v>487.5</v>
      </c>
      <c r="AL14" s="129">
        <f t="shared" si="5"/>
        <v>506</v>
      </c>
      <c r="AM14" s="129">
        <f t="shared" si="5"/>
        <v>484</v>
      </c>
      <c r="AN14" s="129">
        <f t="shared" si="5"/>
        <v>532</v>
      </c>
      <c r="AO14" s="129">
        <f t="shared" si="5"/>
        <v>526</v>
      </c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</row>
    <row r="15" spans="1:81" ht="16.5" customHeight="1" x14ac:dyDescent="0.2">
      <c r="A15" s="77" t="s">
        <v>107</v>
      </c>
      <c r="B15" s="131"/>
      <c r="C15" s="132" t="s">
        <v>108</v>
      </c>
      <c r="D15" s="133">
        <f>DIRECCIONALIDAD!J10/100</f>
        <v>0</v>
      </c>
      <c r="E15" s="132"/>
      <c r="F15" s="132" t="s">
        <v>109</v>
      </c>
      <c r="G15" s="133">
        <f>DIRECCIONALIDAD!J11/100</f>
        <v>0.9847908745247147</v>
      </c>
      <c r="H15" s="132"/>
      <c r="I15" s="132" t="s">
        <v>110</v>
      </c>
      <c r="J15" s="133">
        <f>DIRECCIONALIDAD!J12/100</f>
        <v>1.5209125475285169E-2</v>
      </c>
      <c r="K15" s="134"/>
      <c r="L15" s="128"/>
      <c r="M15" s="131"/>
      <c r="N15" s="132"/>
      <c r="O15" s="132" t="s">
        <v>108</v>
      </c>
      <c r="P15" s="133">
        <f>DIRECCIONALIDAD!J13/100</f>
        <v>0</v>
      </c>
      <c r="Q15" s="132"/>
      <c r="R15" s="132"/>
      <c r="S15" s="132"/>
      <c r="T15" s="132" t="s">
        <v>109</v>
      </c>
      <c r="U15" s="133">
        <f>DIRECCIONALIDAD!J14/100</f>
        <v>0.97887323943661964</v>
      </c>
      <c r="V15" s="132"/>
      <c r="W15" s="132"/>
      <c r="X15" s="132"/>
      <c r="Y15" s="132" t="s">
        <v>110</v>
      </c>
      <c r="Z15" s="133">
        <f>DIRECCIONALIDAD!J15/100</f>
        <v>2.1126760563380281E-2</v>
      </c>
      <c r="AA15" s="132"/>
      <c r="AB15" s="134"/>
      <c r="AC15" s="128"/>
      <c r="AD15" s="131"/>
      <c r="AE15" s="132" t="s">
        <v>108</v>
      </c>
      <c r="AF15" s="133">
        <f>DIRECCIONALIDAD!J16/100</f>
        <v>0</v>
      </c>
      <c r="AG15" s="132"/>
      <c r="AH15" s="132"/>
      <c r="AI15" s="132"/>
      <c r="AJ15" s="132" t="s">
        <v>109</v>
      </c>
      <c r="AK15" s="133">
        <f>DIRECCIONALIDAD!J17/100</f>
        <v>0.93389830508474569</v>
      </c>
      <c r="AL15" s="132"/>
      <c r="AM15" s="132"/>
      <c r="AN15" s="132" t="s">
        <v>110</v>
      </c>
      <c r="AO15" s="135">
        <f>DIRECCIONALIDAD!J18/100</f>
        <v>6.6101694915254236E-2</v>
      </c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2"/>
      <c r="BW15" s="72"/>
      <c r="BX15" s="72"/>
      <c r="BY15" s="72"/>
      <c r="BZ15" s="72"/>
      <c r="CA15" s="72"/>
      <c r="CB15" s="72"/>
      <c r="CC15" s="72"/>
    </row>
    <row r="16" spans="1:81" ht="16.5" customHeight="1" x14ac:dyDescent="0.2">
      <c r="A16" s="137" t="s">
        <v>150</v>
      </c>
      <c r="B16" s="138">
        <f>MAX(B14:K14)</f>
        <v>332</v>
      </c>
      <c r="C16" s="132" t="s">
        <v>108</v>
      </c>
      <c r="D16" s="139">
        <f>+B16*D15</f>
        <v>0</v>
      </c>
      <c r="E16" s="132"/>
      <c r="F16" s="132" t="s">
        <v>109</v>
      </c>
      <c r="G16" s="139">
        <f>+B16*G15</f>
        <v>326.95057034220525</v>
      </c>
      <c r="H16" s="132"/>
      <c r="I16" s="132" t="s">
        <v>110</v>
      </c>
      <c r="J16" s="139">
        <f>+B16*J15</f>
        <v>5.0494296577946765</v>
      </c>
      <c r="K16" s="134"/>
      <c r="L16" s="128"/>
      <c r="M16" s="138">
        <f>MAX(M14:AB14)</f>
        <v>339</v>
      </c>
      <c r="N16" s="132"/>
      <c r="O16" s="132" t="s">
        <v>108</v>
      </c>
      <c r="P16" s="140">
        <f>+M16*P15</f>
        <v>0</v>
      </c>
      <c r="Q16" s="132"/>
      <c r="R16" s="132"/>
      <c r="S16" s="132"/>
      <c r="T16" s="132" t="s">
        <v>109</v>
      </c>
      <c r="U16" s="140">
        <f>+M16*U15</f>
        <v>331.83802816901408</v>
      </c>
      <c r="V16" s="132"/>
      <c r="W16" s="132"/>
      <c r="X16" s="132"/>
      <c r="Y16" s="132" t="s">
        <v>110</v>
      </c>
      <c r="Z16" s="140">
        <f>+M16*Z15</f>
        <v>7.1619718309859151</v>
      </c>
      <c r="AA16" s="132"/>
      <c r="AB16" s="134"/>
      <c r="AC16" s="128"/>
      <c r="AD16" s="138">
        <f>MAX(AD14:AO14)</f>
        <v>532</v>
      </c>
      <c r="AE16" s="132" t="s">
        <v>108</v>
      </c>
      <c r="AF16" s="139">
        <f>+AD16*AF15</f>
        <v>0</v>
      </c>
      <c r="AG16" s="132"/>
      <c r="AH16" s="132"/>
      <c r="AI16" s="132"/>
      <c r="AJ16" s="132" t="s">
        <v>109</v>
      </c>
      <c r="AK16" s="139">
        <f>+AD16*AK15</f>
        <v>496.83389830508469</v>
      </c>
      <c r="AL16" s="132"/>
      <c r="AM16" s="132"/>
      <c r="AN16" s="132" t="s">
        <v>110</v>
      </c>
      <c r="AO16" s="141">
        <f>+AD16*AO15</f>
        <v>35.166101694915255</v>
      </c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</row>
    <row r="17" spans="1:81" ht="16.5" customHeight="1" x14ac:dyDescent="0.2">
      <c r="A17" s="72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202" t="s">
        <v>104</v>
      </c>
      <c r="U17" s="202"/>
      <c r="V17" s="136">
        <v>2</v>
      </c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  <c r="BP17" s="72"/>
      <c r="BQ17" s="72"/>
      <c r="BR17" s="72"/>
      <c r="BS17" s="72"/>
      <c r="BT17" s="72"/>
      <c r="BU17" s="72"/>
      <c r="BV17" s="72"/>
      <c r="BW17" s="72"/>
      <c r="BX17" s="72"/>
      <c r="BY17" s="72"/>
      <c r="BZ17" s="72"/>
      <c r="CA17" s="72"/>
      <c r="CB17" s="72"/>
      <c r="CC17" s="72"/>
    </row>
    <row r="18" spans="1:81" ht="16.5" customHeight="1" x14ac:dyDescent="0.2">
      <c r="A18" s="80" t="s">
        <v>105</v>
      </c>
      <c r="B18" s="129">
        <f>'G-2'!F10</f>
        <v>180</v>
      </c>
      <c r="C18" s="129">
        <f>'G-2'!F11</f>
        <v>187</v>
      </c>
      <c r="D18" s="129">
        <f>'G-2'!F12</f>
        <v>180.5</v>
      </c>
      <c r="E18" s="129">
        <f>'G-2'!F13</f>
        <v>154.5</v>
      </c>
      <c r="F18" s="129">
        <f>'G-2'!F14</f>
        <v>115.5</v>
      </c>
      <c r="G18" s="129">
        <f>'G-2'!F15</f>
        <v>129.5</v>
      </c>
      <c r="H18" s="129">
        <f>'G-2'!F16</f>
        <v>93</v>
      </c>
      <c r="I18" s="129">
        <f>'G-2'!F17</f>
        <v>93</v>
      </c>
      <c r="J18" s="129">
        <f>'G-2'!F18</f>
        <v>94.5</v>
      </c>
      <c r="K18" s="129">
        <f>'G-2'!F19</f>
        <v>81.5</v>
      </c>
      <c r="L18" s="130"/>
      <c r="M18" s="129">
        <f>'G-2'!F20</f>
        <v>91</v>
      </c>
      <c r="N18" s="129">
        <f>'G-2'!F21</f>
        <v>79</v>
      </c>
      <c r="O18" s="129">
        <f>'G-2'!F22</f>
        <v>76</v>
      </c>
      <c r="P18" s="129">
        <f>'G-2'!M10</f>
        <v>73</v>
      </c>
      <c r="Q18" s="129">
        <f>'G-2'!M11</f>
        <v>109</v>
      </c>
      <c r="R18" s="129">
        <f>'G-2'!M12</f>
        <v>99.5</v>
      </c>
      <c r="S18" s="129">
        <f>'G-2'!M13</f>
        <v>101</v>
      </c>
      <c r="T18" s="129">
        <f>'G-2'!M14</f>
        <v>89</v>
      </c>
      <c r="U18" s="129">
        <f>'G-2'!M15</f>
        <v>78</v>
      </c>
      <c r="V18" s="129">
        <f>'G-2'!M16</f>
        <v>102</v>
      </c>
      <c r="W18" s="129">
        <f>'G-2'!M17</f>
        <v>108.5</v>
      </c>
      <c r="X18" s="129">
        <f>'G-2'!M18</f>
        <v>113</v>
      </c>
      <c r="Y18" s="129">
        <f>'G-2'!M19</f>
        <v>108.5</v>
      </c>
      <c r="Z18" s="129">
        <f>'G-2'!M20</f>
        <v>93</v>
      </c>
      <c r="AA18" s="129">
        <f>'G-2'!M21</f>
        <v>100.5</v>
      </c>
      <c r="AB18" s="129">
        <f>'G-2'!M22</f>
        <v>87</v>
      </c>
      <c r="AC18" s="130"/>
      <c r="AD18" s="129">
        <f>'G-2'!T10</f>
        <v>91.5</v>
      </c>
      <c r="AE18" s="129">
        <f>'G-2'!T11</f>
        <v>85</v>
      </c>
      <c r="AF18" s="129">
        <f>'G-2'!T12</f>
        <v>109</v>
      </c>
      <c r="AG18" s="129">
        <f>'G-2'!T13</f>
        <v>88</v>
      </c>
      <c r="AH18" s="129">
        <f>'G-2'!T14</f>
        <v>83</v>
      </c>
      <c r="AI18" s="129">
        <f>'G-2'!T15</f>
        <v>77.5</v>
      </c>
      <c r="AJ18" s="129">
        <f>'G-2'!T16</f>
        <v>97.5</v>
      </c>
      <c r="AK18" s="129">
        <f>'G-2'!T17</f>
        <v>125</v>
      </c>
      <c r="AL18" s="129">
        <f>'G-2'!T18</f>
        <v>103</v>
      </c>
      <c r="AM18" s="129">
        <f>'G-2'!T19</f>
        <v>85</v>
      </c>
      <c r="AN18" s="129">
        <f>'G-2'!T20</f>
        <v>84.5</v>
      </c>
      <c r="AO18" s="129">
        <f>'G-2'!T21</f>
        <v>73.5</v>
      </c>
      <c r="AP18" s="81"/>
      <c r="AQ18" s="81"/>
      <c r="AR18" s="81"/>
      <c r="AS18" s="81"/>
      <c r="AT18" s="81"/>
      <c r="AU18" s="81">
        <f t="shared" ref="AU18:BA18" si="6">E19</f>
        <v>702</v>
      </c>
      <c r="AV18" s="81">
        <f t="shared" si="6"/>
        <v>637.5</v>
      </c>
      <c r="AW18" s="81">
        <f t="shared" si="6"/>
        <v>580</v>
      </c>
      <c r="AX18" s="81">
        <f t="shared" si="6"/>
        <v>492.5</v>
      </c>
      <c r="AY18" s="81">
        <f t="shared" si="6"/>
        <v>431</v>
      </c>
      <c r="AZ18" s="81">
        <f t="shared" si="6"/>
        <v>410</v>
      </c>
      <c r="BA18" s="81">
        <f t="shared" si="6"/>
        <v>362</v>
      </c>
      <c r="BB18" s="81"/>
      <c r="BC18" s="81"/>
      <c r="BD18" s="81"/>
      <c r="BE18" s="81">
        <f t="shared" ref="BE18:BQ18" si="7">P19</f>
        <v>319</v>
      </c>
      <c r="BF18" s="81">
        <f t="shared" si="7"/>
        <v>337</v>
      </c>
      <c r="BG18" s="81">
        <f t="shared" si="7"/>
        <v>357.5</v>
      </c>
      <c r="BH18" s="81">
        <f t="shared" si="7"/>
        <v>382.5</v>
      </c>
      <c r="BI18" s="81">
        <f t="shared" si="7"/>
        <v>398.5</v>
      </c>
      <c r="BJ18" s="81">
        <f t="shared" si="7"/>
        <v>367.5</v>
      </c>
      <c r="BK18" s="81">
        <f t="shared" si="7"/>
        <v>370</v>
      </c>
      <c r="BL18" s="81">
        <f t="shared" si="7"/>
        <v>377.5</v>
      </c>
      <c r="BM18" s="81">
        <f t="shared" si="7"/>
        <v>401.5</v>
      </c>
      <c r="BN18" s="81">
        <f t="shared" si="7"/>
        <v>432</v>
      </c>
      <c r="BO18" s="81">
        <f t="shared" si="7"/>
        <v>423</v>
      </c>
      <c r="BP18" s="81">
        <f t="shared" si="7"/>
        <v>415</v>
      </c>
      <c r="BQ18" s="81">
        <f t="shared" si="7"/>
        <v>389</v>
      </c>
      <c r="BR18" s="81"/>
      <c r="BS18" s="81"/>
      <c r="BT18" s="81"/>
      <c r="BU18" s="81">
        <f t="shared" ref="BU18:CC18" si="8">AG19</f>
        <v>373.5</v>
      </c>
      <c r="BV18" s="81">
        <f t="shared" si="8"/>
        <v>365</v>
      </c>
      <c r="BW18" s="81">
        <f t="shared" si="8"/>
        <v>357.5</v>
      </c>
      <c r="BX18" s="81">
        <f t="shared" si="8"/>
        <v>346</v>
      </c>
      <c r="BY18" s="81">
        <f t="shared" si="8"/>
        <v>383</v>
      </c>
      <c r="BZ18" s="81">
        <f t="shared" si="8"/>
        <v>403</v>
      </c>
      <c r="CA18" s="81">
        <f t="shared" si="8"/>
        <v>410.5</v>
      </c>
      <c r="CB18" s="81">
        <f t="shared" si="8"/>
        <v>397.5</v>
      </c>
      <c r="CC18" s="81">
        <f t="shared" si="8"/>
        <v>346</v>
      </c>
    </row>
    <row r="19" spans="1:81" ht="16.5" customHeight="1" x14ac:dyDescent="0.2">
      <c r="A19" s="80" t="s">
        <v>106</v>
      </c>
      <c r="B19" s="129"/>
      <c r="C19" s="129"/>
      <c r="D19" s="129"/>
      <c r="E19" s="129">
        <f>B18+C18+D18+E18</f>
        <v>702</v>
      </c>
      <c r="F19" s="129">
        <f t="shared" ref="F19:K19" si="9">C18+D18+E18+F18</f>
        <v>637.5</v>
      </c>
      <c r="G19" s="129">
        <f t="shared" si="9"/>
        <v>580</v>
      </c>
      <c r="H19" s="129">
        <f t="shared" si="9"/>
        <v>492.5</v>
      </c>
      <c r="I19" s="129">
        <f t="shared" si="9"/>
        <v>431</v>
      </c>
      <c r="J19" s="129">
        <f t="shared" si="9"/>
        <v>410</v>
      </c>
      <c r="K19" s="129">
        <f t="shared" si="9"/>
        <v>362</v>
      </c>
      <c r="L19" s="130"/>
      <c r="M19" s="129"/>
      <c r="N19" s="129"/>
      <c r="O19" s="129"/>
      <c r="P19" s="129">
        <f>M18+N18+O18+P18</f>
        <v>319</v>
      </c>
      <c r="Q19" s="129">
        <f t="shared" ref="Q19:AB19" si="10">N18+O18+P18+Q18</f>
        <v>337</v>
      </c>
      <c r="R19" s="129">
        <f t="shared" si="10"/>
        <v>357.5</v>
      </c>
      <c r="S19" s="129">
        <f t="shared" si="10"/>
        <v>382.5</v>
      </c>
      <c r="T19" s="129">
        <f t="shared" si="10"/>
        <v>398.5</v>
      </c>
      <c r="U19" s="129">
        <f t="shared" si="10"/>
        <v>367.5</v>
      </c>
      <c r="V19" s="129">
        <f t="shared" si="10"/>
        <v>370</v>
      </c>
      <c r="W19" s="129">
        <f t="shared" si="10"/>
        <v>377.5</v>
      </c>
      <c r="X19" s="129">
        <f t="shared" si="10"/>
        <v>401.5</v>
      </c>
      <c r="Y19" s="129">
        <f t="shared" si="10"/>
        <v>432</v>
      </c>
      <c r="Z19" s="129">
        <f t="shared" si="10"/>
        <v>423</v>
      </c>
      <c r="AA19" s="129">
        <f t="shared" si="10"/>
        <v>415</v>
      </c>
      <c r="AB19" s="129">
        <f t="shared" si="10"/>
        <v>389</v>
      </c>
      <c r="AC19" s="130"/>
      <c r="AD19" s="129"/>
      <c r="AE19" s="129"/>
      <c r="AF19" s="129"/>
      <c r="AG19" s="129">
        <f>AD18+AE18+AF18+AG18</f>
        <v>373.5</v>
      </c>
      <c r="AH19" s="129">
        <f t="shared" ref="AH19:AO19" si="11">AE18+AF18+AG18+AH18</f>
        <v>365</v>
      </c>
      <c r="AI19" s="129">
        <f t="shared" si="11"/>
        <v>357.5</v>
      </c>
      <c r="AJ19" s="129">
        <f t="shared" si="11"/>
        <v>346</v>
      </c>
      <c r="AK19" s="129">
        <f t="shared" si="11"/>
        <v>383</v>
      </c>
      <c r="AL19" s="129">
        <f t="shared" si="11"/>
        <v>403</v>
      </c>
      <c r="AM19" s="129">
        <f t="shared" si="11"/>
        <v>410.5</v>
      </c>
      <c r="AN19" s="129">
        <f t="shared" si="11"/>
        <v>397.5</v>
      </c>
      <c r="AO19" s="129">
        <f t="shared" si="11"/>
        <v>346</v>
      </c>
      <c r="AP19" s="81"/>
      <c r="AQ19" s="81"/>
      <c r="AR19" s="81"/>
      <c r="AS19" s="81"/>
      <c r="AT19" s="81"/>
      <c r="AU19" s="81">
        <f t="shared" ref="AU19:BA19" si="12">E29</f>
        <v>436.5</v>
      </c>
      <c r="AV19" s="81">
        <f t="shared" si="12"/>
        <v>454</v>
      </c>
      <c r="AW19" s="81">
        <f t="shared" si="12"/>
        <v>462</v>
      </c>
      <c r="AX19" s="81">
        <f t="shared" si="12"/>
        <v>477</v>
      </c>
      <c r="AY19" s="81">
        <f t="shared" si="12"/>
        <v>448</v>
      </c>
      <c r="AZ19" s="81">
        <f t="shared" si="12"/>
        <v>436.5</v>
      </c>
      <c r="BA19" s="81">
        <f t="shared" si="12"/>
        <v>420</v>
      </c>
      <c r="BB19" s="81"/>
      <c r="BC19" s="81"/>
      <c r="BD19" s="81"/>
      <c r="BE19" s="81">
        <f t="shared" ref="BE19:BQ19" si="13">P29</f>
        <v>480</v>
      </c>
      <c r="BF19" s="81">
        <f t="shared" si="13"/>
        <v>504.5</v>
      </c>
      <c r="BG19" s="81">
        <f t="shared" si="13"/>
        <v>505.5</v>
      </c>
      <c r="BH19" s="81">
        <f t="shared" si="13"/>
        <v>510.5</v>
      </c>
      <c r="BI19" s="81">
        <f t="shared" si="13"/>
        <v>526.5</v>
      </c>
      <c r="BJ19" s="81">
        <f t="shared" si="13"/>
        <v>521</v>
      </c>
      <c r="BK19" s="81">
        <f t="shared" si="13"/>
        <v>525</v>
      </c>
      <c r="BL19" s="81">
        <f t="shared" si="13"/>
        <v>511</v>
      </c>
      <c r="BM19" s="81">
        <f t="shared" si="13"/>
        <v>515</v>
      </c>
      <c r="BN19" s="81">
        <f t="shared" si="13"/>
        <v>505</v>
      </c>
      <c r="BO19" s="81">
        <f t="shared" si="13"/>
        <v>497</v>
      </c>
      <c r="BP19" s="81">
        <f t="shared" si="13"/>
        <v>493</v>
      </c>
      <c r="BQ19" s="81">
        <f t="shared" si="13"/>
        <v>494</v>
      </c>
      <c r="BR19" s="81"/>
      <c r="BS19" s="81"/>
      <c r="BT19" s="81"/>
      <c r="BU19" s="81">
        <f t="shared" ref="BU19:CC19" si="14">AG29</f>
        <v>477</v>
      </c>
      <c r="BV19" s="81">
        <f t="shared" si="14"/>
        <v>506.5</v>
      </c>
      <c r="BW19" s="81">
        <f t="shared" si="14"/>
        <v>534.5</v>
      </c>
      <c r="BX19" s="81">
        <f t="shared" si="14"/>
        <v>548.5</v>
      </c>
      <c r="BY19" s="81">
        <f t="shared" si="14"/>
        <v>558</v>
      </c>
      <c r="BZ19" s="81">
        <f t="shared" si="14"/>
        <v>587</v>
      </c>
      <c r="CA19" s="81">
        <f t="shared" si="14"/>
        <v>580.5</v>
      </c>
      <c r="CB19" s="81">
        <f t="shared" si="14"/>
        <v>578.5</v>
      </c>
      <c r="CC19" s="81">
        <f t="shared" si="14"/>
        <v>557.5</v>
      </c>
    </row>
    <row r="20" spans="1:81" ht="16.5" customHeight="1" x14ac:dyDescent="0.2">
      <c r="A20" s="77" t="s">
        <v>107</v>
      </c>
      <c r="B20" s="131"/>
      <c r="C20" s="132" t="s">
        <v>108</v>
      </c>
      <c r="D20" s="133">
        <f>DIRECCIONALIDAD!J19/100</f>
        <v>0</v>
      </c>
      <c r="E20" s="132"/>
      <c r="F20" s="132" t="s">
        <v>109</v>
      </c>
      <c r="G20" s="133">
        <f>DIRECCIONALIDAD!J20/100</f>
        <v>0.91666666666666652</v>
      </c>
      <c r="H20" s="132"/>
      <c r="I20" s="132" t="s">
        <v>110</v>
      </c>
      <c r="J20" s="133">
        <f>DIRECCIONALIDAD!J21/100</f>
        <v>8.3333333333333315E-2</v>
      </c>
      <c r="K20" s="134"/>
      <c r="L20" s="128"/>
      <c r="M20" s="131"/>
      <c r="N20" s="132"/>
      <c r="O20" s="132" t="s">
        <v>108</v>
      </c>
      <c r="P20" s="133">
        <f>DIRECCIONALIDAD!J22/100</f>
        <v>2.1333333333333333E-2</v>
      </c>
      <c r="Q20" s="132"/>
      <c r="R20" s="132"/>
      <c r="S20" s="132"/>
      <c r="T20" s="132" t="s">
        <v>109</v>
      </c>
      <c r="U20" s="133">
        <f>DIRECCIONALIDAD!J23/100</f>
        <v>0.88266666666666671</v>
      </c>
      <c r="V20" s="132"/>
      <c r="W20" s="132"/>
      <c r="X20" s="132"/>
      <c r="Y20" s="132" t="s">
        <v>110</v>
      </c>
      <c r="Z20" s="133">
        <f>DIRECCIONALIDAD!J24/100</f>
        <v>9.6000000000000002E-2</v>
      </c>
      <c r="AA20" s="132"/>
      <c r="AB20" s="134"/>
      <c r="AC20" s="128"/>
      <c r="AD20" s="131"/>
      <c r="AE20" s="132" t="s">
        <v>108</v>
      </c>
      <c r="AF20" s="133">
        <f>DIRECCIONALIDAD!J25/100</f>
        <v>0</v>
      </c>
      <c r="AG20" s="132"/>
      <c r="AH20" s="132"/>
      <c r="AI20" s="132"/>
      <c r="AJ20" s="132" t="s">
        <v>109</v>
      </c>
      <c r="AK20" s="133">
        <f>DIRECCIONALIDAD!J26/100</f>
        <v>0.91139240506329111</v>
      </c>
      <c r="AL20" s="132"/>
      <c r="AM20" s="132"/>
      <c r="AN20" s="132" t="s">
        <v>110</v>
      </c>
      <c r="AO20" s="135">
        <f>DIRECCIONALIDAD!J27/100</f>
        <v>8.8607594936708847E-2</v>
      </c>
      <c r="AP20" s="72"/>
      <c r="AQ20" s="72"/>
      <c r="AR20" s="72"/>
      <c r="AS20" s="72"/>
      <c r="AT20" s="72"/>
      <c r="AU20" s="72">
        <f t="shared" ref="AU20:BA20" si="15">E24</f>
        <v>527.5</v>
      </c>
      <c r="AV20" s="72">
        <f t="shared" si="15"/>
        <v>471</v>
      </c>
      <c r="AW20" s="72">
        <f t="shared" si="15"/>
        <v>428.5</v>
      </c>
      <c r="AX20" s="72">
        <f t="shared" si="15"/>
        <v>389.5</v>
      </c>
      <c r="AY20" s="72">
        <f t="shared" si="15"/>
        <v>342</v>
      </c>
      <c r="AZ20" s="72">
        <f t="shared" si="15"/>
        <v>331.5</v>
      </c>
      <c r="BA20" s="72">
        <f t="shared" si="15"/>
        <v>312.5</v>
      </c>
      <c r="BB20" s="72"/>
      <c r="BC20" s="72"/>
      <c r="BD20" s="72"/>
      <c r="BE20" s="72">
        <f t="shared" ref="BE20:BQ20" si="16">P24</f>
        <v>320</v>
      </c>
      <c r="BF20" s="72">
        <f t="shared" si="16"/>
        <v>370.5</v>
      </c>
      <c r="BG20" s="72">
        <f t="shared" si="16"/>
        <v>347.5</v>
      </c>
      <c r="BH20" s="72">
        <f t="shared" si="16"/>
        <v>287.5</v>
      </c>
      <c r="BI20" s="72">
        <f t="shared" si="16"/>
        <v>302</v>
      </c>
      <c r="BJ20" s="72">
        <f t="shared" si="16"/>
        <v>273</v>
      </c>
      <c r="BK20" s="72">
        <f t="shared" si="16"/>
        <v>286.5</v>
      </c>
      <c r="BL20" s="72">
        <f t="shared" si="16"/>
        <v>310</v>
      </c>
      <c r="BM20" s="72">
        <f t="shared" si="16"/>
        <v>305</v>
      </c>
      <c r="BN20" s="72">
        <f t="shared" si="16"/>
        <v>317.5</v>
      </c>
      <c r="BO20" s="72">
        <f t="shared" si="16"/>
        <v>353.5</v>
      </c>
      <c r="BP20" s="72">
        <f t="shared" si="16"/>
        <v>358.5</v>
      </c>
      <c r="BQ20" s="72">
        <f t="shared" si="16"/>
        <v>362</v>
      </c>
      <c r="BR20" s="72"/>
      <c r="BS20" s="72"/>
      <c r="BT20" s="72"/>
      <c r="BU20" s="72">
        <f t="shared" ref="BU20:CC20" si="17">AG24</f>
        <v>393</v>
      </c>
      <c r="BV20" s="72">
        <f t="shared" si="17"/>
        <v>402</v>
      </c>
      <c r="BW20" s="72">
        <f t="shared" si="17"/>
        <v>425.5</v>
      </c>
      <c r="BX20" s="72">
        <f t="shared" si="17"/>
        <v>428</v>
      </c>
      <c r="BY20" s="72">
        <f t="shared" si="17"/>
        <v>433</v>
      </c>
      <c r="BZ20" s="72">
        <f t="shared" si="17"/>
        <v>444</v>
      </c>
      <c r="CA20" s="72">
        <f t="shared" si="17"/>
        <v>425</v>
      </c>
      <c r="CB20" s="72">
        <f t="shared" si="17"/>
        <v>457</v>
      </c>
      <c r="CC20" s="72">
        <f t="shared" si="17"/>
        <v>456</v>
      </c>
    </row>
    <row r="21" spans="1:81" ht="16.5" customHeight="1" x14ac:dyDescent="0.2">
      <c r="A21" s="137" t="s">
        <v>150</v>
      </c>
      <c r="B21" s="138">
        <f>MAX(B19:K19)</f>
        <v>702</v>
      </c>
      <c r="C21" s="132" t="s">
        <v>108</v>
      </c>
      <c r="D21" s="139">
        <f>+B21*D20</f>
        <v>0</v>
      </c>
      <c r="E21" s="132"/>
      <c r="F21" s="132" t="s">
        <v>109</v>
      </c>
      <c r="G21" s="139">
        <f>+B21*G20</f>
        <v>643.49999999999989</v>
      </c>
      <c r="H21" s="132"/>
      <c r="I21" s="132" t="s">
        <v>110</v>
      </c>
      <c r="J21" s="139">
        <f>+B21*J20</f>
        <v>58.499999999999986</v>
      </c>
      <c r="K21" s="134"/>
      <c r="L21" s="128"/>
      <c r="M21" s="138">
        <f>MAX(M19:AB19)</f>
        <v>432</v>
      </c>
      <c r="N21" s="132"/>
      <c r="O21" s="132" t="s">
        <v>108</v>
      </c>
      <c r="P21" s="140">
        <f>+M21*P20</f>
        <v>9.2159999999999993</v>
      </c>
      <c r="Q21" s="132"/>
      <c r="R21" s="132"/>
      <c r="S21" s="132"/>
      <c r="T21" s="132" t="s">
        <v>109</v>
      </c>
      <c r="U21" s="140">
        <f>+M21*U20</f>
        <v>381.31200000000001</v>
      </c>
      <c r="V21" s="132"/>
      <c r="W21" s="132"/>
      <c r="X21" s="132"/>
      <c r="Y21" s="132" t="s">
        <v>110</v>
      </c>
      <c r="Z21" s="140">
        <f>+M21*Z20</f>
        <v>41.472000000000001</v>
      </c>
      <c r="AA21" s="132"/>
      <c r="AB21" s="134"/>
      <c r="AC21" s="128"/>
      <c r="AD21" s="138">
        <f>MAX(AD19:AO19)</f>
        <v>410.5</v>
      </c>
      <c r="AE21" s="132" t="s">
        <v>108</v>
      </c>
      <c r="AF21" s="139">
        <f>+AD21*AF20</f>
        <v>0</v>
      </c>
      <c r="AG21" s="132"/>
      <c r="AH21" s="132"/>
      <c r="AI21" s="132"/>
      <c r="AJ21" s="132" t="s">
        <v>109</v>
      </c>
      <c r="AK21" s="139">
        <f>+AD21*AK20</f>
        <v>374.12658227848101</v>
      </c>
      <c r="AL21" s="132"/>
      <c r="AM21" s="132"/>
      <c r="AN21" s="132" t="s">
        <v>110</v>
      </c>
      <c r="AO21" s="141">
        <f>+AD21*AO20</f>
        <v>36.373417721518983</v>
      </c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72"/>
      <c r="BP21" s="72"/>
      <c r="BQ21" s="72"/>
      <c r="BR21" s="72"/>
      <c r="BS21" s="72"/>
      <c r="BT21" s="72"/>
      <c r="BU21" s="72"/>
      <c r="BV21" s="72"/>
      <c r="BW21" s="72"/>
      <c r="BX21" s="72"/>
      <c r="BY21" s="72"/>
      <c r="BZ21" s="72"/>
      <c r="CA21" s="72"/>
      <c r="CB21" s="72"/>
      <c r="CC21" s="72"/>
    </row>
    <row r="22" spans="1:81" ht="16.5" customHeight="1" x14ac:dyDescent="0.2">
      <c r="A22" s="72"/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202" t="s">
        <v>104</v>
      </c>
      <c r="U22" s="202"/>
      <c r="V22" s="136">
        <v>3</v>
      </c>
      <c r="W22" s="128"/>
      <c r="X22" s="128"/>
      <c r="Y22" s="128"/>
      <c r="Z22" s="128"/>
      <c r="AA22" s="128"/>
      <c r="AB22" s="128"/>
      <c r="AC22" s="128"/>
      <c r="AD22" s="128"/>
      <c r="AE22" s="128"/>
      <c r="AF22" s="128"/>
      <c r="AG22" s="128"/>
      <c r="AH22" s="128"/>
      <c r="AI22" s="128"/>
      <c r="AJ22" s="128"/>
      <c r="AK22" s="128"/>
      <c r="AL22" s="128"/>
      <c r="AM22" s="128"/>
      <c r="AN22" s="128"/>
      <c r="AO22" s="128"/>
      <c r="AP22" s="72"/>
      <c r="AQ22" s="72"/>
      <c r="AR22" s="72"/>
      <c r="AS22" s="72"/>
      <c r="AT22" s="72"/>
      <c r="AU22" s="72">
        <f t="shared" ref="AU22:BA22" si="18">E34</f>
        <v>1934</v>
      </c>
      <c r="AV22" s="72">
        <f t="shared" si="18"/>
        <v>1847</v>
      </c>
      <c r="AW22" s="72">
        <f t="shared" si="18"/>
        <v>1752</v>
      </c>
      <c r="AX22" s="72">
        <f t="shared" si="18"/>
        <v>1656</v>
      </c>
      <c r="AY22" s="72">
        <f t="shared" si="18"/>
        <v>1535.5</v>
      </c>
      <c r="AZ22" s="72">
        <f t="shared" si="18"/>
        <v>1494</v>
      </c>
      <c r="BA22" s="72">
        <f t="shared" si="18"/>
        <v>1426.5</v>
      </c>
      <c r="BB22" s="72"/>
      <c r="BC22" s="72"/>
      <c r="BD22" s="72"/>
      <c r="BE22" s="72">
        <f t="shared" ref="BE22:BQ22" si="19">P34</f>
        <v>1458</v>
      </c>
      <c r="BF22" s="72">
        <f t="shared" si="19"/>
        <v>1535.5</v>
      </c>
      <c r="BG22" s="72">
        <f t="shared" si="19"/>
        <v>1531</v>
      </c>
      <c r="BH22" s="72">
        <f t="shared" si="19"/>
        <v>1495.5</v>
      </c>
      <c r="BI22" s="72">
        <f t="shared" si="19"/>
        <v>1540</v>
      </c>
      <c r="BJ22" s="72">
        <f t="shared" si="19"/>
        <v>1469.5</v>
      </c>
      <c r="BK22" s="72">
        <f t="shared" si="19"/>
        <v>1473</v>
      </c>
      <c r="BL22" s="72">
        <f t="shared" si="19"/>
        <v>1462.5</v>
      </c>
      <c r="BM22" s="72">
        <f t="shared" si="19"/>
        <v>1459</v>
      </c>
      <c r="BN22" s="72">
        <f t="shared" si="19"/>
        <v>1470</v>
      </c>
      <c r="BO22" s="72">
        <f t="shared" si="19"/>
        <v>1481</v>
      </c>
      <c r="BP22" s="72">
        <f t="shared" si="19"/>
        <v>1483.5</v>
      </c>
      <c r="BQ22" s="72">
        <f t="shared" si="19"/>
        <v>1488.5</v>
      </c>
      <c r="BR22" s="72"/>
      <c r="BS22" s="72"/>
      <c r="BT22" s="72"/>
      <c r="BU22" s="72">
        <f t="shared" ref="BU22:CC22" si="20">AG34</f>
        <v>1590.5</v>
      </c>
      <c r="BV22" s="72">
        <f t="shared" si="20"/>
        <v>1637.5</v>
      </c>
      <c r="BW22" s="72">
        <f t="shared" si="20"/>
        <v>1746</v>
      </c>
      <c r="BX22" s="72">
        <f t="shared" si="20"/>
        <v>1768</v>
      </c>
      <c r="BY22" s="72">
        <f t="shared" si="20"/>
        <v>1861.5</v>
      </c>
      <c r="BZ22" s="72">
        <f t="shared" si="20"/>
        <v>1940</v>
      </c>
      <c r="CA22" s="72">
        <f t="shared" si="20"/>
        <v>1900</v>
      </c>
      <c r="CB22" s="72">
        <f t="shared" si="20"/>
        <v>1965</v>
      </c>
      <c r="CC22" s="72">
        <f t="shared" si="20"/>
        <v>1885.5</v>
      </c>
    </row>
    <row r="23" spans="1:81" ht="16.5" customHeight="1" x14ac:dyDescent="0.2">
      <c r="A23" s="80" t="s">
        <v>105</v>
      </c>
      <c r="B23" s="129">
        <f>'G-3'!F10</f>
        <v>142</v>
      </c>
      <c r="C23" s="129">
        <f>'G-3'!F11</f>
        <v>142.5</v>
      </c>
      <c r="D23" s="129">
        <f>'G-3'!F12</f>
        <v>121.5</v>
      </c>
      <c r="E23" s="129">
        <f>'G-3'!F13</f>
        <v>121.5</v>
      </c>
      <c r="F23" s="129">
        <f>'G-3'!F14</f>
        <v>85.5</v>
      </c>
      <c r="G23" s="129">
        <f>'G-3'!F15</f>
        <v>100</v>
      </c>
      <c r="H23" s="129">
        <f>'G-3'!F16</f>
        <v>82.5</v>
      </c>
      <c r="I23" s="129">
        <f>'G-3'!F17</f>
        <v>74</v>
      </c>
      <c r="J23" s="129">
        <f>'G-3'!F18</f>
        <v>75</v>
      </c>
      <c r="K23" s="129">
        <f>'G-3'!F19</f>
        <v>81</v>
      </c>
      <c r="L23" s="130"/>
      <c r="M23" s="129">
        <f>'G-3'!F20</f>
        <v>44</v>
      </c>
      <c r="N23" s="129">
        <f>'G-3'!F21</f>
        <v>87.5</v>
      </c>
      <c r="O23" s="129">
        <f>'G-3'!F22</f>
        <v>125</v>
      </c>
      <c r="P23" s="129">
        <f>'G-3'!M10</f>
        <v>63.5</v>
      </c>
      <c r="Q23" s="129">
        <f>'G-3'!M11</f>
        <v>94.5</v>
      </c>
      <c r="R23" s="129">
        <f>'G-3'!M12</f>
        <v>64.5</v>
      </c>
      <c r="S23" s="129">
        <f>'G-3'!M13</f>
        <v>65</v>
      </c>
      <c r="T23" s="129">
        <f>'G-3'!M14</f>
        <v>78</v>
      </c>
      <c r="U23" s="129">
        <f>'G-3'!M15</f>
        <v>65.5</v>
      </c>
      <c r="V23" s="129">
        <f>'G-3'!M16</f>
        <v>78</v>
      </c>
      <c r="W23" s="129">
        <f>'G-3'!M17</f>
        <v>88.5</v>
      </c>
      <c r="X23" s="129">
        <f>'G-3'!M18</f>
        <v>73</v>
      </c>
      <c r="Y23" s="129">
        <f>'G-3'!M19</f>
        <v>78</v>
      </c>
      <c r="Z23" s="129">
        <f>'G-3'!M20</f>
        <v>114</v>
      </c>
      <c r="AA23" s="129">
        <f>'G-3'!M21</f>
        <v>93.5</v>
      </c>
      <c r="AB23" s="129">
        <f>'G-3'!M22</f>
        <v>76.5</v>
      </c>
      <c r="AC23" s="130"/>
      <c r="AD23" s="129">
        <f>'G-3'!T10</f>
        <v>95.5</v>
      </c>
      <c r="AE23" s="129">
        <f>'G-3'!T11</f>
        <v>102.5</v>
      </c>
      <c r="AF23" s="129">
        <f>'G-3'!T12</f>
        <v>93.5</v>
      </c>
      <c r="AG23" s="129">
        <f>'G-3'!T13</f>
        <v>101.5</v>
      </c>
      <c r="AH23" s="129">
        <f>'G-3'!T14</f>
        <v>104.5</v>
      </c>
      <c r="AI23" s="129">
        <f>'G-3'!T15</f>
        <v>126</v>
      </c>
      <c r="AJ23" s="129">
        <f>'G-3'!T16</f>
        <v>96</v>
      </c>
      <c r="AK23" s="129">
        <f>'G-3'!T17</f>
        <v>106.5</v>
      </c>
      <c r="AL23" s="129">
        <f>'G-3'!T18</f>
        <v>115.5</v>
      </c>
      <c r="AM23" s="129">
        <f>'G-3'!T19</f>
        <v>107</v>
      </c>
      <c r="AN23" s="129">
        <f>'G-3'!T20</f>
        <v>128</v>
      </c>
      <c r="AO23" s="129">
        <f>'G-3'!T21</f>
        <v>105.5</v>
      </c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</row>
    <row r="24" spans="1:81" ht="16.5" customHeight="1" x14ac:dyDescent="0.2">
      <c r="A24" s="80" t="s">
        <v>106</v>
      </c>
      <c r="B24" s="129"/>
      <c r="C24" s="129"/>
      <c r="D24" s="129"/>
      <c r="E24" s="129">
        <f>B23+C23+D23+E23</f>
        <v>527.5</v>
      </c>
      <c r="F24" s="129">
        <f t="shared" ref="F24:K24" si="21">C23+D23+E23+F23</f>
        <v>471</v>
      </c>
      <c r="G24" s="129">
        <f t="shared" si="21"/>
        <v>428.5</v>
      </c>
      <c r="H24" s="129">
        <f t="shared" si="21"/>
        <v>389.5</v>
      </c>
      <c r="I24" s="129">
        <f t="shared" si="21"/>
        <v>342</v>
      </c>
      <c r="J24" s="129">
        <f t="shared" si="21"/>
        <v>331.5</v>
      </c>
      <c r="K24" s="129">
        <f t="shared" si="21"/>
        <v>312.5</v>
      </c>
      <c r="L24" s="130"/>
      <c r="M24" s="129"/>
      <c r="N24" s="129"/>
      <c r="O24" s="129"/>
      <c r="P24" s="129">
        <f>M23+N23+O23+P23</f>
        <v>320</v>
      </c>
      <c r="Q24" s="129">
        <f t="shared" ref="Q24:AB24" si="22">N23+O23+P23+Q23</f>
        <v>370.5</v>
      </c>
      <c r="R24" s="129">
        <f t="shared" si="22"/>
        <v>347.5</v>
      </c>
      <c r="S24" s="129">
        <f t="shared" si="22"/>
        <v>287.5</v>
      </c>
      <c r="T24" s="129">
        <f t="shared" si="22"/>
        <v>302</v>
      </c>
      <c r="U24" s="129">
        <f t="shared" si="22"/>
        <v>273</v>
      </c>
      <c r="V24" s="129">
        <f t="shared" si="22"/>
        <v>286.5</v>
      </c>
      <c r="W24" s="129">
        <f t="shared" si="22"/>
        <v>310</v>
      </c>
      <c r="X24" s="129">
        <f t="shared" si="22"/>
        <v>305</v>
      </c>
      <c r="Y24" s="129">
        <f t="shared" si="22"/>
        <v>317.5</v>
      </c>
      <c r="Z24" s="129">
        <f t="shared" si="22"/>
        <v>353.5</v>
      </c>
      <c r="AA24" s="129">
        <f t="shared" si="22"/>
        <v>358.5</v>
      </c>
      <c r="AB24" s="129">
        <f t="shared" si="22"/>
        <v>362</v>
      </c>
      <c r="AC24" s="130"/>
      <c r="AD24" s="129"/>
      <c r="AE24" s="129"/>
      <c r="AF24" s="129"/>
      <c r="AG24" s="129">
        <f>AD23+AE23+AF23+AG23</f>
        <v>393</v>
      </c>
      <c r="AH24" s="129">
        <f t="shared" ref="AH24:AO24" si="23">AE23+AF23+AG23+AH23</f>
        <v>402</v>
      </c>
      <c r="AI24" s="129">
        <f t="shared" si="23"/>
        <v>425.5</v>
      </c>
      <c r="AJ24" s="129">
        <f t="shared" si="23"/>
        <v>428</v>
      </c>
      <c r="AK24" s="129">
        <f t="shared" si="23"/>
        <v>433</v>
      </c>
      <c r="AL24" s="129">
        <f t="shared" si="23"/>
        <v>444</v>
      </c>
      <c r="AM24" s="129">
        <f t="shared" si="23"/>
        <v>425</v>
      </c>
      <c r="AN24" s="129">
        <f t="shared" si="23"/>
        <v>457</v>
      </c>
      <c r="AO24" s="129">
        <f t="shared" si="23"/>
        <v>456</v>
      </c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</row>
    <row r="25" spans="1:81" ht="16.5" customHeight="1" x14ac:dyDescent="0.2">
      <c r="A25" s="77" t="s">
        <v>107</v>
      </c>
      <c r="B25" s="131"/>
      <c r="C25" s="132" t="s">
        <v>108</v>
      </c>
      <c r="D25" s="133">
        <f>DIRECCIONALIDAD!J28/100</f>
        <v>0</v>
      </c>
      <c r="E25" s="132"/>
      <c r="F25" s="132" t="s">
        <v>109</v>
      </c>
      <c r="G25" s="133">
        <f>DIRECCIONALIDAD!J29/100</f>
        <v>0.96996996996996998</v>
      </c>
      <c r="H25" s="132"/>
      <c r="I25" s="132" t="s">
        <v>110</v>
      </c>
      <c r="J25" s="133">
        <f>DIRECCIONALIDAD!J30/100</f>
        <v>3.003003003003003E-2</v>
      </c>
      <c r="K25" s="134"/>
      <c r="L25" s="128"/>
      <c r="M25" s="131"/>
      <c r="N25" s="132"/>
      <c r="O25" s="132" t="s">
        <v>108</v>
      </c>
      <c r="P25" s="133">
        <f>DIRECCIONALIDAD!J31/100</f>
        <v>0</v>
      </c>
      <c r="Q25" s="132"/>
      <c r="R25" s="132"/>
      <c r="S25" s="132"/>
      <c r="T25" s="132" t="s">
        <v>109</v>
      </c>
      <c r="U25" s="133">
        <f>DIRECCIONALIDAD!J32/100</f>
        <v>0.95294117647058807</v>
      </c>
      <c r="V25" s="132"/>
      <c r="W25" s="132"/>
      <c r="X25" s="132"/>
      <c r="Y25" s="132" t="s">
        <v>110</v>
      </c>
      <c r="Z25" s="133">
        <f>DIRECCIONALIDAD!J33/100</f>
        <v>4.7058823529411764E-2</v>
      </c>
      <c r="AA25" s="132"/>
      <c r="AB25" s="132"/>
      <c r="AC25" s="128"/>
      <c r="AD25" s="131"/>
      <c r="AE25" s="132" t="s">
        <v>108</v>
      </c>
      <c r="AF25" s="133">
        <f>DIRECCIONALIDAD!J34/100</f>
        <v>0</v>
      </c>
      <c r="AG25" s="132"/>
      <c r="AH25" s="132"/>
      <c r="AI25" s="132"/>
      <c r="AJ25" s="132" t="s">
        <v>109</v>
      </c>
      <c r="AK25" s="133">
        <f>DIRECCIONALIDAD!J35/100</f>
        <v>0.94860813704496783</v>
      </c>
      <c r="AL25" s="132"/>
      <c r="AM25" s="132"/>
      <c r="AN25" s="132" t="s">
        <v>110</v>
      </c>
      <c r="AO25" s="133">
        <f>DIRECCIONALIDAD!J36/100</f>
        <v>5.1391862955032119E-2</v>
      </c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</row>
    <row r="26" spans="1:81" ht="16.5" customHeight="1" x14ac:dyDescent="0.2">
      <c r="A26" s="137" t="s">
        <v>150</v>
      </c>
      <c r="B26" s="138">
        <f>MAX(B24:K24)</f>
        <v>527.5</v>
      </c>
      <c r="C26" s="132" t="s">
        <v>108</v>
      </c>
      <c r="D26" s="139">
        <f>+B26*D25</f>
        <v>0</v>
      </c>
      <c r="E26" s="132"/>
      <c r="F26" s="132" t="s">
        <v>109</v>
      </c>
      <c r="G26" s="139">
        <f>+B26*G25</f>
        <v>511.65915915915917</v>
      </c>
      <c r="H26" s="132"/>
      <c r="I26" s="132" t="s">
        <v>110</v>
      </c>
      <c r="J26" s="139">
        <f>+B26*J25</f>
        <v>15.840840840840841</v>
      </c>
      <c r="K26" s="134"/>
      <c r="L26" s="128"/>
      <c r="M26" s="138">
        <f>MAX(M24:AB24)</f>
        <v>370.5</v>
      </c>
      <c r="N26" s="132"/>
      <c r="O26" s="132" t="s">
        <v>108</v>
      </c>
      <c r="P26" s="140">
        <f>+M26*P25</f>
        <v>0</v>
      </c>
      <c r="Q26" s="132"/>
      <c r="R26" s="132"/>
      <c r="S26" s="132"/>
      <c r="T26" s="132" t="s">
        <v>109</v>
      </c>
      <c r="U26" s="140">
        <f>+M26*U25</f>
        <v>353.06470588235288</v>
      </c>
      <c r="V26" s="132"/>
      <c r="W26" s="132"/>
      <c r="X26" s="132"/>
      <c r="Y26" s="132" t="s">
        <v>110</v>
      </c>
      <c r="Z26" s="140">
        <f>+M26*Z25</f>
        <v>17.435294117647057</v>
      </c>
      <c r="AA26" s="132"/>
      <c r="AB26" s="134"/>
      <c r="AC26" s="128"/>
      <c r="AD26" s="138">
        <f>MAX(AD24:AO24)</f>
        <v>457</v>
      </c>
      <c r="AE26" s="132" t="s">
        <v>108</v>
      </c>
      <c r="AF26" s="139">
        <f>+AD26*AF25</f>
        <v>0</v>
      </c>
      <c r="AG26" s="132"/>
      <c r="AH26" s="132"/>
      <c r="AI26" s="132"/>
      <c r="AJ26" s="132" t="s">
        <v>109</v>
      </c>
      <c r="AK26" s="139">
        <f>+AD26*AK25</f>
        <v>433.51391862955029</v>
      </c>
      <c r="AL26" s="132"/>
      <c r="AM26" s="132"/>
      <c r="AN26" s="132" t="s">
        <v>110</v>
      </c>
      <c r="AO26" s="141">
        <f>+AD26*AO25</f>
        <v>23.486081370449678</v>
      </c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  <c r="BR26" s="72"/>
      <c r="BS26" s="72"/>
      <c r="BT26" s="72"/>
      <c r="BU26" s="72"/>
      <c r="BV26" s="72"/>
      <c r="BW26" s="72"/>
      <c r="BX26" s="72"/>
      <c r="BY26" s="72"/>
      <c r="BZ26" s="72"/>
      <c r="CA26" s="72"/>
      <c r="CB26" s="72"/>
      <c r="CC26" s="72"/>
    </row>
    <row r="27" spans="1:81" ht="16.5" customHeight="1" x14ac:dyDescent="0.2">
      <c r="A27" s="72"/>
      <c r="B27" s="128"/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202" t="s">
        <v>104</v>
      </c>
      <c r="U27" s="202"/>
      <c r="V27" s="136">
        <v>4</v>
      </c>
      <c r="W27" s="128"/>
      <c r="X27" s="128"/>
      <c r="Y27" s="128"/>
      <c r="Z27" s="128"/>
      <c r="AA27" s="128"/>
      <c r="AB27" s="128"/>
      <c r="AC27" s="128"/>
      <c r="AD27" s="128"/>
      <c r="AE27" s="128"/>
      <c r="AF27" s="128"/>
      <c r="AG27" s="128"/>
      <c r="AH27" s="128"/>
      <c r="AI27" s="128"/>
      <c r="AJ27" s="128"/>
      <c r="AK27" s="128"/>
      <c r="AL27" s="128"/>
      <c r="AM27" s="128"/>
      <c r="AN27" s="128"/>
      <c r="AO27" s="128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  <c r="BR27" s="72"/>
      <c r="BS27" s="72"/>
      <c r="BT27" s="72"/>
      <c r="BU27" s="72"/>
      <c r="BV27" s="72"/>
      <c r="BW27" s="72"/>
      <c r="BX27" s="72"/>
      <c r="BY27" s="72"/>
      <c r="BZ27" s="72"/>
      <c r="CA27" s="72"/>
      <c r="CB27" s="72"/>
      <c r="CC27" s="72"/>
    </row>
    <row r="28" spans="1:81" ht="16.5" customHeight="1" x14ac:dyDescent="0.2">
      <c r="A28" s="80" t="s">
        <v>105</v>
      </c>
      <c r="B28" s="129">
        <f>'G-4'!F10</f>
        <v>96</v>
      </c>
      <c r="C28" s="129">
        <f>'G-4'!F11</f>
        <v>112.5</v>
      </c>
      <c r="D28" s="129">
        <f>'G-4'!F12</f>
        <v>106</v>
      </c>
      <c r="E28" s="129">
        <f>'G-4'!F13</f>
        <v>122</v>
      </c>
      <c r="F28" s="129">
        <f>'G-4'!F14</f>
        <v>113.5</v>
      </c>
      <c r="G28" s="129">
        <f>'G-4'!F15</f>
        <v>120.5</v>
      </c>
      <c r="H28" s="129">
        <f>'G-4'!F16</f>
        <v>121</v>
      </c>
      <c r="I28" s="129">
        <f>'G-4'!F17</f>
        <v>93</v>
      </c>
      <c r="J28" s="129">
        <f>'G-4'!F18</f>
        <v>102</v>
      </c>
      <c r="K28" s="129">
        <f>'G-4'!F19</f>
        <v>104</v>
      </c>
      <c r="L28" s="130"/>
      <c r="M28" s="129">
        <f>'G-4'!F20</f>
        <v>106</v>
      </c>
      <c r="N28" s="129">
        <f>'G-4'!F21</f>
        <v>121.5</v>
      </c>
      <c r="O28" s="129">
        <f>'G-4'!F22</f>
        <v>135</v>
      </c>
      <c r="P28" s="129">
        <f>'G-4'!M10</f>
        <v>117.5</v>
      </c>
      <c r="Q28" s="129">
        <f>'G-4'!M11</f>
        <v>130.5</v>
      </c>
      <c r="R28" s="129">
        <f>'G-4'!M12</f>
        <v>122.5</v>
      </c>
      <c r="S28" s="129">
        <f>'G-4'!M13</f>
        <v>140</v>
      </c>
      <c r="T28" s="129">
        <f>'G-4'!M14</f>
        <v>133.5</v>
      </c>
      <c r="U28" s="129">
        <f>'G-4'!M15</f>
        <v>125</v>
      </c>
      <c r="V28" s="129">
        <f>'G-4'!M16</f>
        <v>126.5</v>
      </c>
      <c r="W28" s="129">
        <f>'G-4'!M17</f>
        <v>126</v>
      </c>
      <c r="X28" s="129">
        <f>'G-4'!M18</f>
        <v>137.5</v>
      </c>
      <c r="Y28" s="129">
        <f>'G-4'!M19</f>
        <v>115</v>
      </c>
      <c r="Z28" s="129">
        <f>'G-4'!M20</f>
        <v>118.5</v>
      </c>
      <c r="AA28" s="129">
        <f>'G-4'!M21</f>
        <v>122</v>
      </c>
      <c r="AB28" s="129">
        <f>'G-4'!M22</f>
        <v>138.5</v>
      </c>
      <c r="AC28" s="130"/>
      <c r="AD28" s="129">
        <f>'G-4'!T10</f>
        <v>99.5</v>
      </c>
      <c r="AE28" s="129">
        <f>'G-4'!T11</f>
        <v>116</v>
      </c>
      <c r="AF28" s="129">
        <f>'G-4'!T12</f>
        <v>121.5</v>
      </c>
      <c r="AG28" s="129">
        <f>'G-4'!T13</f>
        <v>140</v>
      </c>
      <c r="AH28" s="129">
        <f>'G-4'!T14</f>
        <v>129</v>
      </c>
      <c r="AI28" s="129">
        <f>'G-4'!T15</f>
        <v>144</v>
      </c>
      <c r="AJ28" s="129">
        <f>'G-4'!T16</f>
        <v>135.5</v>
      </c>
      <c r="AK28" s="129">
        <f>'G-4'!T17</f>
        <v>149.5</v>
      </c>
      <c r="AL28" s="129">
        <f>'G-4'!T18</f>
        <v>158</v>
      </c>
      <c r="AM28" s="129">
        <f>'G-4'!T19</f>
        <v>137.5</v>
      </c>
      <c r="AN28" s="129">
        <f>'G-4'!T20</f>
        <v>133.5</v>
      </c>
      <c r="AO28" s="129">
        <f>'G-4'!T21</f>
        <v>128.5</v>
      </c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  <c r="BM28" s="81"/>
      <c r="BN28" s="81"/>
      <c r="BO28" s="81"/>
      <c r="BP28" s="81"/>
      <c r="BQ28" s="81"/>
      <c r="BR28" s="81"/>
      <c r="BS28" s="81"/>
      <c r="BT28" s="81"/>
      <c r="BU28" s="81"/>
      <c r="BV28" s="81"/>
      <c r="BW28" s="81"/>
      <c r="BX28" s="81"/>
      <c r="BY28" s="81"/>
      <c r="BZ28" s="81"/>
      <c r="CA28" s="81"/>
      <c r="CB28" s="81"/>
      <c r="CC28" s="81"/>
    </row>
    <row r="29" spans="1:81" ht="16.5" customHeight="1" x14ac:dyDescent="0.2">
      <c r="A29" s="80" t="s">
        <v>106</v>
      </c>
      <c r="B29" s="129"/>
      <c r="C29" s="129"/>
      <c r="D29" s="129"/>
      <c r="E29" s="129">
        <f>B28+C28+D28+E28</f>
        <v>436.5</v>
      </c>
      <c r="F29" s="129">
        <f t="shared" ref="F29:K29" si="24">C28+D28+E28+F28</f>
        <v>454</v>
      </c>
      <c r="G29" s="129">
        <f t="shared" si="24"/>
        <v>462</v>
      </c>
      <c r="H29" s="129">
        <f t="shared" si="24"/>
        <v>477</v>
      </c>
      <c r="I29" s="129">
        <f t="shared" si="24"/>
        <v>448</v>
      </c>
      <c r="J29" s="129">
        <f t="shared" si="24"/>
        <v>436.5</v>
      </c>
      <c r="K29" s="129">
        <f t="shared" si="24"/>
        <v>420</v>
      </c>
      <c r="L29" s="130"/>
      <c r="M29" s="129"/>
      <c r="N29" s="129"/>
      <c r="O29" s="129"/>
      <c r="P29" s="129">
        <f>M28+N28+O28+P28</f>
        <v>480</v>
      </c>
      <c r="Q29" s="129">
        <f t="shared" ref="Q29:AB29" si="25">N28+O28+P28+Q28</f>
        <v>504.5</v>
      </c>
      <c r="R29" s="129">
        <f t="shared" si="25"/>
        <v>505.5</v>
      </c>
      <c r="S29" s="129">
        <f t="shared" si="25"/>
        <v>510.5</v>
      </c>
      <c r="T29" s="129">
        <f t="shared" si="25"/>
        <v>526.5</v>
      </c>
      <c r="U29" s="129">
        <f t="shared" si="25"/>
        <v>521</v>
      </c>
      <c r="V29" s="129">
        <f t="shared" si="25"/>
        <v>525</v>
      </c>
      <c r="W29" s="129">
        <f t="shared" si="25"/>
        <v>511</v>
      </c>
      <c r="X29" s="129">
        <f t="shared" si="25"/>
        <v>515</v>
      </c>
      <c r="Y29" s="129">
        <f t="shared" si="25"/>
        <v>505</v>
      </c>
      <c r="Z29" s="129">
        <f t="shared" si="25"/>
        <v>497</v>
      </c>
      <c r="AA29" s="129">
        <f t="shared" si="25"/>
        <v>493</v>
      </c>
      <c r="AB29" s="129">
        <f t="shared" si="25"/>
        <v>494</v>
      </c>
      <c r="AC29" s="130"/>
      <c r="AD29" s="129"/>
      <c r="AE29" s="129"/>
      <c r="AF29" s="129"/>
      <c r="AG29" s="129">
        <f>AD28+AE28+AF28+AG28</f>
        <v>477</v>
      </c>
      <c r="AH29" s="129">
        <f t="shared" ref="AH29:AO29" si="26">AE28+AF28+AG28+AH28</f>
        <v>506.5</v>
      </c>
      <c r="AI29" s="129">
        <f t="shared" si="26"/>
        <v>534.5</v>
      </c>
      <c r="AJ29" s="129">
        <f t="shared" si="26"/>
        <v>548.5</v>
      </c>
      <c r="AK29" s="129">
        <f t="shared" si="26"/>
        <v>558</v>
      </c>
      <c r="AL29" s="129">
        <f t="shared" si="26"/>
        <v>587</v>
      </c>
      <c r="AM29" s="129">
        <f t="shared" si="26"/>
        <v>580.5</v>
      </c>
      <c r="AN29" s="129">
        <f t="shared" si="26"/>
        <v>578.5</v>
      </c>
      <c r="AO29" s="129">
        <f t="shared" si="26"/>
        <v>557.5</v>
      </c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1"/>
      <c r="BR29" s="81"/>
      <c r="BS29" s="81"/>
      <c r="BT29" s="81"/>
      <c r="BU29" s="81"/>
      <c r="BV29" s="81"/>
      <c r="BW29" s="81"/>
      <c r="BX29" s="81"/>
      <c r="BY29" s="81"/>
      <c r="BZ29" s="81"/>
      <c r="CA29" s="81"/>
      <c r="CB29" s="81"/>
      <c r="CC29" s="81"/>
    </row>
    <row r="30" spans="1:81" ht="16.5" customHeight="1" x14ac:dyDescent="0.2">
      <c r="A30" s="77" t="s">
        <v>107</v>
      </c>
      <c r="B30" s="131"/>
      <c r="C30" s="132" t="s">
        <v>108</v>
      </c>
      <c r="D30" s="133">
        <f>DIRECCIONALIDAD!J37/100</f>
        <v>0</v>
      </c>
      <c r="E30" s="132"/>
      <c r="F30" s="132" t="s">
        <v>109</v>
      </c>
      <c r="G30" s="133">
        <f>DIRECCIONALIDAD!J38/100</f>
        <v>0.948780487804878</v>
      </c>
      <c r="H30" s="132"/>
      <c r="I30" s="132" t="s">
        <v>110</v>
      </c>
      <c r="J30" s="133">
        <f>DIRECCIONALIDAD!J39/100</f>
        <v>5.1219512195121955E-2</v>
      </c>
      <c r="K30" s="134"/>
      <c r="L30" s="128"/>
      <c r="M30" s="131"/>
      <c r="N30" s="132"/>
      <c r="O30" s="132" t="s">
        <v>108</v>
      </c>
      <c r="P30" s="133">
        <f>DIRECCIONALIDAD!J40/100</f>
        <v>0</v>
      </c>
      <c r="Q30" s="132"/>
      <c r="R30" s="132"/>
      <c r="S30" s="132"/>
      <c r="T30" s="132" t="s">
        <v>109</v>
      </c>
      <c r="U30" s="133">
        <f>DIRECCIONALIDAD!J41/100</f>
        <v>0.93666026871401153</v>
      </c>
      <c r="V30" s="132"/>
      <c r="W30" s="132"/>
      <c r="X30" s="132"/>
      <c r="Y30" s="132" t="s">
        <v>110</v>
      </c>
      <c r="Z30" s="133">
        <f>DIRECCIONALIDAD!J42/100</f>
        <v>6.3339731285988479E-2</v>
      </c>
      <c r="AA30" s="132"/>
      <c r="AB30" s="134"/>
      <c r="AC30" s="128"/>
      <c r="AD30" s="131"/>
      <c r="AE30" s="132" t="s">
        <v>108</v>
      </c>
      <c r="AF30" s="133">
        <f>DIRECCIONALIDAD!J43/100</f>
        <v>0</v>
      </c>
      <c r="AG30" s="132"/>
      <c r="AH30" s="132"/>
      <c r="AI30" s="132"/>
      <c r="AJ30" s="132" t="s">
        <v>109</v>
      </c>
      <c r="AK30" s="133">
        <f>DIRECCIONALIDAD!J44/100</f>
        <v>0.94656488549618312</v>
      </c>
      <c r="AL30" s="132"/>
      <c r="AM30" s="132"/>
      <c r="AN30" s="132" t="s">
        <v>110</v>
      </c>
      <c r="AO30" s="135">
        <f>DIRECCIONALIDAD!J45/100</f>
        <v>5.3435114503816793E-2</v>
      </c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  <c r="BR30" s="72"/>
      <c r="BS30" s="72"/>
      <c r="BT30" s="72"/>
      <c r="BU30" s="72"/>
      <c r="BV30" s="72"/>
      <c r="BW30" s="72"/>
      <c r="BX30" s="72"/>
      <c r="BY30" s="72"/>
      <c r="BZ30" s="72"/>
      <c r="CA30" s="72"/>
      <c r="CB30" s="72"/>
      <c r="CC30" s="72"/>
    </row>
    <row r="31" spans="1:81" ht="16.5" customHeight="1" x14ac:dyDescent="0.2">
      <c r="A31" s="137" t="s">
        <v>150</v>
      </c>
      <c r="B31" s="138">
        <f>MAX(B29:K29)</f>
        <v>477</v>
      </c>
      <c r="C31" s="132" t="s">
        <v>108</v>
      </c>
      <c r="D31" s="139">
        <f>+B31*D30</f>
        <v>0</v>
      </c>
      <c r="E31" s="132"/>
      <c r="F31" s="132" t="s">
        <v>109</v>
      </c>
      <c r="G31" s="139">
        <f>+B31*G30</f>
        <v>452.56829268292682</v>
      </c>
      <c r="H31" s="132"/>
      <c r="I31" s="132" t="s">
        <v>110</v>
      </c>
      <c r="J31" s="139">
        <f>+B31*J30</f>
        <v>24.431707317073172</v>
      </c>
      <c r="K31" s="134"/>
      <c r="L31" s="128"/>
      <c r="M31" s="138">
        <f>MAX(M29:AB29)</f>
        <v>526.5</v>
      </c>
      <c r="N31" s="132"/>
      <c r="O31" s="132" t="s">
        <v>108</v>
      </c>
      <c r="P31" s="140">
        <f>+M31*P30</f>
        <v>0</v>
      </c>
      <c r="Q31" s="132"/>
      <c r="R31" s="132"/>
      <c r="S31" s="132"/>
      <c r="T31" s="132" t="s">
        <v>109</v>
      </c>
      <c r="U31" s="140">
        <f>+M31*U30</f>
        <v>493.15163147792708</v>
      </c>
      <c r="V31" s="132"/>
      <c r="W31" s="132"/>
      <c r="X31" s="132"/>
      <c r="Y31" s="132" t="s">
        <v>110</v>
      </c>
      <c r="Z31" s="140">
        <f>+M31*Z30</f>
        <v>33.348368522072931</v>
      </c>
      <c r="AA31" s="132"/>
      <c r="AB31" s="134"/>
      <c r="AC31" s="128"/>
      <c r="AD31" s="138">
        <f>MAX(AD29:AO29)</f>
        <v>587</v>
      </c>
      <c r="AE31" s="132" t="s">
        <v>108</v>
      </c>
      <c r="AF31" s="139">
        <f>+AD31*AF30</f>
        <v>0</v>
      </c>
      <c r="AG31" s="132"/>
      <c r="AH31" s="132"/>
      <c r="AI31" s="132"/>
      <c r="AJ31" s="132" t="s">
        <v>109</v>
      </c>
      <c r="AK31" s="139">
        <f>+AD31*AK30</f>
        <v>555.63358778625945</v>
      </c>
      <c r="AL31" s="132"/>
      <c r="AM31" s="132"/>
      <c r="AN31" s="132" t="s">
        <v>110</v>
      </c>
      <c r="AO31" s="141">
        <f>+AD31*AO30</f>
        <v>31.366412213740457</v>
      </c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  <c r="BR31" s="72"/>
      <c r="BS31" s="72"/>
      <c r="BT31" s="72"/>
      <c r="BU31" s="72"/>
      <c r="BV31" s="72"/>
      <c r="BW31" s="72"/>
      <c r="BX31" s="72"/>
      <c r="BY31" s="72"/>
      <c r="BZ31" s="72"/>
      <c r="CA31" s="72"/>
      <c r="CB31" s="72"/>
      <c r="CC31" s="72"/>
    </row>
    <row r="32" spans="1:81" ht="16.5" customHeight="1" x14ac:dyDescent="0.2">
      <c r="A32" s="72"/>
      <c r="B32" s="128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28"/>
      <c r="R32" s="128"/>
      <c r="S32" s="128"/>
      <c r="T32" s="202" t="s">
        <v>104</v>
      </c>
      <c r="U32" s="202"/>
      <c r="V32" s="127" t="s">
        <v>111</v>
      </c>
      <c r="W32" s="128"/>
      <c r="X32" s="128"/>
      <c r="Y32" s="128"/>
      <c r="Z32" s="128"/>
      <c r="AA32" s="128"/>
      <c r="AB32" s="128"/>
      <c r="AC32" s="128"/>
      <c r="AD32" s="128"/>
      <c r="AE32" s="128"/>
      <c r="AF32" s="128"/>
      <c r="AG32" s="128"/>
      <c r="AH32" s="128"/>
      <c r="AI32" s="128"/>
      <c r="AJ32" s="128"/>
      <c r="AK32" s="128"/>
      <c r="AL32" s="128"/>
      <c r="AM32" s="128"/>
      <c r="AN32" s="128"/>
      <c r="AO32" s="128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  <c r="BR32" s="72"/>
      <c r="BS32" s="72"/>
      <c r="BT32" s="72"/>
      <c r="BU32" s="72"/>
      <c r="BV32" s="72"/>
      <c r="BW32" s="72"/>
      <c r="BX32" s="72"/>
      <c r="BY32" s="72"/>
      <c r="BZ32" s="72"/>
      <c r="CA32" s="72"/>
      <c r="CB32" s="72"/>
      <c r="CC32" s="72"/>
    </row>
    <row r="33" spans="1:81" ht="16.5" customHeight="1" x14ac:dyDescent="0.2">
      <c r="A33" s="80" t="s">
        <v>105</v>
      </c>
      <c r="B33" s="129">
        <f>B13+B18+B23+B28</f>
        <v>479</v>
      </c>
      <c r="C33" s="129">
        <f t="shared" ref="C33:K33" si="27">C13+C18+C23+C28</f>
        <v>518</v>
      </c>
      <c r="D33" s="129">
        <f t="shared" si="27"/>
        <v>477</v>
      </c>
      <c r="E33" s="129">
        <f t="shared" si="27"/>
        <v>460</v>
      </c>
      <c r="F33" s="129">
        <f t="shared" si="27"/>
        <v>392</v>
      </c>
      <c r="G33" s="129">
        <f t="shared" si="27"/>
        <v>423</v>
      </c>
      <c r="H33" s="129">
        <f t="shared" si="27"/>
        <v>381</v>
      </c>
      <c r="I33" s="129">
        <f t="shared" si="27"/>
        <v>339.5</v>
      </c>
      <c r="J33" s="129">
        <f t="shared" si="27"/>
        <v>350.5</v>
      </c>
      <c r="K33" s="129">
        <f t="shared" si="27"/>
        <v>355.5</v>
      </c>
      <c r="L33" s="130"/>
      <c r="M33" s="129">
        <f>M13+M18+M23+M28</f>
        <v>332</v>
      </c>
      <c r="N33" s="129">
        <f t="shared" ref="N33:AB33" si="28">N13+N18+N23+N28</f>
        <v>368.5</v>
      </c>
      <c r="O33" s="129">
        <f t="shared" si="28"/>
        <v>424</v>
      </c>
      <c r="P33" s="129">
        <f t="shared" si="28"/>
        <v>333.5</v>
      </c>
      <c r="Q33" s="129">
        <f t="shared" si="28"/>
        <v>409.5</v>
      </c>
      <c r="R33" s="129">
        <f t="shared" si="28"/>
        <v>364</v>
      </c>
      <c r="S33" s="129">
        <f t="shared" si="28"/>
        <v>388.5</v>
      </c>
      <c r="T33" s="129">
        <f t="shared" si="28"/>
        <v>378</v>
      </c>
      <c r="U33" s="129">
        <f t="shared" si="28"/>
        <v>339</v>
      </c>
      <c r="V33" s="129">
        <f t="shared" si="28"/>
        <v>367.5</v>
      </c>
      <c r="W33" s="129">
        <f t="shared" si="28"/>
        <v>378</v>
      </c>
      <c r="X33" s="129">
        <f t="shared" si="28"/>
        <v>374.5</v>
      </c>
      <c r="Y33" s="129">
        <f t="shared" si="28"/>
        <v>350</v>
      </c>
      <c r="Z33" s="129">
        <f t="shared" si="28"/>
        <v>378.5</v>
      </c>
      <c r="AA33" s="129">
        <f t="shared" si="28"/>
        <v>380.5</v>
      </c>
      <c r="AB33" s="129">
        <f t="shared" si="28"/>
        <v>379.5</v>
      </c>
      <c r="AC33" s="130"/>
      <c r="AD33" s="129">
        <f>AD13+AD18+AD23+AD28</f>
        <v>365.5</v>
      </c>
      <c r="AE33" s="129">
        <f t="shared" ref="AE33:AO33" si="29">AE13+AE18+AE23+AE28</f>
        <v>377.5</v>
      </c>
      <c r="AF33" s="129">
        <f t="shared" si="29"/>
        <v>417.5</v>
      </c>
      <c r="AG33" s="129">
        <f t="shared" si="29"/>
        <v>430</v>
      </c>
      <c r="AH33" s="129">
        <f t="shared" si="29"/>
        <v>412.5</v>
      </c>
      <c r="AI33" s="129">
        <f t="shared" si="29"/>
        <v>486</v>
      </c>
      <c r="AJ33" s="129">
        <f t="shared" si="29"/>
        <v>439.5</v>
      </c>
      <c r="AK33" s="129">
        <f t="shared" si="29"/>
        <v>523.5</v>
      </c>
      <c r="AL33" s="129">
        <f t="shared" si="29"/>
        <v>491</v>
      </c>
      <c r="AM33" s="129">
        <f t="shared" si="29"/>
        <v>446</v>
      </c>
      <c r="AN33" s="129">
        <f t="shared" si="29"/>
        <v>504.5</v>
      </c>
      <c r="AO33" s="129">
        <f t="shared" si="29"/>
        <v>444</v>
      </c>
      <c r="AP33" s="81"/>
      <c r="AQ33" s="81"/>
      <c r="AR33" s="81"/>
      <c r="AS33" s="81"/>
      <c r="AT33" s="81"/>
      <c r="AU33" s="81"/>
      <c r="AV33" s="81"/>
      <c r="AW33" s="81"/>
      <c r="AX33" s="81"/>
      <c r="AY33" s="81"/>
      <c r="AZ33" s="81"/>
      <c r="BA33" s="81"/>
      <c r="BB33" s="81"/>
      <c r="BC33" s="81"/>
      <c r="BD33" s="81"/>
      <c r="BE33" s="81"/>
      <c r="BF33" s="81"/>
      <c r="BG33" s="81"/>
      <c r="BH33" s="81"/>
      <c r="BI33" s="81"/>
      <c r="BJ33" s="81"/>
      <c r="BK33" s="81"/>
      <c r="BL33" s="81"/>
      <c r="BM33" s="81"/>
      <c r="BN33" s="81"/>
      <c r="BO33" s="81"/>
      <c r="BP33" s="81"/>
      <c r="BQ33" s="81"/>
      <c r="BR33" s="81"/>
      <c r="BS33" s="81"/>
      <c r="BT33" s="81"/>
      <c r="BU33" s="81"/>
      <c r="BV33" s="81"/>
      <c r="BW33" s="81"/>
      <c r="BX33" s="81"/>
      <c r="BY33" s="81"/>
      <c r="BZ33" s="81"/>
      <c r="CA33" s="81"/>
      <c r="CB33" s="81"/>
      <c r="CC33" s="81"/>
    </row>
    <row r="34" spans="1:81" ht="16.5" customHeight="1" x14ac:dyDescent="0.2">
      <c r="A34" s="80" t="s">
        <v>106</v>
      </c>
      <c r="B34" s="129"/>
      <c r="C34" s="129"/>
      <c r="D34" s="129"/>
      <c r="E34" s="129">
        <f>B33+C33+D33+E33</f>
        <v>1934</v>
      </c>
      <c r="F34" s="129">
        <f t="shared" ref="F34:K34" si="30">C33+D33+E33+F33</f>
        <v>1847</v>
      </c>
      <c r="G34" s="129">
        <f t="shared" si="30"/>
        <v>1752</v>
      </c>
      <c r="H34" s="129">
        <f t="shared" si="30"/>
        <v>1656</v>
      </c>
      <c r="I34" s="129">
        <f t="shared" si="30"/>
        <v>1535.5</v>
      </c>
      <c r="J34" s="129">
        <f t="shared" si="30"/>
        <v>1494</v>
      </c>
      <c r="K34" s="129">
        <f t="shared" si="30"/>
        <v>1426.5</v>
      </c>
      <c r="L34" s="130"/>
      <c r="M34" s="129"/>
      <c r="N34" s="129"/>
      <c r="O34" s="129"/>
      <c r="P34" s="129">
        <f>M33+N33+O33+P33</f>
        <v>1458</v>
      </c>
      <c r="Q34" s="129">
        <f t="shared" ref="Q34:AB34" si="31">N33+O33+P33+Q33</f>
        <v>1535.5</v>
      </c>
      <c r="R34" s="129">
        <f t="shared" si="31"/>
        <v>1531</v>
      </c>
      <c r="S34" s="129">
        <f t="shared" si="31"/>
        <v>1495.5</v>
      </c>
      <c r="T34" s="129">
        <f t="shared" si="31"/>
        <v>1540</v>
      </c>
      <c r="U34" s="129">
        <f t="shared" si="31"/>
        <v>1469.5</v>
      </c>
      <c r="V34" s="129">
        <f t="shared" si="31"/>
        <v>1473</v>
      </c>
      <c r="W34" s="129">
        <f t="shared" si="31"/>
        <v>1462.5</v>
      </c>
      <c r="X34" s="129">
        <f t="shared" si="31"/>
        <v>1459</v>
      </c>
      <c r="Y34" s="129">
        <f t="shared" si="31"/>
        <v>1470</v>
      </c>
      <c r="Z34" s="129">
        <f t="shared" si="31"/>
        <v>1481</v>
      </c>
      <c r="AA34" s="129">
        <f t="shared" si="31"/>
        <v>1483.5</v>
      </c>
      <c r="AB34" s="129">
        <f t="shared" si="31"/>
        <v>1488.5</v>
      </c>
      <c r="AC34" s="130"/>
      <c r="AD34" s="129"/>
      <c r="AE34" s="129"/>
      <c r="AF34" s="129"/>
      <c r="AG34" s="129">
        <f>AD33+AE33+AF33+AG33</f>
        <v>1590.5</v>
      </c>
      <c r="AH34" s="129">
        <f t="shared" ref="AH34:AO34" si="32">AE33+AF33+AG33+AH33</f>
        <v>1637.5</v>
      </c>
      <c r="AI34" s="129">
        <f t="shared" si="32"/>
        <v>1746</v>
      </c>
      <c r="AJ34" s="129">
        <f t="shared" si="32"/>
        <v>1768</v>
      </c>
      <c r="AK34" s="129">
        <f t="shared" si="32"/>
        <v>1861.5</v>
      </c>
      <c r="AL34" s="129">
        <f t="shared" si="32"/>
        <v>1940</v>
      </c>
      <c r="AM34" s="129">
        <f t="shared" si="32"/>
        <v>1900</v>
      </c>
      <c r="AN34" s="129">
        <f t="shared" si="32"/>
        <v>1965</v>
      </c>
      <c r="AO34" s="129">
        <f t="shared" si="32"/>
        <v>1885.5</v>
      </c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  <c r="BM34" s="81"/>
      <c r="BN34" s="81"/>
      <c r="BO34" s="81"/>
      <c r="BP34" s="81"/>
      <c r="BQ34" s="81"/>
      <c r="BR34" s="81"/>
      <c r="BS34" s="81"/>
      <c r="BT34" s="81"/>
      <c r="BU34" s="81"/>
      <c r="BV34" s="81"/>
      <c r="BW34" s="81"/>
      <c r="BX34" s="81"/>
      <c r="BY34" s="81"/>
      <c r="BZ34" s="81"/>
      <c r="CA34" s="81"/>
      <c r="CB34" s="81"/>
      <c r="CC34" s="81"/>
    </row>
    <row r="35" spans="1:81" x14ac:dyDescent="0.2">
      <c r="A35" s="72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  <c r="BR35" s="72"/>
      <c r="BS35" s="72"/>
      <c r="BT35" s="72"/>
      <c r="BU35" s="72"/>
      <c r="BV35" s="72"/>
      <c r="BW35" s="72"/>
      <c r="BX35" s="72"/>
      <c r="BY35" s="72"/>
      <c r="BZ35" s="72"/>
      <c r="CA35" s="72"/>
      <c r="CB35" s="72"/>
      <c r="CC35" s="72"/>
    </row>
    <row r="36" spans="1:81" x14ac:dyDescent="0.2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203"/>
      <c r="R36" s="203"/>
      <c r="S36" s="203"/>
      <c r="T36" s="203"/>
      <c r="U36" s="203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</row>
    <row r="37" spans="1:81" x14ac:dyDescent="0.2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81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/>
      <c r="BR37" s="72"/>
      <c r="BS37" s="72"/>
      <c r="BT37" s="72"/>
      <c r="BU37" s="72"/>
      <c r="BV37" s="72"/>
      <c r="BW37" s="72"/>
      <c r="BX37" s="72"/>
      <c r="BY37" s="72"/>
      <c r="BZ37" s="72"/>
      <c r="CA37" s="72"/>
      <c r="CB37" s="72"/>
      <c r="CC37" s="72"/>
    </row>
    <row r="38" spans="1:81" x14ac:dyDescent="0.2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81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</row>
    <row r="39" spans="1:81" x14ac:dyDescent="0.2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81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  <c r="BR39" s="72"/>
      <c r="BS39" s="72"/>
      <c r="BT39" s="72"/>
      <c r="BU39" s="72"/>
      <c r="BV39" s="72"/>
      <c r="BW39" s="72"/>
      <c r="BX39" s="72"/>
      <c r="BY39" s="72"/>
      <c r="BZ39" s="72"/>
      <c r="CA39" s="72"/>
      <c r="CB39" s="72"/>
      <c r="CC39" s="72"/>
    </row>
    <row r="40" spans="1:81" x14ac:dyDescent="0.2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81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  <c r="BR40" s="72"/>
      <c r="BS40" s="72"/>
      <c r="BT40" s="72"/>
      <c r="BU40" s="72"/>
      <c r="BV40" s="72"/>
      <c r="BW40" s="72"/>
      <c r="BX40" s="72"/>
      <c r="BY40" s="72"/>
      <c r="BZ40" s="72"/>
      <c r="CA40" s="72"/>
      <c r="CB40" s="72"/>
      <c r="CC40" s="72"/>
    </row>
    <row r="41" spans="1:81" x14ac:dyDescent="0.2">
      <c r="A41" s="72"/>
      <c r="B41" s="72"/>
      <c r="C41" s="72"/>
      <c r="D41" s="72"/>
      <c r="E41" s="72"/>
      <c r="F41" s="72"/>
      <c r="G41" s="72"/>
      <c r="H41" s="72"/>
      <c r="I41" s="72"/>
      <c r="J41" s="72"/>
      <c r="K41" s="81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</row>
    <row r="42" spans="1:81" x14ac:dyDescent="0.2">
      <c r="A42" s="72"/>
      <c r="B42" s="72"/>
      <c r="C42" s="72"/>
      <c r="D42" s="72"/>
      <c r="E42" s="72"/>
      <c r="F42" s="72"/>
      <c r="G42" s="72"/>
      <c r="H42" s="72"/>
      <c r="I42" s="72"/>
      <c r="J42" s="72"/>
      <c r="K42" s="81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BZ42" s="72"/>
      <c r="CA42" s="72"/>
      <c r="CB42" s="72"/>
      <c r="CC42" s="72"/>
    </row>
    <row r="43" spans="1:81" x14ac:dyDescent="0.2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81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BZ43" s="72"/>
      <c r="CA43" s="72"/>
      <c r="CB43" s="72"/>
      <c r="CC43" s="72"/>
    </row>
    <row r="44" spans="1:81" x14ac:dyDescent="0.2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81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2"/>
      <c r="CA44" s="72"/>
      <c r="CB44" s="72"/>
      <c r="CC44" s="72"/>
    </row>
    <row r="45" spans="1:81" x14ac:dyDescent="0.2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81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  <c r="BX45" s="72"/>
      <c r="BY45" s="72"/>
      <c r="BZ45" s="72"/>
      <c r="CA45" s="72"/>
      <c r="CB45" s="72"/>
      <c r="CC45" s="72"/>
    </row>
    <row r="46" spans="1:81" x14ac:dyDescent="0.2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81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  <c r="BV46" s="72"/>
      <c r="BW46" s="72"/>
      <c r="BX46" s="72"/>
      <c r="BY46" s="72"/>
      <c r="BZ46" s="72"/>
      <c r="CA46" s="72"/>
      <c r="CB46" s="72"/>
      <c r="CC46" s="72"/>
    </row>
    <row r="47" spans="1:81" x14ac:dyDescent="0.2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81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2"/>
      <c r="BV47" s="72"/>
      <c r="BW47" s="72"/>
      <c r="BX47" s="72"/>
      <c r="BY47" s="72"/>
      <c r="BZ47" s="72"/>
      <c r="CA47" s="72"/>
      <c r="CB47" s="72"/>
      <c r="CC47" s="72"/>
    </row>
    <row r="48" spans="1:81" x14ac:dyDescent="0.2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81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72"/>
      <c r="BX48" s="72"/>
      <c r="BY48" s="72"/>
      <c r="BZ48" s="72"/>
      <c r="CA48" s="72"/>
      <c r="CB48" s="72"/>
      <c r="CC48" s="72"/>
    </row>
    <row r="49" spans="1:81" x14ac:dyDescent="0.2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81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/>
      <c r="BR49" s="72"/>
      <c r="BS49" s="72"/>
      <c r="BT49" s="72"/>
      <c r="BU49" s="72"/>
      <c r="BV49" s="72"/>
      <c r="BW49" s="72"/>
      <c r="BX49" s="72"/>
      <c r="BY49" s="72"/>
      <c r="BZ49" s="72"/>
      <c r="CA49" s="72"/>
      <c r="CB49" s="72"/>
      <c r="CC49" s="72"/>
    </row>
    <row r="50" spans="1:81" x14ac:dyDescent="0.2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81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  <c r="BQ50" s="72"/>
      <c r="BR50" s="72"/>
      <c r="BS50" s="72"/>
      <c r="BT50" s="72"/>
      <c r="BU50" s="72"/>
      <c r="BV50" s="72"/>
      <c r="BW50" s="72"/>
      <c r="BX50" s="72"/>
      <c r="BY50" s="72"/>
      <c r="BZ50" s="72"/>
      <c r="CA50" s="72"/>
      <c r="CB50" s="72"/>
      <c r="CC50" s="72"/>
    </row>
    <row r="51" spans="1:81" x14ac:dyDescent="0.2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</row>
    <row r="52" spans="1:81" x14ac:dyDescent="0.2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</row>
    <row r="53" spans="1:81" x14ac:dyDescent="0.2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</row>
    <row r="54" spans="1:81" x14ac:dyDescent="0.2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</row>
    <row r="55" spans="1:81" x14ac:dyDescent="0.2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</row>
    <row r="56" spans="1:81" x14ac:dyDescent="0.2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</row>
    <row r="57" spans="1:81" x14ac:dyDescent="0.2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</row>
    <row r="58" spans="1:81" x14ac:dyDescent="0.2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</row>
    <row r="59" spans="1:81" x14ac:dyDescent="0.2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</row>
    <row r="60" spans="1:81" x14ac:dyDescent="0.2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72"/>
      <c r="BN60" s="72"/>
      <c r="BO60" s="72"/>
      <c r="BP60" s="72"/>
      <c r="BQ60" s="72"/>
      <c r="BR60" s="72"/>
      <c r="BS60" s="72"/>
      <c r="BT60" s="72"/>
      <c r="BU60" s="72"/>
      <c r="BV60" s="72"/>
      <c r="BW60" s="72"/>
      <c r="BX60" s="72"/>
      <c r="BY60" s="72"/>
      <c r="BZ60" s="72"/>
      <c r="CA60" s="72"/>
      <c r="CB60" s="72"/>
      <c r="CC60" s="72"/>
    </row>
    <row r="61" spans="1:81" x14ac:dyDescent="0.2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72"/>
      <c r="BN61" s="72"/>
      <c r="BO61" s="72"/>
      <c r="BP61" s="72"/>
      <c r="BQ61" s="72"/>
      <c r="BR61" s="72"/>
      <c r="BS61" s="72"/>
      <c r="BT61" s="72"/>
      <c r="BU61" s="72"/>
      <c r="BV61" s="72"/>
      <c r="BW61" s="72"/>
      <c r="BX61" s="72"/>
      <c r="BY61" s="72"/>
      <c r="BZ61" s="72"/>
      <c r="CA61" s="72"/>
      <c r="CB61" s="72"/>
      <c r="CC61" s="72"/>
    </row>
    <row r="62" spans="1:81" x14ac:dyDescent="0.2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72"/>
      <c r="BN62" s="72"/>
      <c r="BO62" s="72"/>
      <c r="BP62" s="72"/>
      <c r="BQ62" s="72"/>
      <c r="BR62" s="72"/>
      <c r="BS62" s="72"/>
      <c r="BT62" s="72"/>
      <c r="BU62" s="72"/>
      <c r="BV62" s="72"/>
      <c r="BW62" s="72"/>
      <c r="BX62" s="72"/>
      <c r="BY62" s="72"/>
      <c r="BZ62" s="72"/>
      <c r="CA62" s="72"/>
      <c r="CB62" s="72"/>
      <c r="CC62" s="72"/>
    </row>
    <row r="63" spans="1:81" x14ac:dyDescent="0.2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  <c r="BR63" s="72"/>
      <c r="BS63" s="72"/>
      <c r="BT63" s="72"/>
      <c r="BU63" s="72"/>
      <c r="BV63" s="72"/>
      <c r="BW63" s="72"/>
      <c r="BX63" s="72"/>
      <c r="BY63" s="72"/>
      <c r="BZ63" s="72"/>
      <c r="CA63" s="72"/>
      <c r="CB63" s="72"/>
      <c r="CC63" s="72"/>
    </row>
    <row r="64" spans="1:81" x14ac:dyDescent="0.2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  <c r="BQ64" s="72"/>
      <c r="BR64" s="72"/>
      <c r="BS64" s="72"/>
      <c r="BT64" s="72"/>
      <c r="BU64" s="72"/>
      <c r="BV64" s="72"/>
      <c r="BW64" s="72"/>
      <c r="BX64" s="72"/>
      <c r="BY64" s="72"/>
      <c r="BZ64" s="72"/>
      <c r="CA64" s="72"/>
      <c r="CB64" s="72"/>
      <c r="CC64" s="72"/>
    </row>
    <row r="65" spans="1:81" x14ac:dyDescent="0.2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/>
      <c r="BR65" s="72"/>
      <c r="BS65" s="72"/>
      <c r="BT65" s="72"/>
      <c r="BU65" s="72"/>
      <c r="BV65" s="72"/>
      <c r="BW65" s="72"/>
      <c r="BX65" s="72"/>
      <c r="BY65" s="72"/>
      <c r="BZ65" s="72"/>
      <c r="CA65" s="72"/>
      <c r="CB65" s="72"/>
      <c r="CC65" s="72"/>
    </row>
    <row r="66" spans="1:81" x14ac:dyDescent="0.2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  <c r="BN66" s="72"/>
      <c r="BO66" s="72"/>
      <c r="BP66" s="72"/>
      <c r="BQ66" s="72"/>
      <c r="BR66" s="72"/>
      <c r="BS66" s="72"/>
      <c r="BT66" s="72"/>
      <c r="BU66" s="72"/>
      <c r="BV66" s="72"/>
      <c r="BW66" s="72"/>
      <c r="BX66" s="72"/>
      <c r="BY66" s="72"/>
      <c r="BZ66" s="72"/>
      <c r="CA66" s="72"/>
      <c r="CB66" s="72"/>
      <c r="CC66" s="72"/>
    </row>
    <row r="67" spans="1:81" x14ac:dyDescent="0.2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72"/>
      <c r="BS67" s="72"/>
      <c r="BT67" s="72"/>
      <c r="BU67" s="72"/>
      <c r="BV67" s="72"/>
      <c r="BW67" s="72"/>
      <c r="BX67" s="72"/>
      <c r="BY67" s="72"/>
      <c r="BZ67" s="72"/>
      <c r="CA67" s="72"/>
      <c r="CB67" s="72"/>
      <c r="CC67" s="72"/>
    </row>
    <row r="68" spans="1:81" x14ac:dyDescent="0.2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72"/>
      <c r="BN68" s="72"/>
      <c r="BO68" s="72"/>
      <c r="BP68" s="72"/>
      <c r="BQ68" s="72"/>
      <c r="BR68" s="72"/>
      <c r="BS68" s="72"/>
      <c r="BT68" s="72"/>
      <c r="BU68" s="72"/>
      <c r="BV68" s="72"/>
      <c r="BW68" s="72"/>
      <c r="BX68" s="72"/>
      <c r="BY68" s="72"/>
      <c r="BZ68" s="72"/>
      <c r="CA68" s="72"/>
      <c r="CB68" s="72"/>
      <c r="CC68" s="72"/>
    </row>
    <row r="69" spans="1:8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72"/>
      <c r="BN69" s="72"/>
      <c r="BO69" s="72"/>
      <c r="BP69" s="72"/>
      <c r="BQ69" s="72"/>
      <c r="BR69" s="72"/>
      <c r="BS69" s="72"/>
      <c r="BT69" s="72"/>
      <c r="BU69" s="72"/>
      <c r="BV69" s="72"/>
      <c r="BW69" s="72"/>
      <c r="BX69" s="72"/>
      <c r="BY69" s="72"/>
      <c r="BZ69" s="72"/>
      <c r="CA69" s="72"/>
      <c r="CB69" s="72"/>
      <c r="CC69" s="72"/>
    </row>
    <row r="70" spans="1:81" x14ac:dyDescent="0.2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72"/>
      <c r="BN70" s="72"/>
      <c r="BO70" s="72"/>
      <c r="BP70" s="72"/>
      <c r="BQ70" s="72"/>
      <c r="BR70" s="72"/>
      <c r="BS70" s="72"/>
      <c r="BT70" s="72"/>
      <c r="BU70" s="72"/>
      <c r="BV70" s="72"/>
      <c r="BW70" s="72"/>
      <c r="BX70" s="72"/>
      <c r="BY70" s="72"/>
      <c r="BZ70" s="72"/>
      <c r="CA70" s="72"/>
      <c r="CB70" s="72"/>
      <c r="CC70" s="72"/>
    </row>
    <row r="71" spans="1:81" x14ac:dyDescent="0.2">
      <c r="A71" s="72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72"/>
      <c r="BN71" s="72"/>
      <c r="BO71" s="72"/>
      <c r="BP71" s="72"/>
      <c r="BQ71" s="72"/>
      <c r="BR71" s="72"/>
      <c r="BS71" s="72"/>
      <c r="BT71" s="72"/>
      <c r="BU71" s="72"/>
      <c r="BV71" s="72"/>
      <c r="BW71" s="72"/>
      <c r="BX71" s="72"/>
      <c r="BY71" s="72"/>
      <c r="BZ71" s="72"/>
      <c r="CA71" s="72"/>
      <c r="CB71" s="72"/>
      <c r="CC71" s="72"/>
    </row>
    <row r="72" spans="1:81" x14ac:dyDescent="0.2">
      <c r="A72" s="72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72"/>
      <c r="BN72" s="72"/>
      <c r="BO72" s="72"/>
      <c r="BP72" s="72"/>
      <c r="BQ72" s="72"/>
      <c r="BR72" s="72"/>
      <c r="BS72" s="72"/>
      <c r="BT72" s="72"/>
      <c r="BU72" s="72"/>
      <c r="BV72" s="72"/>
      <c r="BW72" s="72"/>
      <c r="BX72" s="72"/>
      <c r="BY72" s="72"/>
      <c r="BZ72" s="72"/>
      <c r="CA72" s="72"/>
      <c r="CB72" s="72"/>
      <c r="CC72" s="72"/>
    </row>
    <row r="73" spans="1:81" x14ac:dyDescent="0.2">
      <c r="A73" s="72"/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72"/>
      <c r="BN73" s="72"/>
      <c r="BO73" s="72"/>
      <c r="BP73" s="72"/>
      <c r="BQ73" s="72"/>
      <c r="BR73" s="72"/>
      <c r="BS73" s="72"/>
      <c r="BT73" s="72"/>
      <c r="BU73" s="72"/>
      <c r="BV73" s="72"/>
      <c r="BW73" s="72"/>
      <c r="BX73" s="72"/>
      <c r="BY73" s="72"/>
      <c r="BZ73" s="72"/>
      <c r="CA73" s="72"/>
      <c r="CB73" s="72"/>
      <c r="CC73" s="72"/>
    </row>
    <row r="74" spans="1:81" x14ac:dyDescent="0.2">
      <c r="A74" s="72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2"/>
      <c r="BI74" s="72"/>
      <c r="BJ74" s="72"/>
      <c r="BK74" s="72"/>
      <c r="BL74" s="72"/>
      <c r="BM74" s="72"/>
      <c r="BN74" s="72"/>
      <c r="BO74" s="72"/>
      <c r="BP74" s="72"/>
      <c r="BQ74" s="72"/>
      <c r="BR74" s="72"/>
      <c r="BS74" s="72"/>
      <c r="BT74" s="72"/>
      <c r="BU74" s="72"/>
      <c r="BV74" s="72"/>
      <c r="BW74" s="72"/>
      <c r="BX74" s="72"/>
      <c r="BY74" s="72"/>
      <c r="BZ74" s="72"/>
      <c r="CA74" s="72"/>
      <c r="CB74" s="72"/>
      <c r="CC74" s="72"/>
    </row>
    <row r="75" spans="1:81" x14ac:dyDescent="0.2">
      <c r="A75" s="72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72"/>
      <c r="BN75" s="72"/>
      <c r="BO75" s="72"/>
      <c r="BP75" s="72"/>
      <c r="BQ75" s="72"/>
      <c r="BR75" s="72"/>
      <c r="BS75" s="72"/>
      <c r="BT75" s="72"/>
      <c r="BU75" s="72"/>
      <c r="BV75" s="72"/>
      <c r="BW75" s="72"/>
      <c r="BX75" s="72"/>
      <c r="BY75" s="72"/>
      <c r="BZ75" s="72"/>
      <c r="CA75" s="72"/>
      <c r="CB75" s="72"/>
      <c r="CC75" s="72"/>
    </row>
    <row r="76" spans="1:81" x14ac:dyDescent="0.2">
      <c r="A76" s="72"/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72"/>
      <c r="BN76" s="72"/>
      <c r="BO76" s="72"/>
      <c r="BP76" s="72"/>
      <c r="BQ76" s="72"/>
      <c r="BR76" s="72"/>
      <c r="BS76" s="72"/>
      <c r="BT76" s="72"/>
      <c r="BU76" s="72"/>
      <c r="BV76" s="72"/>
      <c r="BW76" s="72"/>
      <c r="BX76" s="72"/>
      <c r="BY76" s="72"/>
      <c r="BZ76" s="72"/>
      <c r="CA76" s="72"/>
      <c r="CB76" s="72"/>
      <c r="CC76" s="72"/>
    </row>
    <row r="77" spans="1:81" x14ac:dyDescent="0.2">
      <c r="A77" s="72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72"/>
      <c r="BN77" s="72"/>
      <c r="BO77" s="72"/>
      <c r="BP77" s="72"/>
      <c r="BQ77" s="72"/>
      <c r="BR77" s="72"/>
      <c r="BS77" s="72"/>
      <c r="BT77" s="72"/>
      <c r="BU77" s="72"/>
      <c r="BV77" s="72"/>
      <c r="BW77" s="72"/>
      <c r="BX77" s="72"/>
      <c r="BY77" s="72"/>
      <c r="BZ77" s="72"/>
      <c r="CA77" s="72"/>
      <c r="CB77" s="72"/>
      <c r="CC77" s="72"/>
    </row>
    <row r="78" spans="1:8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72"/>
      <c r="BH78" s="72"/>
      <c r="BI78" s="72"/>
      <c r="BJ78" s="72"/>
      <c r="BK78" s="72"/>
      <c r="BL78" s="72"/>
      <c r="BM78" s="72"/>
      <c r="BN78" s="72"/>
      <c r="BO78" s="72"/>
      <c r="BP78" s="72"/>
      <c r="BQ78" s="72"/>
      <c r="BR78" s="72"/>
      <c r="BS78" s="72"/>
      <c r="BT78" s="72"/>
      <c r="BU78" s="72"/>
      <c r="BV78" s="72"/>
      <c r="BW78" s="72"/>
      <c r="BX78" s="72"/>
      <c r="BY78" s="72"/>
      <c r="BZ78" s="72"/>
      <c r="CA78" s="72"/>
      <c r="CB78" s="72"/>
      <c r="CC78" s="72"/>
    </row>
    <row r="79" spans="1:81" x14ac:dyDescent="0.2">
      <c r="A79" s="72"/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  <c r="BX79" s="72"/>
      <c r="BY79" s="72"/>
      <c r="BZ79" s="72"/>
      <c r="CA79" s="72"/>
      <c r="CB79" s="72"/>
      <c r="CC79" s="72"/>
    </row>
    <row r="80" spans="1:81" x14ac:dyDescent="0.2">
      <c r="A80" s="72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/>
      <c r="BR80" s="72"/>
      <c r="BS80" s="72"/>
      <c r="BT80" s="72"/>
      <c r="BU80" s="72"/>
      <c r="BV80" s="72"/>
      <c r="BW80" s="72"/>
      <c r="BX80" s="72"/>
      <c r="BY80" s="72"/>
      <c r="BZ80" s="72"/>
      <c r="CA80" s="72"/>
      <c r="CB80" s="72"/>
      <c r="CC80" s="72"/>
    </row>
    <row r="81" spans="1:81" x14ac:dyDescent="0.2">
      <c r="A81" s="72"/>
      <c r="B81" s="72"/>
      <c r="C81" s="72"/>
      <c r="D81" s="72"/>
      <c r="E81" s="72"/>
      <c r="F81" s="72"/>
      <c r="G81" s="8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  <c r="BQ81" s="72"/>
      <c r="BR81" s="72"/>
      <c r="BS81" s="72"/>
      <c r="BT81" s="72"/>
      <c r="BU81" s="72"/>
      <c r="BV81" s="72"/>
      <c r="BW81" s="72"/>
      <c r="BX81" s="72"/>
      <c r="BY81" s="72"/>
      <c r="BZ81" s="72"/>
      <c r="CA81" s="72"/>
      <c r="CB81" s="72"/>
      <c r="CC81" s="72"/>
    </row>
    <row r="82" spans="1:81" x14ac:dyDescent="0.2">
      <c r="A82" s="72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2"/>
      <c r="CA82" s="72"/>
      <c r="CB82" s="72"/>
      <c r="CC82" s="72"/>
    </row>
    <row r="83" spans="1:81" x14ac:dyDescent="0.2">
      <c r="A83" s="72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72"/>
      <c r="BN83" s="72"/>
      <c r="BO83" s="72"/>
      <c r="BP83" s="72"/>
      <c r="BQ83" s="72"/>
      <c r="BR83" s="72"/>
      <c r="BS83" s="72"/>
      <c r="BT83" s="72"/>
      <c r="BU83" s="72"/>
      <c r="BV83" s="72"/>
      <c r="BW83" s="72"/>
      <c r="BX83" s="72"/>
      <c r="BY83" s="72"/>
      <c r="BZ83" s="72"/>
      <c r="CA83" s="72"/>
      <c r="CB83" s="72"/>
      <c r="CC83" s="7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2016-08-04T22:35:28Z</cp:lastPrinted>
  <dcterms:created xsi:type="dcterms:W3CDTF">1998-04-02T13:38:56Z</dcterms:created>
  <dcterms:modified xsi:type="dcterms:W3CDTF">2020-03-10T21:28:18Z</dcterms:modified>
</cp:coreProperties>
</file>