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80 - VIA 40\"/>
    </mc:Choice>
  </mc:AlternateContent>
  <bookViews>
    <workbookView xWindow="240" yWindow="90" windowWidth="9135" windowHeight="4965" tabRatio="736" firstSheet="3" activeTab="4"/>
  </bookViews>
  <sheets>
    <sheet name="G-3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I32" i="4689"/>
  <c r="J32" i="4689" s="1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43" i="4689" l="1"/>
  <c r="J37" i="4689"/>
  <c r="D27" i="4688" s="1"/>
  <c r="J33" i="4689"/>
  <c r="J31" i="4689"/>
  <c r="P23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0" i="4688" l="1"/>
  <c r="BY20" i="4688" s="1"/>
  <c r="AH30" i="4688"/>
  <c r="BV20" i="4688" s="1"/>
  <c r="U23" i="4684"/>
  <c r="Z30" i="4688"/>
  <c r="BO20" i="4688" s="1"/>
  <c r="W30" i="4688"/>
  <c r="BL20" i="4688" s="1"/>
  <c r="R30" i="4688"/>
  <c r="BG20" i="4688" s="1"/>
  <c r="H30" i="4688"/>
  <c r="AX20" i="4688" s="1"/>
  <c r="I30" i="4688"/>
  <c r="AY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<sst xmlns="http://schemas.openxmlformats.org/spreadsheetml/2006/main" count="520" uniqueCount="152">
  <si>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</si>
  <si>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</si>
  <si>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</si>
  <si>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</si>
  <si>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</si>
  <si>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</si>
  <si>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</si>
  <si>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</si>
  <si>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</si>
  <si>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</si>
  <si>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</si>
  <si>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</si>
  <si>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</si>
  <si>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</si>
  <si>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</si>
  <si>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</si>
  <si>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</si>
  <si>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</si>
  <si>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</si>
  <si>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</si>
  <si>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</si>
  <si>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</si>
  <si>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</si>
  <si>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</si>
  <si>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</si>
  <si>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</si>
  <si>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</si>
  <si>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</si>
  <si>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</si>
  <si>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</si>
  <si>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</si>
  <si>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</si>
  <si>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</si>
  <si>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</si>
  <si>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</si>
  <si>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</si>
  <si>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</si>
  <si>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</si>
  <si>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</si>
  <si>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</si>
  <si>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</si>
  <si>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</si>
  <si>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</si>
  <si>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</si>
  <si>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</si>
  <si>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</si>
  <si>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</si>
  <si>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</si>
  <si>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</si>
  <si>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</si>
  <si>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</si>
  <si>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</si>
  <si>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</si>
  <si>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</si>
  <si>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</si>
  <si>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</si>
  <si>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</si>
  <si>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</si>
  <si>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</si>
  <si>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</si>
  <si>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</si>
  <si>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</si>
  <si>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</si>
  <si>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</si>
  <si>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</si>
  <si>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</si>
  <si>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</si>
  <si>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</si>
  <si>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</si>
  <si>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</si>
  <si>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</si>
  <si>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</si>
  <si>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</si>
  <si>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</si>
  <si>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</si>
  <si>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</si>
  <si>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</si>
  <si>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</si>
  <si>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</si>
  <si>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</si>
  <si>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</si>
  <si>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</si>
  <si>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</si>
  <si>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</si>
  <si>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</si>
  <si>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</si>
  <si>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</si>
  <si>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</si>
  <si>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</si>
  <si>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</si>
  <si>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</si>
  <si>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</si>
  <si>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</si>
  <si>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</si>
  <si>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</si>
  <si>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</si>
  <si>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</si>
  <si>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</si>
  <si>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</si>
  <si>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</si>
  <si>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</si>
  <si>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</si>
  <si>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</si>
  <si>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</si>
  <si>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</si>
  <si>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</si>
  <si>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</si>
  <si>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</si>
  <si>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</si>
  <si>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</si>
  <si>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</si>
  <si>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</si>
  <si>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</si>
  <si>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</si>
  <si>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</si>
  <si>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</si>
  <si>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</si>
  <si>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</si>
  <si>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</si>
  <si>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</si>
  <si>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</si>
  <si>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</si>
  <si>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</si>
  <si>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</si>
  <si>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</si>
  <si>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</si>
  <si>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</si>
  <si>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</si>
  <si>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</si>
  <si>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</si>
  <si>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</si>
  <si>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</si>
  <si>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</si>
  <si>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</si>
  <si>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</si>
  <si>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</si>
  <si>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</si>
  <si>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</si>
  <si>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</si>
  <si>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</si>
  <si>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</si>
  <si>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</si>
  <si>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</si>
  <si>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</si>
  <si>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</si>
  <si>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</si>
  <si>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</si>
  <si>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3 (OCC-OR)</t>
  </si>
  <si>
    <t>80VIA 40</t>
  </si>
  <si>
    <t>CL 80 - VIA 40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</si>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</sst>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470.5</c:v>
                </c:pt>
                <c:pt idx="1">
                  <c:v>568.5</c:v>
                </c:pt>
                <c:pt idx="2">
                  <c:v>517.5</c:v>
                </c:pt>
                <c:pt idx="3">
                  <c:v>465.5</c:v>
                </c:pt>
                <c:pt idx="4">
                  <c:v>477</c:v>
                </c:pt>
                <c:pt idx="5">
                  <c:v>459</c:v>
                </c:pt>
                <c:pt idx="6">
                  <c:v>396</c:v>
                </c:pt>
                <c:pt idx="7">
                  <c:v>357</c:v>
                </c:pt>
                <c:pt idx="8">
                  <c:v>405.5</c:v>
                </c:pt>
                <c:pt idx="9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132136"/>
        <c:axId val="385129000"/>
      </c:barChart>
      <c:catAx>
        <c:axId val="38513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2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12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3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2022</c:v>
                </c:pt>
                <c:pt idx="4">
                  <c:v>2028.5</c:v>
                </c:pt>
                <c:pt idx="5">
                  <c:v>1919</c:v>
                </c:pt>
                <c:pt idx="6">
                  <c:v>1797.5</c:v>
                </c:pt>
                <c:pt idx="7">
                  <c:v>1689</c:v>
                </c:pt>
                <c:pt idx="8">
                  <c:v>1617.5</c:v>
                </c:pt>
                <c:pt idx="9">
                  <c:v>1565</c:v>
                </c:pt>
                <c:pt idx="13">
                  <c:v>1497</c:v>
                </c:pt>
                <c:pt idx="14">
                  <c:v>1584.5</c:v>
                </c:pt>
                <c:pt idx="15">
                  <c:v>1592.5</c:v>
                </c:pt>
                <c:pt idx="16">
                  <c:v>1635.5</c:v>
                </c:pt>
                <c:pt idx="17">
                  <c:v>1629</c:v>
                </c:pt>
                <c:pt idx="18">
                  <c:v>1508</c:v>
                </c:pt>
                <c:pt idx="19">
                  <c:v>1400.5</c:v>
                </c:pt>
                <c:pt idx="20">
                  <c:v>1391.5</c:v>
                </c:pt>
                <c:pt idx="21">
                  <c:v>1538</c:v>
                </c:pt>
                <c:pt idx="22">
                  <c:v>1677.5</c:v>
                </c:pt>
                <c:pt idx="23">
                  <c:v>1809.5</c:v>
                </c:pt>
                <c:pt idx="24">
                  <c:v>1821.5</c:v>
                </c:pt>
                <c:pt idx="25">
                  <c:v>1721.5</c:v>
                </c:pt>
                <c:pt idx="29">
                  <c:v>1313</c:v>
                </c:pt>
                <c:pt idx="30">
                  <c:v>1381</c:v>
                </c:pt>
                <c:pt idx="31">
                  <c:v>1579</c:v>
                </c:pt>
                <c:pt idx="32">
                  <c:v>1844.5</c:v>
                </c:pt>
                <c:pt idx="33">
                  <c:v>1995</c:v>
                </c:pt>
                <c:pt idx="34">
                  <c:v>1958</c:v>
                </c:pt>
                <c:pt idx="35">
                  <c:v>1785</c:v>
                </c:pt>
                <c:pt idx="36">
                  <c:v>1573.5</c:v>
                </c:pt>
                <c:pt idx="37">
                  <c:v>1445.5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2048.5</c:v>
                </c:pt>
                <c:pt idx="4">
                  <c:v>2058.5</c:v>
                </c:pt>
                <c:pt idx="5">
                  <c:v>2010.5</c:v>
                </c:pt>
                <c:pt idx="6">
                  <c:v>1863</c:v>
                </c:pt>
                <c:pt idx="7">
                  <c:v>1757.5</c:v>
                </c:pt>
                <c:pt idx="8">
                  <c:v>1688.5</c:v>
                </c:pt>
                <c:pt idx="9">
                  <c:v>1622.5</c:v>
                </c:pt>
                <c:pt idx="13">
                  <c:v>2247.5</c:v>
                </c:pt>
                <c:pt idx="14">
                  <c:v>2339.5</c:v>
                </c:pt>
                <c:pt idx="15">
                  <c:v>2453</c:v>
                </c:pt>
                <c:pt idx="16">
                  <c:v>2599.5</c:v>
                </c:pt>
                <c:pt idx="17">
                  <c:v>2621</c:v>
                </c:pt>
                <c:pt idx="18">
                  <c:v>2574</c:v>
                </c:pt>
                <c:pt idx="19">
                  <c:v>2408</c:v>
                </c:pt>
                <c:pt idx="20">
                  <c:v>2266.5</c:v>
                </c:pt>
                <c:pt idx="21">
                  <c:v>2197</c:v>
                </c:pt>
                <c:pt idx="22">
                  <c:v>2127.5</c:v>
                </c:pt>
                <c:pt idx="23">
                  <c:v>2241</c:v>
                </c:pt>
                <c:pt idx="24">
                  <c:v>2276</c:v>
                </c:pt>
                <c:pt idx="25">
                  <c:v>2291</c:v>
                </c:pt>
                <c:pt idx="29">
                  <c:v>2303.5</c:v>
                </c:pt>
                <c:pt idx="30">
                  <c:v>2433.5</c:v>
                </c:pt>
                <c:pt idx="31">
                  <c:v>2514.5</c:v>
                </c:pt>
                <c:pt idx="32">
                  <c:v>2613.5</c:v>
                </c:pt>
                <c:pt idx="33">
                  <c:v>2655.5</c:v>
                </c:pt>
                <c:pt idx="34">
                  <c:v>2737.5</c:v>
                </c:pt>
                <c:pt idx="35">
                  <c:v>2864</c:v>
                </c:pt>
                <c:pt idx="36">
                  <c:v>2964.5</c:v>
                </c:pt>
                <c:pt idx="37">
                  <c:v>2961.5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4070.5</c:v>
                </c:pt>
                <c:pt idx="4">
                  <c:v>4087</c:v>
                </c:pt>
                <c:pt idx="5">
                  <c:v>3929.5</c:v>
                </c:pt>
                <c:pt idx="6">
                  <c:v>3660.5</c:v>
                </c:pt>
                <c:pt idx="7">
                  <c:v>3446.5</c:v>
                </c:pt>
                <c:pt idx="8">
                  <c:v>3306</c:v>
                </c:pt>
                <c:pt idx="9">
                  <c:v>3187.5</c:v>
                </c:pt>
                <c:pt idx="13">
                  <c:v>3744.5</c:v>
                </c:pt>
                <c:pt idx="14">
                  <c:v>3924</c:v>
                </c:pt>
                <c:pt idx="15">
                  <c:v>4045.5</c:v>
                </c:pt>
                <c:pt idx="16">
                  <c:v>4235</c:v>
                </c:pt>
                <c:pt idx="17">
                  <c:v>4250</c:v>
                </c:pt>
                <c:pt idx="18">
                  <c:v>4082</c:v>
                </c:pt>
                <c:pt idx="19">
                  <c:v>3808.5</c:v>
                </c:pt>
                <c:pt idx="20">
                  <c:v>3658</c:v>
                </c:pt>
                <c:pt idx="21">
                  <c:v>3735</c:v>
                </c:pt>
                <c:pt idx="22">
                  <c:v>3805</c:v>
                </c:pt>
                <c:pt idx="23">
                  <c:v>4050.5</c:v>
                </c:pt>
                <c:pt idx="24">
                  <c:v>4097.5</c:v>
                </c:pt>
                <c:pt idx="25">
                  <c:v>4012.5</c:v>
                </c:pt>
                <c:pt idx="29">
                  <c:v>3616.5</c:v>
                </c:pt>
                <c:pt idx="30">
                  <c:v>3814.5</c:v>
                </c:pt>
                <c:pt idx="31">
                  <c:v>4093.5</c:v>
                </c:pt>
                <c:pt idx="32">
                  <c:v>4458</c:v>
                </c:pt>
                <c:pt idx="33">
                  <c:v>4650.5</c:v>
                </c:pt>
                <c:pt idx="34">
                  <c:v>4695.5</c:v>
                </c:pt>
                <c:pt idx="35">
                  <c:v>4649</c:v>
                </c:pt>
                <c:pt idx="36">
                  <c:v>4538</c:v>
                </c:pt>
                <c:pt idx="37">
                  <c:v>4407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664920"/>
        <c:axId val="386665312"/>
      </c:lineChart>
      <c:catAx>
        <c:axId val="386664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66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65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664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402.5</c:v>
                </c:pt>
                <c:pt idx="1">
                  <c:v>350.5</c:v>
                </c:pt>
                <c:pt idx="2">
                  <c:v>260</c:v>
                </c:pt>
                <c:pt idx="3">
                  <c:v>300</c:v>
                </c:pt>
                <c:pt idx="4">
                  <c:v>470.5</c:v>
                </c:pt>
                <c:pt idx="5">
                  <c:v>548.5</c:v>
                </c:pt>
                <c:pt idx="6">
                  <c:v>525.5</c:v>
                </c:pt>
                <c:pt idx="7">
                  <c:v>450.5</c:v>
                </c:pt>
                <c:pt idx="8">
                  <c:v>433.5</c:v>
                </c:pt>
                <c:pt idx="9">
                  <c:v>375.5</c:v>
                </c:pt>
                <c:pt idx="10">
                  <c:v>314</c:v>
                </c:pt>
                <c:pt idx="11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126648"/>
        <c:axId val="385131744"/>
      </c:barChart>
      <c:catAx>
        <c:axId val="38512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13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2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('G-3'!$F$20:$F$22,'G-3'!$M$10:$M$22)</c:f>
              <c:numCache>
                <c:formatCode>0</c:formatCode>
                <c:ptCount val="16"/>
                <c:pt idx="0">
                  <c:v>369.5</c:v>
                </c:pt>
                <c:pt idx="1">
                  <c:v>438.5</c:v>
                </c:pt>
                <c:pt idx="2">
                  <c:v>341</c:v>
                </c:pt>
                <c:pt idx="3">
                  <c:v>348</c:v>
                </c:pt>
                <c:pt idx="4">
                  <c:v>457</c:v>
                </c:pt>
                <c:pt idx="5">
                  <c:v>446.5</c:v>
                </c:pt>
                <c:pt idx="6">
                  <c:v>384</c:v>
                </c:pt>
                <c:pt idx="7">
                  <c:v>341.5</c:v>
                </c:pt>
                <c:pt idx="8">
                  <c:v>336</c:v>
                </c:pt>
                <c:pt idx="9">
                  <c:v>339</c:v>
                </c:pt>
                <c:pt idx="10">
                  <c:v>375</c:v>
                </c:pt>
                <c:pt idx="11">
                  <c:v>488</c:v>
                </c:pt>
                <c:pt idx="12">
                  <c:v>475.5</c:v>
                </c:pt>
                <c:pt idx="13">
                  <c:v>471</c:v>
                </c:pt>
                <c:pt idx="14">
                  <c:v>387</c:v>
                </c:pt>
                <c:pt idx="15">
                  <c:v>388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133312"/>
        <c:axId val="385132920"/>
      </c:barChart>
      <c:catAx>
        <c:axId val="3851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3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13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3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489</c:v>
                </c:pt>
                <c:pt idx="1">
                  <c:v>507</c:v>
                </c:pt>
                <c:pt idx="2">
                  <c:v>534.5</c:v>
                </c:pt>
                <c:pt idx="3">
                  <c:v>518</c:v>
                </c:pt>
                <c:pt idx="4">
                  <c:v>499</c:v>
                </c:pt>
                <c:pt idx="5">
                  <c:v>459</c:v>
                </c:pt>
                <c:pt idx="6">
                  <c:v>387</c:v>
                </c:pt>
                <c:pt idx="7">
                  <c:v>412.5</c:v>
                </c:pt>
                <c:pt idx="8">
                  <c:v>430</c:v>
                </c:pt>
                <c:pt idx="9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129392"/>
        <c:axId val="385132528"/>
      </c:barChart>
      <c:catAx>
        <c:axId val="38512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3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13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2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533</c:v>
                </c:pt>
                <c:pt idx="1">
                  <c:v>536.5</c:v>
                </c:pt>
                <c:pt idx="2">
                  <c:v>580</c:v>
                </c:pt>
                <c:pt idx="3">
                  <c:v>654</c:v>
                </c:pt>
                <c:pt idx="4">
                  <c:v>663</c:v>
                </c:pt>
                <c:pt idx="5">
                  <c:v>617.5</c:v>
                </c:pt>
                <c:pt idx="6">
                  <c:v>679</c:v>
                </c:pt>
                <c:pt idx="7">
                  <c:v>696</c:v>
                </c:pt>
                <c:pt idx="8">
                  <c:v>745</c:v>
                </c:pt>
                <c:pt idx="9">
                  <c:v>744</c:v>
                </c:pt>
                <c:pt idx="10">
                  <c:v>779.5</c:v>
                </c:pt>
                <c:pt idx="11">
                  <c:v>693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129784"/>
        <c:axId val="385128608"/>
      </c:barChart>
      <c:catAx>
        <c:axId val="38512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12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12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551</c:v>
                </c:pt>
                <c:pt idx="1">
                  <c:v>577</c:v>
                </c:pt>
                <c:pt idx="2">
                  <c:v>523</c:v>
                </c:pt>
                <c:pt idx="3">
                  <c:v>596.5</c:v>
                </c:pt>
                <c:pt idx="4">
                  <c:v>643</c:v>
                </c:pt>
                <c:pt idx="5">
                  <c:v>690.5</c:v>
                </c:pt>
                <c:pt idx="6">
                  <c:v>669.5</c:v>
                </c:pt>
                <c:pt idx="7">
                  <c:v>618</c:v>
                </c:pt>
                <c:pt idx="8">
                  <c:v>596</c:v>
                </c:pt>
                <c:pt idx="9">
                  <c:v>524.5</c:v>
                </c:pt>
                <c:pt idx="10">
                  <c:v>528</c:v>
                </c:pt>
                <c:pt idx="11">
                  <c:v>548.5</c:v>
                </c:pt>
                <c:pt idx="12">
                  <c:v>526.5</c:v>
                </c:pt>
                <c:pt idx="13">
                  <c:v>638</c:v>
                </c:pt>
                <c:pt idx="14">
                  <c:v>563</c:v>
                </c:pt>
                <c:pt idx="15">
                  <c:v>563.5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60608"/>
        <c:axId val="386660216"/>
      </c:barChart>
      <c:catAx>
        <c:axId val="38666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6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959.5</c:v>
                </c:pt>
                <c:pt idx="1">
                  <c:v>1075.5</c:v>
                </c:pt>
                <c:pt idx="2">
                  <c:v>1052</c:v>
                </c:pt>
                <c:pt idx="3">
                  <c:v>983.5</c:v>
                </c:pt>
                <c:pt idx="4">
                  <c:v>976</c:v>
                </c:pt>
                <c:pt idx="5">
                  <c:v>918</c:v>
                </c:pt>
                <c:pt idx="6">
                  <c:v>783</c:v>
                </c:pt>
                <c:pt idx="7">
                  <c:v>769.5</c:v>
                </c:pt>
                <c:pt idx="8">
                  <c:v>835.5</c:v>
                </c:pt>
                <c:pt idx="9">
                  <c:v>799.5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59040"/>
        <c:axId val="386662960"/>
      </c:barChart>
      <c:catAx>
        <c:axId val="38665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6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5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935.5</c:v>
                </c:pt>
                <c:pt idx="1">
                  <c:v>887</c:v>
                </c:pt>
                <c:pt idx="2">
                  <c:v>840</c:v>
                </c:pt>
                <c:pt idx="3">
                  <c:v>954</c:v>
                </c:pt>
                <c:pt idx="4">
                  <c:v>1133.5</c:v>
                </c:pt>
                <c:pt idx="5">
                  <c:v>1166</c:v>
                </c:pt>
                <c:pt idx="6">
                  <c:v>1204.5</c:v>
                </c:pt>
                <c:pt idx="7">
                  <c:v>1146.5</c:v>
                </c:pt>
                <c:pt idx="8">
                  <c:v>1178.5</c:v>
                </c:pt>
                <c:pt idx="9">
                  <c:v>1119.5</c:v>
                </c:pt>
                <c:pt idx="10">
                  <c:v>1093.5</c:v>
                </c:pt>
                <c:pt idx="11">
                  <c:v>1015.5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62176"/>
        <c:axId val="386659824"/>
      </c:barChart>
      <c:catAx>
        <c:axId val="38666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5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5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920.5</c:v>
                </c:pt>
                <c:pt idx="1">
                  <c:v>1015.5</c:v>
                </c:pt>
                <c:pt idx="2">
                  <c:v>864</c:v>
                </c:pt>
                <c:pt idx="3">
                  <c:v>944.5</c:v>
                </c:pt>
                <c:pt idx="4">
                  <c:v>1100</c:v>
                </c:pt>
                <c:pt idx="5">
                  <c:v>1137</c:v>
                </c:pt>
                <c:pt idx="6">
                  <c:v>1053.5</c:v>
                </c:pt>
                <c:pt idx="7">
                  <c:v>959.5</c:v>
                </c:pt>
                <c:pt idx="8">
                  <c:v>932</c:v>
                </c:pt>
                <c:pt idx="9">
                  <c:v>863.5</c:v>
                </c:pt>
                <c:pt idx="10">
                  <c:v>903</c:v>
                </c:pt>
                <c:pt idx="11">
                  <c:v>1036.5</c:v>
                </c:pt>
                <c:pt idx="12">
                  <c:v>1002</c:v>
                </c:pt>
                <c:pt idx="13">
                  <c:v>1109</c:v>
                </c:pt>
                <c:pt idx="14">
                  <c:v>950</c:v>
                </c:pt>
                <c:pt idx="15">
                  <c:v>951.5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61784"/>
        <c:axId val="386664136"/>
      </c:barChart>
      <c:catAx>
        <c:axId val="38666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6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6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149</v>
      </c>
      <c r="E5" s="151"/>
      <c r="F5" s="151"/>
      <c r="G5" s="151"/>
      <c r="H5" s="151"/>
      <c r="I5" s="145" t="s">
        <v>53</v>
      </c>
      <c r="J5" s="145"/>
      <c r="K5" s="145"/>
      <c r="L5" s="152" t="s">
        <v>148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3</v>
      </c>
      <c r="M6" s="147"/>
      <c r="N6" s="147"/>
      <c r="O6" s="42"/>
      <c r="P6" s="145" t="s">
        <v>58</v>
      </c>
      <c r="Q6" s="145"/>
      <c r="R6" s="145"/>
      <c r="S6" s="148">
        <v>43867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91</v>
      </c>
      <c r="C10" s="46">
        <v>325</v>
      </c>
      <c r="D10" s="46">
        <v>35</v>
      </c>
      <c r="E10" s="46">
        <v>12</v>
      </c>
      <c r="F10" s="6">
        <f t="shared" ref="F10:F22" si="0">B10*0.5+C10*1+D10*2+E10*2.5</f>
        <v>470.5</v>
      </c>
      <c r="G10" s="2"/>
      <c r="H10" s="19" t="s">
        <v>4</v>
      </c>
      <c r="I10" s="46">
        <v>45</v>
      </c>
      <c r="J10" s="46">
        <v>204</v>
      </c>
      <c r="K10" s="46">
        <v>27</v>
      </c>
      <c r="L10" s="46">
        <v>27</v>
      </c>
      <c r="M10" s="6">
        <f t="shared" ref="M10:M22" si="1">I10*0.5+J10*1+K10*2+L10*2.5</f>
        <v>348</v>
      </c>
      <c r="N10" s="9">
        <f>F20+F21+F22+M10</f>
        <v>1497</v>
      </c>
      <c r="O10" s="19" t="s">
        <v>43</v>
      </c>
      <c r="P10" s="46">
        <v>76</v>
      </c>
      <c r="Q10" s="46">
        <v>231</v>
      </c>
      <c r="R10" s="46">
        <v>23</v>
      </c>
      <c r="S10" s="46">
        <v>35</v>
      </c>
      <c r="T10" s="6">
        <f t="shared" ref="T10:T21" si="2">P10*0.5+Q10*1+R10*2+S10*2.5</f>
        <v>402.5</v>
      </c>
      <c r="U10" s="10"/>
      <c r="AB10" s="1"/>
    </row>
    <row r="11" spans="1:28" ht="24" customHeight="1" x14ac:dyDescent="0.2">
      <c r="A11" s="18" t="s">
        <v>14</v>
      </c>
      <c r="B11" s="46">
        <v>113</v>
      </c>
      <c r="C11" s="46">
        <v>376</v>
      </c>
      <c r="D11" s="46">
        <v>43</v>
      </c>
      <c r="E11" s="46">
        <v>20</v>
      </c>
      <c r="F11" s="6">
        <f t="shared" si="0"/>
        <v>568.5</v>
      </c>
      <c r="G11" s="2"/>
      <c r="H11" s="19" t="s">
        <v>5</v>
      </c>
      <c r="I11" s="46">
        <v>56</v>
      </c>
      <c r="J11" s="46">
        <v>292</v>
      </c>
      <c r="K11" s="46">
        <v>31</v>
      </c>
      <c r="L11" s="46">
        <v>30</v>
      </c>
      <c r="M11" s="6">
        <f t="shared" si="1"/>
        <v>457</v>
      </c>
      <c r="N11" s="9">
        <f>F21+F22+M10+M11</f>
        <v>1584.5</v>
      </c>
      <c r="O11" s="19" t="s">
        <v>44</v>
      </c>
      <c r="P11" s="46">
        <v>74</v>
      </c>
      <c r="Q11" s="46">
        <v>201</v>
      </c>
      <c r="R11" s="46">
        <v>20</v>
      </c>
      <c r="S11" s="46">
        <v>29</v>
      </c>
      <c r="T11" s="6">
        <f t="shared" si="2"/>
        <v>350.5</v>
      </c>
      <c r="U11" s="2"/>
      <c r="AB11" s="1"/>
    </row>
    <row r="12" spans="1:28" ht="24" customHeight="1" x14ac:dyDescent="0.2">
      <c r="A12" s="18" t="s">
        <v>17</v>
      </c>
      <c r="B12" s="46">
        <v>75</v>
      </c>
      <c r="C12" s="46">
        <v>339</v>
      </c>
      <c r="D12" s="46">
        <v>38</v>
      </c>
      <c r="E12" s="46">
        <v>26</v>
      </c>
      <c r="F12" s="6">
        <f t="shared" si="0"/>
        <v>517.5</v>
      </c>
      <c r="G12" s="2"/>
      <c r="H12" s="19" t="s">
        <v>6</v>
      </c>
      <c r="I12" s="46">
        <v>45</v>
      </c>
      <c r="J12" s="46">
        <v>297</v>
      </c>
      <c r="K12" s="46">
        <v>21</v>
      </c>
      <c r="L12" s="46">
        <v>34</v>
      </c>
      <c r="M12" s="6">
        <f t="shared" si="1"/>
        <v>446.5</v>
      </c>
      <c r="N12" s="2">
        <f>F22+M10+M11+M12</f>
        <v>1592.5</v>
      </c>
      <c r="O12" s="19" t="s">
        <v>32</v>
      </c>
      <c r="P12" s="46">
        <v>69</v>
      </c>
      <c r="Q12" s="46">
        <v>164</v>
      </c>
      <c r="R12" s="46">
        <v>12</v>
      </c>
      <c r="S12" s="46">
        <v>15</v>
      </c>
      <c r="T12" s="6">
        <f t="shared" si="2"/>
        <v>260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301</v>
      </c>
      <c r="D13" s="46">
        <v>33</v>
      </c>
      <c r="E13" s="46">
        <v>26</v>
      </c>
      <c r="F13" s="6">
        <f t="shared" si="0"/>
        <v>465.5</v>
      </c>
      <c r="G13" s="2">
        <f t="shared" ref="G13:G19" si="3">F10+F11+F12+F13</f>
        <v>2022</v>
      </c>
      <c r="H13" s="19" t="s">
        <v>7</v>
      </c>
      <c r="I13" s="46">
        <v>61</v>
      </c>
      <c r="J13" s="46">
        <v>243</v>
      </c>
      <c r="K13" s="46">
        <v>24</v>
      </c>
      <c r="L13" s="46">
        <v>25</v>
      </c>
      <c r="M13" s="6">
        <f t="shared" si="1"/>
        <v>384</v>
      </c>
      <c r="N13" s="2">
        <f t="shared" ref="N13:N18" si="4">M10+M11+M12+M13</f>
        <v>1635.5</v>
      </c>
      <c r="O13" s="19" t="s">
        <v>33</v>
      </c>
      <c r="P13" s="46">
        <v>76</v>
      </c>
      <c r="Q13" s="46">
        <v>183</v>
      </c>
      <c r="R13" s="46">
        <v>22</v>
      </c>
      <c r="S13" s="46">
        <v>14</v>
      </c>
      <c r="T13" s="6">
        <f t="shared" si="2"/>
        <v>300</v>
      </c>
      <c r="U13" s="2">
        <f t="shared" ref="U13:U21" si="5">T10+T11+T12+T13</f>
        <v>1313</v>
      </c>
      <c r="AB13" s="51">
        <v>212.5</v>
      </c>
    </row>
    <row r="14" spans="1:28" ht="24" customHeight="1" x14ac:dyDescent="0.2">
      <c r="A14" s="18" t="s">
        <v>21</v>
      </c>
      <c r="B14" s="46">
        <v>58</v>
      </c>
      <c r="C14" s="46">
        <v>290</v>
      </c>
      <c r="D14" s="46">
        <v>39</v>
      </c>
      <c r="E14" s="46">
        <v>32</v>
      </c>
      <c r="F14" s="6">
        <f t="shared" si="0"/>
        <v>477</v>
      </c>
      <c r="G14" s="2">
        <f t="shared" si="3"/>
        <v>2028.5</v>
      </c>
      <c r="H14" s="19" t="s">
        <v>9</v>
      </c>
      <c r="I14" s="46">
        <v>49</v>
      </c>
      <c r="J14" s="46">
        <v>220</v>
      </c>
      <c r="K14" s="46">
        <v>21</v>
      </c>
      <c r="L14" s="46">
        <v>22</v>
      </c>
      <c r="M14" s="6">
        <f t="shared" si="1"/>
        <v>341.5</v>
      </c>
      <c r="N14" s="2">
        <f t="shared" si="4"/>
        <v>1629</v>
      </c>
      <c r="O14" s="19" t="s">
        <v>29</v>
      </c>
      <c r="P14" s="45">
        <v>94</v>
      </c>
      <c r="Q14" s="45">
        <v>295</v>
      </c>
      <c r="R14" s="45">
        <v>23</v>
      </c>
      <c r="S14" s="45">
        <v>33</v>
      </c>
      <c r="T14" s="6">
        <f t="shared" si="2"/>
        <v>470.5</v>
      </c>
      <c r="U14" s="2">
        <f t="shared" si="5"/>
        <v>1381</v>
      </c>
      <c r="AB14" s="51">
        <v>226</v>
      </c>
    </row>
    <row r="15" spans="1:28" ht="24" customHeight="1" x14ac:dyDescent="0.2">
      <c r="A15" s="18" t="s">
        <v>23</v>
      </c>
      <c r="B15" s="46">
        <v>61</v>
      </c>
      <c r="C15" s="46">
        <v>305</v>
      </c>
      <c r="D15" s="46">
        <v>28</v>
      </c>
      <c r="E15" s="46">
        <v>27</v>
      </c>
      <c r="F15" s="6">
        <f t="shared" si="0"/>
        <v>459</v>
      </c>
      <c r="G15" s="2">
        <f t="shared" si="3"/>
        <v>1919</v>
      </c>
      <c r="H15" s="19" t="s">
        <v>12</v>
      </c>
      <c r="I15" s="46">
        <v>42</v>
      </c>
      <c r="J15" s="46">
        <v>225</v>
      </c>
      <c r="K15" s="46">
        <v>20</v>
      </c>
      <c r="L15" s="46">
        <v>20</v>
      </c>
      <c r="M15" s="6">
        <f t="shared" si="1"/>
        <v>336</v>
      </c>
      <c r="N15" s="2">
        <f t="shared" si="4"/>
        <v>1508</v>
      </c>
      <c r="O15" s="18" t="s">
        <v>30</v>
      </c>
      <c r="P15" s="46">
        <v>115</v>
      </c>
      <c r="Q15" s="46">
        <v>329</v>
      </c>
      <c r="R15" s="46">
        <v>36</v>
      </c>
      <c r="S15" s="46">
        <v>36</v>
      </c>
      <c r="T15" s="6">
        <f t="shared" si="2"/>
        <v>548.5</v>
      </c>
      <c r="U15" s="2">
        <f t="shared" si="5"/>
        <v>1579</v>
      </c>
      <c r="AB15" s="51">
        <v>233.5</v>
      </c>
    </row>
    <row r="16" spans="1:28" ht="24" customHeight="1" x14ac:dyDescent="0.2">
      <c r="A16" s="18" t="s">
        <v>39</v>
      </c>
      <c r="B16" s="46">
        <v>49</v>
      </c>
      <c r="C16" s="46">
        <v>242</v>
      </c>
      <c r="D16" s="46">
        <v>31</v>
      </c>
      <c r="E16" s="46">
        <v>27</v>
      </c>
      <c r="F16" s="6">
        <f t="shared" si="0"/>
        <v>396</v>
      </c>
      <c r="G16" s="2">
        <f t="shared" si="3"/>
        <v>1797.5</v>
      </c>
      <c r="H16" s="19" t="s">
        <v>15</v>
      </c>
      <c r="I16" s="46">
        <v>48</v>
      </c>
      <c r="J16" s="46">
        <v>234</v>
      </c>
      <c r="K16" s="46">
        <v>18</v>
      </c>
      <c r="L16" s="46">
        <v>18</v>
      </c>
      <c r="M16" s="6">
        <f t="shared" si="1"/>
        <v>339</v>
      </c>
      <c r="N16" s="2">
        <f t="shared" si="4"/>
        <v>1400.5</v>
      </c>
      <c r="O16" s="19" t="s">
        <v>8</v>
      </c>
      <c r="P16" s="46">
        <v>98</v>
      </c>
      <c r="Q16" s="46">
        <v>326</v>
      </c>
      <c r="R16" s="46">
        <v>29</v>
      </c>
      <c r="S16" s="46">
        <v>37</v>
      </c>
      <c r="T16" s="6">
        <f t="shared" si="2"/>
        <v>525.5</v>
      </c>
      <c r="U16" s="2">
        <f t="shared" si="5"/>
        <v>1844.5</v>
      </c>
      <c r="AB16" s="51">
        <v>234</v>
      </c>
    </row>
    <row r="17" spans="1:28" ht="24" customHeight="1" x14ac:dyDescent="0.2">
      <c r="A17" s="18" t="s">
        <v>40</v>
      </c>
      <c r="B17" s="46">
        <v>44</v>
      </c>
      <c r="C17" s="46">
        <v>226</v>
      </c>
      <c r="D17" s="46">
        <v>22</v>
      </c>
      <c r="E17" s="46">
        <v>26</v>
      </c>
      <c r="F17" s="6">
        <f t="shared" si="0"/>
        <v>357</v>
      </c>
      <c r="G17" s="2">
        <f t="shared" si="3"/>
        <v>1689</v>
      </c>
      <c r="H17" s="19" t="s">
        <v>18</v>
      </c>
      <c r="I17" s="46">
        <v>44</v>
      </c>
      <c r="J17" s="46">
        <v>250</v>
      </c>
      <c r="K17" s="46">
        <v>19</v>
      </c>
      <c r="L17" s="46">
        <v>26</v>
      </c>
      <c r="M17" s="6">
        <f t="shared" si="1"/>
        <v>375</v>
      </c>
      <c r="N17" s="2">
        <f t="shared" si="4"/>
        <v>1391.5</v>
      </c>
      <c r="O17" s="19" t="s">
        <v>10</v>
      </c>
      <c r="P17" s="46">
        <v>92</v>
      </c>
      <c r="Q17" s="46">
        <v>309</v>
      </c>
      <c r="R17" s="46">
        <v>24</v>
      </c>
      <c r="S17" s="46">
        <v>19</v>
      </c>
      <c r="T17" s="6">
        <f t="shared" si="2"/>
        <v>450.5</v>
      </c>
      <c r="U17" s="2">
        <f t="shared" si="5"/>
        <v>1995</v>
      </c>
      <c r="AB17" s="51">
        <v>248</v>
      </c>
    </row>
    <row r="18" spans="1:28" ht="24" customHeight="1" x14ac:dyDescent="0.2">
      <c r="A18" s="18" t="s">
        <v>41</v>
      </c>
      <c r="B18" s="46">
        <v>57</v>
      </c>
      <c r="C18" s="46">
        <v>200</v>
      </c>
      <c r="D18" s="46">
        <v>21</v>
      </c>
      <c r="E18" s="46">
        <v>54</v>
      </c>
      <c r="F18" s="6">
        <f t="shared" si="0"/>
        <v>405.5</v>
      </c>
      <c r="G18" s="2">
        <f t="shared" si="3"/>
        <v>1617.5</v>
      </c>
      <c r="H18" s="19" t="s">
        <v>20</v>
      </c>
      <c r="I18" s="46">
        <v>55</v>
      </c>
      <c r="J18" s="46">
        <v>343</v>
      </c>
      <c r="K18" s="46">
        <v>25</v>
      </c>
      <c r="L18" s="46">
        <v>27</v>
      </c>
      <c r="M18" s="6">
        <f t="shared" si="1"/>
        <v>488</v>
      </c>
      <c r="N18" s="2">
        <f t="shared" si="4"/>
        <v>1538</v>
      </c>
      <c r="O18" s="19" t="s">
        <v>13</v>
      </c>
      <c r="P18" s="46">
        <v>80</v>
      </c>
      <c r="Q18" s="46">
        <v>265</v>
      </c>
      <c r="R18" s="46">
        <v>33</v>
      </c>
      <c r="S18" s="46">
        <v>25</v>
      </c>
      <c r="T18" s="6">
        <f t="shared" si="2"/>
        <v>433.5</v>
      </c>
      <c r="U18" s="2">
        <f t="shared" si="5"/>
        <v>1958</v>
      </c>
      <c r="AB18" s="5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268</v>
      </c>
      <c r="D19" s="47">
        <v>23</v>
      </c>
      <c r="E19" s="47">
        <v>27</v>
      </c>
      <c r="F19" s="7">
        <f t="shared" si="0"/>
        <v>406.5</v>
      </c>
      <c r="G19" s="3">
        <f t="shared" si="3"/>
        <v>1565</v>
      </c>
      <c r="H19" s="20" t="s">
        <v>22</v>
      </c>
      <c r="I19" s="45">
        <v>59</v>
      </c>
      <c r="J19" s="45">
        <v>342</v>
      </c>
      <c r="K19" s="45">
        <v>27</v>
      </c>
      <c r="L19" s="45">
        <v>20</v>
      </c>
      <c r="M19" s="6">
        <f t="shared" si="1"/>
        <v>475.5</v>
      </c>
      <c r="N19" s="2">
        <f>M16+M17+M18+M19</f>
        <v>1677.5</v>
      </c>
      <c r="O19" s="19" t="s">
        <v>16</v>
      </c>
      <c r="P19" s="46">
        <v>78</v>
      </c>
      <c r="Q19" s="46">
        <v>234</v>
      </c>
      <c r="R19" s="46">
        <v>20</v>
      </c>
      <c r="S19" s="46">
        <v>25</v>
      </c>
      <c r="T19" s="6">
        <f t="shared" si="2"/>
        <v>375.5</v>
      </c>
      <c r="U19" s="2">
        <f t="shared" si="5"/>
        <v>1785</v>
      </c>
      <c r="AB19" s="51">
        <v>262</v>
      </c>
    </row>
    <row r="20" spans="1:28" ht="24" customHeight="1" x14ac:dyDescent="0.2">
      <c r="A20" s="19" t="s">
        <v>27</v>
      </c>
      <c r="B20" s="45">
        <v>49</v>
      </c>
      <c r="C20" s="45">
        <v>198</v>
      </c>
      <c r="D20" s="45">
        <v>26</v>
      </c>
      <c r="E20" s="45">
        <v>38</v>
      </c>
      <c r="F20" s="8">
        <f t="shared" si="0"/>
        <v>369.5</v>
      </c>
      <c r="G20" s="35"/>
      <c r="H20" s="19" t="s">
        <v>24</v>
      </c>
      <c r="I20" s="46">
        <v>40</v>
      </c>
      <c r="J20" s="46">
        <v>294</v>
      </c>
      <c r="K20" s="46">
        <v>26</v>
      </c>
      <c r="L20" s="46">
        <v>42</v>
      </c>
      <c r="M20" s="8">
        <f t="shared" si="1"/>
        <v>471</v>
      </c>
      <c r="N20" s="2">
        <f>M17+M18+M19+M20</f>
        <v>1809.5</v>
      </c>
      <c r="O20" s="19" t="s">
        <v>45</v>
      </c>
      <c r="P20" s="45">
        <v>53</v>
      </c>
      <c r="Q20" s="45">
        <v>234</v>
      </c>
      <c r="R20" s="45">
        <v>13</v>
      </c>
      <c r="S20" s="45">
        <v>11</v>
      </c>
      <c r="T20" s="8">
        <f t="shared" si="2"/>
        <v>314</v>
      </c>
      <c r="U20" s="2">
        <f t="shared" si="5"/>
        <v>1573.5</v>
      </c>
      <c r="AB20" s="5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252</v>
      </c>
      <c r="D21" s="46">
        <v>30</v>
      </c>
      <c r="E21" s="46">
        <v>41</v>
      </c>
      <c r="F21" s="6">
        <f t="shared" si="0"/>
        <v>438.5</v>
      </c>
      <c r="G21" s="36"/>
      <c r="H21" s="20" t="s">
        <v>25</v>
      </c>
      <c r="I21" s="46">
        <v>63</v>
      </c>
      <c r="J21" s="46">
        <v>247</v>
      </c>
      <c r="K21" s="46">
        <v>18</v>
      </c>
      <c r="L21" s="46">
        <v>29</v>
      </c>
      <c r="M21" s="6">
        <f t="shared" si="1"/>
        <v>387</v>
      </c>
      <c r="N21" s="2">
        <f>M18+M19+M20+M21</f>
        <v>1821.5</v>
      </c>
      <c r="O21" s="21" t="s">
        <v>46</v>
      </c>
      <c r="P21" s="47">
        <v>60</v>
      </c>
      <c r="Q21" s="47">
        <v>221</v>
      </c>
      <c r="R21" s="47">
        <v>17</v>
      </c>
      <c r="S21" s="47">
        <v>15</v>
      </c>
      <c r="T21" s="7">
        <f t="shared" si="2"/>
        <v>322.5</v>
      </c>
      <c r="U21" s="3">
        <f t="shared" si="5"/>
        <v>1445.5</v>
      </c>
      <c r="AB21" s="51">
        <v>276</v>
      </c>
    </row>
    <row r="22" spans="1:28" ht="24" customHeight="1" thickBot="1" x14ac:dyDescent="0.25">
      <c r="A22" s="19" t="s">
        <v>1</v>
      </c>
      <c r="B22" s="46">
        <v>57</v>
      </c>
      <c r="C22" s="46">
        <v>185</v>
      </c>
      <c r="D22" s="46">
        <v>20</v>
      </c>
      <c r="E22" s="46">
        <v>35</v>
      </c>
      <c r="F22" s="6">
        <f t="shared" si="0"/>
        <v>341</v>
      </c>
      <c r="G22" s="2"/>
      <c r="H22" s="21" t="s">
        <v>26</v>
      </c>
      <c r="I22" s="47">
        <v>57</v>
      </c>
      <c r="J22" s="47">
        <v>233</v>
      </c>
      <c r="K22" s="47">
        <v>22</v>
      </c>
      <c r="L22" s="47">
        <v>33</v>
      </c>
      <c r="M22" s="6">
        <f t="shared" si="1"/>
        <v>388</v>
      </c>
      <c r="N22" s="3">
        <f>M19+M20+M21+M22</f>
        <v>1721.5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2028.5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1821.5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1995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64</v>
      </c>
      <c r="G24" s="57"/>
      <c r="H24" s="129"/>
      <c r="I24" s="130"/>
      <c r="J24" s="52" t="s">
        <v>71</v>
      </c>
      <c r="K24" s="55"/>
      <c r="L24" s="55"/>
      <c r="M24" s="56" t="s">
        <v>69</v>
      </c>
      <c r="N24" s="57"/>
      <c r="O24" s="129"/>
      <c r="P24" s="130"/>
      <c r="Q24" s="52" t="s">
        <v>71</v>
      </c>
      <c r="R24" s="55"/>
      <c r="S24" s="55"/>
      <c r="T24" s="56" t="s">
        <v>84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'G-3'!E4:H4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'G-3'!D5:H5</f>
        <v>CL 80 - VIA 40</v>
      </c>
      <c r="E5" s="151"/>
      <c r="F5" s="151"/>
      <c r="G5" s="151"/>
      <c r="H5" s="151"/>
      <c r="I5" s="145" t="s">
        <v>53</v>
      </c>
      <c r="J5" s="145"/>
      <c r="K5" s="145"/>
      <c r="L5" s="152" t="str">
        <f>'G-3'!L5:N5</f>
        <v>80VIA 40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151</v>
      </c>
      <c r="E6" s="154"/>
      <c r="F6" s="154"/>
      <c r="G6" s="154"/>
      <c r="H6" s="154"/>
      <c r="I6" s="145" t="s">
        <v>59</v>
      </c>
      <c r="J6" s="145"/>
      <c r="K6" s="145"/>
      <c r="L6" s="147">
        <v>3</v>
      </c>
      <c r="M6" s="147"/>
      <c r="N6" s="147"/>
      <c r="O6" s="42"/>
      <c r="P6" s="145" t="s">
        <v>58</v>
      </c>
      <c r="Q6" s="145"/>
      <c r="R6" s="145"/>
      <c r="S6" s="148">
        <f>'G-3'!S6:U6</f>
        <v>43867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77</v>
      </c>
      <c r="C10" s="46">
        <v>331</v>
      </c>
      <c r="D10" s="46">
        <v>31</v>
      </c>
      <c r="E10" s="46">
        <v>23</v>
      </c>
      <c r="F10" s="48">
        <f>B10*0.5+C10*1+D10*2+E10*2.5</f>
        <v>489</v>
      </c>
      <c r="G10" s="2"/>
      <c r="H10" s="19" t="s">
        <v>4</v>
      </c>
      <c r="I10" s="46">
        <v>67</v>
      </c>
      <c r="J10" s="46">
        <v>436</v>
      </c>
      <c r="K10" s="46">
        <v>26</v>
      </c>
      <c r="L10" s="46">
        <v>30</v>
      </c>
      <c r="M10" s="6">
        <f>I10*0.5+J10*1+K10*2+L10*2.5</f>
        <v>596.5</v>
      </c>
      <c r="N10" s="9">
        <f>F20+F21+F22+M10</f>
        <v>2247.5</v>
      </c>
      <c r="O10" s="19" t="s">
        <v>43</v>
      </c>
      <c r="P10" s="46">
        <v>53</v>
      </c>
      <c r="Q10" s="46">
        <v>381</v>
      </c>
      <c r="R10" s="46">
        <v>24</v>
      </c>
      <c r="S10" s="46">
        <v>31</v>
      </c>
      <c r="T10" s="6">
        <f>P10*0.5+Q10*1+R10*2+S10*2.5</f>
        <v>533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69</v>
      </c>
      <c r="C11" s="46">
        <v>340</v>
      </c>
      <c r="D11" s="46">
        <v>30</v>
      </c>
      <c r="E11" s="46">
        <v>29</v>
      </c>
      <c r="F11" s="6">
        <f t="shared" ref="F11:F22" si="0">B11*0.5+C11*1+D11*2+E11*2.5</f>
        <v>507</v>
      </c>
      <c r="G11" s="2"/>
      <c r="H11" s="19" t="s">
        <v>5</v>
      </c>
      <c r="I11" s="46">
        <v>44</v>
      </c>
      <c r="J11" s="46">
        <v>506</v>
      </c>
      <c r="K11" s="46">
        <v>25</v>
      </c>
      <c r="L11" s="46">
        <v>26</v>
      </c>
      <c r="M11" s="6">
        <f t="shared" ref="M11:M22" si="1">I11*0.5+J11*1+K11*2+L11*2.5</f>
        <v>643</v>
      </c>
      <c r="N11" s="9">
        <f>F21+F22+M10+M11</f>
        <v>2339.5</v>
      </c>
      <c r="O11" s="19" t="s">
        <v>44</v>
      </c>
      <c r="P11" s="46">
        <v>42</v>
      </c>
      <c r="Q11" s="46">
        <v>377</v>
      </c>
      <c r="R11" s="46">
        <v>28</v>
      </c>
      <c r="S11" s="46">
        <v>33</v>
      </c>
      <c r="T11" s="6">
        <f t="shared" ref="T11:T21" si="2">P11*0.5+Q11*1+R11*2+S11*2.5</f>
        <v>536.5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342</v>
      </c>
      <c r="D12" s="46">
        <v>36</v>
      </c>
      <c r="E12" s="46">
        <v>31</v>
      </c>
      <c r="F12" s="6">
        <f t="shared" si="0"/>
        <v>534.5</v>
      </c>
      <c r="G12" s="2"/>
      <c r="H12" s="19" t="s">
        <v>6</v>
      </c>
      <c r="I12" s="46">
        <v>69</v>
      </c>
      <c r="J12" s="46">
        <v>548</v>
      </c>
      <c r="K12" s="46">
        <v>29</v>
      </c>
      <c r="L12" s="46">
        <v>20</v>
      </c>
      <c r="M12" s="6">
        <f t="shared" si="1"/>
        <v>690.5</v>
      </c>
      <c r="N12" s="2">
        <f>F22+M10+M11+M12</f>
        <v>2453</v>
      </c>
      <c r="O12" s="19" t="s">
        <v>32</v>
      </c>
      <c r="P12" s="46">
        <v>60</v>
      </c>
      <c r="Q12" s="46">
        <v>413</v>
      </c>
      <c r="R12" s="46">
        <v>31</v>
      </c>
      <c r="S12" s="46">
        <v>30</v>
      </c>
      <c r="T12" s="6">
        <f t="shared" si="2"/>
        <v>580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313</v>
      </c>
      <c r="D13" s="46">
        <v>40</v>
      </c>
      <c r="E13" s="46">
        <v>37</v>
      </c>
      <c r="F13" s="6">
        <f t="shared" si="0"/>
        <v>518</v>
      </c>
      <c r="G13" s="2">
        <f>F10+F11+F12+F13</f>
        <v>2048.5</v>
      </c>
      <c r="H13" s="19" t="s">
        <v>7</v>
      </c>
      <c r="I13" s="46">
        <v>48</v>
      </c>
      <c r="J13" s="46">
        <v>528</v>
      </c>
      <c r="K13" s="46">
        <v>25</v>
      </c>
      <c r="L13" s="46">
        <v>27</v>
      </c>
      <c r="M13" s="6">
        <f t="shared" si="1"/>
        <v>669.5</v>
      </c>
      <c r="N13" s="2">
        <f t="shared" ref="N13:N18" si="3">M10+M11+M12+M13</f>
        <v>2599.5</v>
      </c>
      <c r="O13" s="19" t="s">
        <v>33</v>
      </c>
      <c r="P13" s="46">
        <v>71</v>
      </c>
      <c r="Q13" s="46">
        <v>459</v>
      </c>
      <c r="R13" s="46">
        <v>36</v>
      </c>
      <c r="S13" s="46">
        <v>35</v>
      </c>
      <c r="T13" s="6">
        <f t="shared" si="2"/>
        <v>654</v>
      </c>
      <c r="U13" s="2">
        <f t="shared" ref="U13:U21" si="4">T10+T11+T12+T13</f>
        <v>2303.5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48</v>
      </c>
      <c r="C14" s="46">
        <v>305</v>
      </c>
      <c r="D14" s="46">
        <v>40</v>
      </c>
      <c r="E14" s="46">
        <v>36</v>
      </c>
      <c r="F14" s="6">
        <f t="shared" si="0"/>
        <v>499</v>
      </c>
      <c r="G14" s="2">
        <f t="shared" ref="G14:G19" si="5">F11+F12+F13+F14</f>
        <v>2058.5</v>
      </c>
      <c r="H14" s="19" t="s">
        <v>9</v>
      </c>
      <c r="I14" s="46">
        <v>41</v>
      </c>
      <c r="J14" s="46">
        <v>496</v>
      </c>
      <c r="K14" s="46">
        <v>22</v>
      </c>
      <c r="L14" s="46">
        <v>23</v>
      </c>
      <c r="M14" s="6">
        <f t="shared" si="1"/>
        <v>618</v>
      </c>
      <c r="N14" s="2">
        <f t="shared" si="3"/>
        <v>2621</v>
      </c>
      <c r="O14" s="19" t="s">
        <v>29</v>
      </c>
      <c r="P14" s="45">
        <v>66</v>
      </c>
      <c r="Q14" s="45">
        <v>481</v>
      </c>
      <c r="R14" s="45">
        <v>32</v>
      </c>
      <c r="S14" s="45">
        <v>34</v>
      </c>
      <c r="T14" s="6">
        <f t="shared" si="2"/>
        <v>663</v>
      </c>
      <c r="U14" s="2">
        <f t="shared" si="4"/>
        <v>2433.5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51</v>
      </c>
      <c r="C15" s="46">
        <v>289</v>
      </c>
      <c r="D15" s="46">
        <v>31</v>
      </c>
      <c r="E15" s="46">
        <v>33</v>
      </c>
      <c r="F15" s="6">
        <f t="shared" si="0"/>
        <v>459</v>
      </c>
      <c r="G15" s="2">
        <f t="shared" si="5"/>
        <v>2010.5</v>
      </c>
      <c r="H15" s="19" t="s">
        <v>12</v>
      </c>
      <c r="I15" s="46">
        <v>42</v>
      </c>
      <c r="J15" s="46">
        <v>468</v>
      </c>
      <c r="K15" s="46">
        <v>26</v>
      </c>
      <c r="L15" s="46">
        <v>22</v>
      </c>
      <c r="M15" s="6">
        <f t="shared" si="1"/>
        <v>596</v>
      </c>
      <c r="N15" s="2">
        <f t="shared" si="3"/>
        <v>2574</v>
      </c>
      <c r="O15" s="18" t="s">
        <v>30</v>
      </c>
      <c r="P15" s="46">
        <v>57</v>
      </c>
      <c r="Q15" s="46">
        <v>476</v>
      </c>
      <c r="R15" s="46">
        <v>29</v>
      </c>
      <c r="S15" s="46">
        <v>22</v>
      </c>
      <c r="T15" s="6">
        <f t="shared" si="2"/>
        <v>617.5</v>
      </c>
      <c r="U15" s="2">
        <f t="shared" si="4"/>
        <v>2514.5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40</v>
      </c>
      <c r="C16" s="46">
        <v>236</v>
      </c>
      <c r="D16" s="46">
        <v>28</v>
      </c>
      <c r="E16" s="46">
        <v>30</v>
      </c>
      <c r="F16" s="6">
        <f t="shared" si="0"/>
        <v>387</v>
      </c>
      <c r="G16" s="2">
        <f t="shared" si="5"/>
        <v>1863</v>
      </c>
      <c r="H16" s="19" t="s">
        <v>15</v>
      </c>
      <c r="I16" s="46">
        <v>40</v>
      </c>
      <c r="J16" s="46">
        <v>394</v>
      </c>
      <c r="K16" s="46">
        <v>24</v>
      </c>
      <c r="L16" s="46">
        <v>25</v>
      </c>
      <c r="M16" s="6">
        <f t="shared" si="1"/>
        <v>524.5</v>
      </c>
      <c r="N16" s="2">
        <f t="shared" si="3"/>
        <v>2408</v>
      </c>
      <c r="O16" s="19" t="s">
        <v>8</v>
      </c>
      <c r="P16" s="46">
        <v>68</v>
      </c>
      <c r="Q16" s="46">
        <v>478</v>
      </c>
      <c r="R16" s="46">
        <v>51</v>
      </c>
      <c r="S16" s="46">
        <v>26</v>
      </c>
      <c r="T16" s="6">
        <f t="shared" si="2"/>
        <v>679</v>
      </c>
      <c r="U16" s="2">
        <f t="shared" si="4"/>
        <v>2613.5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65</v>
      </c>
      <c r="C17" s="46">
        <v>228</v>
      </c>
      <c r="D17" s="46">
        <v>26</v>
      </c>
      <c r="E17" s="46">
        <v>40</v>
      </c>
      <c r="F17" s="6">
        <f t="shared" si="0"/>
        <v>412.5</v>
      </c>
      <c r="G17" s="2">
        <f t="shared" si="5"/>
        <v>1757.5</v>
      </c>
      <c r="H17" s="19" t="s">
        <v>18</v>
      </c>
      <c r="I17" s="46">
        <v>45</v>
      </c>
      <c r="J17" s="46">
        <v>371</v>
      </c>
      <c r="K17" s="46">
        <v>26</v>
      </c>
      <c r="L17" s="46">
        <v>33</v>
      </c>
      <c r="M17" s="6">
        <f t="shared" si="1"/>
        <v>528</v>
      </c>
      <c r="N17" s="2">
        <f t="shared" si="3"/>
        <v>2266.5</v>
      </c>
      <c r="O17" s="19" t="s">
        <v>10</v>
      </c>
      <c r="P17" s="46">
        <v>104</v>
      </c>
      <c r="Q17" s="46">
        <v>532</v>
      </c>
      <c r="R17" s="46">
        <v>31</v>
      </c>
      <c r="S17" s="46">
        <v>20</v>
      </c>
      <c r="T17" s="6">
        <f t="shared" si="2"/>
        <v>696</v>
      </c>
      <c r="U17" s="2">
        <f t="shared" si="4"/>
        <v>2655.5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58</v>
      </c>
      <c r="C18" s="46">
        <v>255</v>
      </c>
      <c r="D18" s="46">
        <v>28</v>
      </c>
      <c r="E18" s="46">
        <v>36</v>
      </c>
      <c r="F18" s="6">
        <f t="shared" si="0"/>
        <v>430</v>
      </c>
      <c r="G18" s="2">
        <f t="shared" si="5"/>
        <v>1688.5</v>
      </c>
      <c r="H18" s="19" t="s">
        <v>20</v>
      </c>
      <c r="I18" s="46">
        <v>57</v>
      </c>
      <c r="J18" s="46">
        <v>375</v>
      </c>
      <c r="K18" s="46">
        <v>25</v>
      </c>
      <c r="L18" s="46">
        <v>38</v>
      </c>
      <c r="M18" s="6">
        <f t="shared" si="1"/>
        <v>548.5</v>
      </c>
      <c r="N18" s="2">
        <f t="shared" si="3"/>
        <v>2197</v>
      </c>
      <c r="O18" s="19" t="s">
        <v>13</v>
      </c>
      <c r="P18" s="46">
        <v>94</v>
      </c>
      <c r="Q18" s="46">
        <v>557</v>
      </c>
      <c r="R18" s="46">
        <v>33</v>
      </c>
      <c r="S18" s="46">
        <v>30</v>
      </c>
      <c r="T18" s="6">
        <f t="shared" si="2"/>
        <v>745</v>
      </c>
      <c r="U18" s="2">
        <f t="shared" si="4"/>
        <v>2737.5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57</v>
      </c>
      <c r="C19" s="47">
        <v>235</v>
      </c>
      <c r="D19" s="47">
        <v>26</v>
      </c>
      <c r="E19" s="47">
        <v>31</v>
      </c>
      <c r="F19" s="7">
        <f t="shared" si="0"/>
        <v>393</v>
      </c>
      <c r="G19" s="3">
        <f t="shared" si="5"/>
        <v>1622.5</v>
      </c>
      <c r="H19" s="20" t="s">
        <v>22</v>
      </c>
      <c r="I19" s="45">
        <v>46</v>
      </c>
      <c r="J19" s="45">
        <v>368</v>
      </c>
      <c r="K19" s="45">
        <v>24</v>
      </c>
      <c r="L19" s="45">
        <v>35</v>
      </c>
      <c r="M19" s="6">
        <f t="shared" si="1"/>
        <v>526.5</v>
      </c>
      <c r="N19" s="2">
        <f>M16+M17+M18+M19</f>
        <v>2127.5</v>
      </c>
      <c r="O19" s="19" t="s">
        <v>16</v>
      </c>
      <c r="P19" s="46">
        <v>106</v>
      </c>
      <c r="Q19" s="46">
        <v>566</v>
      </c>
      <c r="R19" s="46">
        <v>30</v>
      </c>
      <c r="S19" s="46">
        <v>26</v>
      </c>
      <c r="T19" s="6">
        <f t="shared" si="2"/>
        <v>744</v>
      </c>
      <c r="U19" s="2">
        <f t="shared" si="4"/>
        <v>2864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55</v>
      </c>
      <c r="C20" s="45">
        <v>371</v>
      </c>
      <c r="D20" s="45">
        <v>30</v>
      </c>
      <c r="E20" s="45">
        <v>37</v>
      </c>
      <c r="F20" s="8">
        <f t="shared" si="0"/>
        <v>551</v>
      </c>
      <c r="G20" s="35"/>
      <c r="H20" s="19" t="s">
        <v>24</v>
      </c>
      <c r="I20" s="46">
        <v>56</v>
      </c>
      <c r="J20" s="46">
        <v>417</v>
      </c>
      <c r="K20" s="46">
        <v>34</v>
      </c>
      <c r="L20" s="46">
        <v>50</v>
      </c>
      <c r="M20" s="8">
        <f t="shared" si="1"/>
        <v>638</v>
      </c>
      <c r="N20" s="2">
        <f>M17+M18+M19+M20</f>
        <v>2241</v>
      </c>
      <c r="O20" s="19" t="s">
        <v>45</v>
      </c>
      <c r="P20" s="45">
        <v>81</v>
      </c>
      <c r="Q20" s="45">
        <v>615</v>
      </c>
      <c r="R20" s="45">
        <v>32</v>
      </c>
      <c r="S20" s="45">
        <v>24</v>
      </c>
      <c r="T20" s="8">
        <f t="shared" si="2"/>
        <v>779.5</v>
      </c>
      <c r="U20" s="2">
        <f t="shared" si="4"/>
        <v>2964.5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61</v>
      </c>
      <c r="C21" s="46">
        <v>396</v>
      </c>
      <c r="D21" s="46">
        <v>34</v>
      </c>
      <c r="E21" s="46">
        <v>33</v>
      </c>
      <c r="F21" s="6">
        <f t="shared" si="0"/>
        <v>577</v>
      </c>
      <c r="G21" s="36"/>
      <c r="H21" s="20" t="s">
        <v>25</v>
      </c>
      <c r="I21" s="46">
        <v>63</v>
      </c>
      <c r="J21" s="46">
        <v>347</v>
      </c>
      <c r="K21" s="46">
        <v>36</v>
      </c>
      <c r="L21" s="46">
        <v>45</v>
      </c>
      <c r="M21" s="6">
        <f t="shared" si="1"/>
        <v>563</v>
      </c>
      <c r="N21" s="2">
        <f>M18+M19+M20+M21</f>
        <v>2276</v>
      </c>
      <c r="O21" s="21" t="s">
        <v>46</v>
      </c>
      <c r="P21" s="47">
        <v>77</v>
      </c>
      <c r="Q21" s="47">
        <v>534</v>
      </c>
      <c r="R21" s="47">
        <v>29</v>
      </c>
      <c r="S21" s="47">
        <v>25</v>
      </c>
      <c r="T21" s="7">
        <f t="shared" si="2"/>
        <v>693</v>
      </c>
      <c r="U21" s="3">
        <f t="shared" si="4"/>
        <v>2961.5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343</v>
      </c>
      <c r="D22" s="46">
        <v>30</v>
      </c>
      <c r="E22" s="46">
        <v>37</v>
      </c>
      <c r="F22" s="6">
        <f t="shared" si="0"/>
        <v>523</v>
      </c>
      <c r="G22" s="2"/>
      <c r="H22" s="21" t="s">
        <v>26</v>
      </c>
      <c r="I22" s="47">
        <v>64</v>
      </c>
      <c r="J22" s="47">
        <v>361</v>
      </c>
      <c r="K22" s="47">
        <v>34</v>
      </c>
      <c r="L22" s="47">
        <v>41</v>
      </c>
      <c r="M22" s="6">
        <f t="shared" si="1"/>
        <v>563.5</v>
      </c>
      <c r="N22" s="3">
        <f>M19+M20+M21+M22</f>
        <v>2291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2058.5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2621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2964.5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64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S28" sqref="S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'G-3'!E4:H4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'G-3'!D5:H5</f>
        <v>CL 80 - VIA 40</v>
      </c>
      <c r="E6" s="151"/>
      <c r="F6" s="151"/>
      <c r="G6" s="151"/>
      <c r="H6" s="151"/>
      <c r="I6" s="145" t="s">
        <v>53</v>
      </c>
      <c r="J6" s="145"/>
      <c r="K6" s="145"/>
      <c r="L6" s="152" t="str">
        <f>'G-3'!L5:N5</f>
        <v>80VIA 40</v>
      </c>
      <c r="M6" s="152"/>
      <c r="N6" s="152"/>
      <c r="O6" s="12"/>
      <c r="P6" s="145" t="s">
        <v>58</v>
      </c>
      <c r="Q6" s="145"/>
      <c r="R6" s="145"/>
      <c r="S6" s="155">
        <f>'G-3'!S6:U6</f>
        <v>43867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'G-3'!B10+'G-4'!B10</f>
        <v>168</v>
      </c>
      <c r="C10" s="46">
        <f>'G-3'!C10+'G-4'!C10</f>
        <v>656</v>
      </c>
      <c r="D10" s="46">
        <f>'G-3'!D10+'G-4'!D10</f>
        <v>66</v>
      </c>
      <c r="E10" s="46">
        <f>'G-3'!E10+'G-4'!E10</f>
        <v>35</v>
      </c>
      <c r="F10" s="6">
        <f t="shared" ref="F10:F22" si="0">B10*0.5+C10*1+D10*2+E10*2.5</f>
        <v>959.5</v>
      </c>
      <c r="G10" s="2"/>
      <c r="H10" s="19" t="s">
        <v>4</v>
      </c>
      <c r="I10" s="46">
        <f>'G-3'!I10+'G-4'!I10</f>
        <v>112</v>
      </c>
      <c r="J10" s="46">
        <f>'G-3'!J10+'G-4'!J10</f>
        <v>640</v>
      </c>
      <c r="K10" s="46">
        <f>'G-3'!K10+'G-4'!K10</f>
        <v>53</v>
      </c>
      <c r="L10" s="46">
        <f>'G-3'!L10+'G-4'!L10</f>
        <v>57</v>
      </c>
      <c r="M10" s="6">
        <f t="shared" ref="M10:M22" si="1">I10*0.5+J10*1+K10*2+L10*2.5</f>
        <v>944.5</v>
      </c>
      <c r="N10" s="9">
        <f>F20+F21+F22+M10</f>
        <v>3744.5</v>
      </c>
      <c r="O10" s="19" t="s">
        <v>43</v>
      </c>
      <c r="P10" s="46">
        <f>'G-3'!P10+'G-4'!P10</f>
        <v>129</v>
      </c>
      <c r="Q10" s="46">
        <f>'G-3'!Q10+'G-4'!Q10</f>
        <v>612</v>
      </c>
      <c r="R10" s="46">
        <f>'G-3'!R10+'G-4'!R10</f>
        <v>47</v>
      </c>
      <c r="S10" s="46">
        <f>'G-3'!S10+'G-4'!S10</f>
        <v>66</v>
      </c>
      <c r="T10" s="6">
        <f t="shared" ref="T10:T21" si="2">P10*0.5+Q10*1+R10*2+S10*2.5</f>
        <v>935.5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182</v>
      </c>
      <c r="C11" s="46">
        <f>'G-3'!C11+'G-4'!C11</f>
        <v>716</v>
      </c>
      <c r="D11" s="46">
        <f>'G-3'!D11+'G-4'!D11</f>
        <v>73</v>
      </c>
      <c r="E11" s="46">
        <f>'G-3'!E11+'G-4'!E11</f>
        <v>49</v>
      </c>
      <c r="F11" s="6">
        <f t="shared" si="0"/>
        <v>1075.5</v>
      </c>
      <c r="G11" s="2"/>
      <c r="H11" s="19" t="s">
        <v>5</v>
      </c>
      <c r="I11" s="46">
        <f>'G-3'!I11+'G-4'!I11</f>
        <v>100</v>
      </c>
      <c r="J11" s="46">
        <f>'G-3'!J11+'G-4'!J11</f>
        <v>798</v>
      </c>
      <c r="K11" s="46">
        <f>'G-3'!K11+'G-4'!K11</f>
        <v>56</v>
      </c>
      <c r="L11" s="46">
        <f>'G-3'!L11+'G-4'!L11</f>
        <v>56</v>
      </c>
      <c r="M11" s="6">
        <f t="shared" si="1"/>
        <v>1100</v>
      </c>
      <c r="N11" s="9">
        <f>F21+F22+M10+M11</f>
        <v>3924</v>
      </c>
      <c r="O11" s="19" t="s">
        <v>44</v>
      </c>
      <c r="P11" s="46">
        <f>'G-3'!P11+'G-4'!P11</f>
        <v>116</v>
      </c>
      <c r="Q11" s="46">
        <f>'G-3'!Q11+'G-4'!Q11</f>
        <v>578</v>
      </c>
      <c r="R11" s="46">
        <f>'G-3'!R11+'G-4'!R11</f>
        <v>48</v>
      </c>
      <c r="S11" s="46">
        <f>'G-3'!S11+'G-4'!S11</f>
        <v>62</v>
      </c>
      <c r="T11" s="6">
        <f t="shared" si="2"/>
        <v>887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161</v>
      </c>
      <c r="C12" s="46">
        <f>'G-3'!C12+'G-4'!C12</f>
        <v>681</v>
      </c>
      <c r="D12" s="46">
        <f>'G-3'!D12+'G-4'!D12</f>
        <v>74</v>
      </c>
      <c r="E12" s="46">
        <f>'G-3'!E12+'G-4'!E12</f>
        <v>57</v>
      </c>
      <c r="F12" s="6">
        <f t="shared" si="0"/>
        <v>1052</v>
      </c>
      <c r="G12" s="2"/>
      <c r="H12" s="19" t="s">
        <v>6</v>
      </c>
      <c r="I12" s="46">
        <f>'G-3'!I12+'G-4'!I12</f>
        <v>114</v>
      </c>
      <c r="J12" s="46">
        <f>'G-3'!J12+'G-4'!J12</f>
        <v>845</v>
      </c>
      <c r="K12" s="46">
        <f>'G-3'!K12+'G-4'!K12</f>
        <v>50</v>
      </c>
      <c r="L12" s="46">
        <f>'G-3'!L12+'G-4'!L12</f>
        <v>54</v>
      </c>
      <c r="M12" s="6">
        <f t="shared" si="1"/>
        <v>1137</v>
      </c>
      <c r="N12" s="2">
        <f>F22+M10+M11+M12</f>
        <v>4045.5</v>
      </c>
      <c r="O12" s="19" t="s">
        <v>32</v>
      </c>
      <c r="P12" s="46">
        <f>'G-3'!P12+'G-4'!P12</f>
        <v>129</v>
      </c>
      <c r="Q12" s="46">
        <f>'G-3'!Q12+'G-4'!Q12</f>
        <v>577</v>
      </c>
      <c r="R12" s="46">
        <f>'G-3'!R12+'G-4'!R12</f>
        <v>43</v>
      </c>
      <c r="S12" s="46">
        <f>'G-3'!S12+'G-4'!S12</f>
        <v>45</v>
      </c>
      <c r="T12" s="6">
        <f t="shared" si="2"/>
        <v>840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132</v>
      </c>
      <c r="C13" s="46">
        <f>'G-3'!C13+'G-4'!C13</f>
        <v>614</v>
      </c>
      <c r="D13" s="46">
        <f>'G-3'!D13+'G-4'!D13</f>
        <v>73</v>
      </c>
      <c r="E13" s="46">
        <f>'G-3'!E13+'G-4'!E13</f>
        <v>63</v>
      </c>
      <c r="F13" s="6">
        <f t="shared" si="0"/>
        <v>983.5</v>
      </c>
      <c r="G13" s="2">
        <f t="shared" ref="G13:G19" si="3">F10+F11+F12+F13</f>
        <v>4070.5</v>
      </c>
      <c r="H13" s="19" t="s">
        <v>7</v>
      </c>
      <c r="I13" s="46">
        <f>'G-3'!I13+'G-4'!I13</f>
        <v>109</v>
      </c>
      <c r="J13" s="46">
        <f>'G-3'!J13+'G-4'!J13</f>
        <v>771</v>
      </c>
      <c r="K13" s="46">
        <f>'G-3'!K13+'G-4'!K13</f>
        <v>49</v>
      </c>
      <c r="L13" s="46">
        <f>'G-3'!L13+'G-4'!L13</f>
        <v>52</v>
      </c>
      <c r="M13" s="6">
        <f t="shared" si="1"/>
        <v>1053.5</v>
      </c>
      <c r="N13" s="2">
        <f t="shared" ref="N13:N18" si="4">M10+M11+M12+M13</f>
        <v>4235</v>
      </c>
      <c r="O13" s="19" t="s">
        <v>33</v>
      </c>
      <c r="P13" s="46">
        <f>'G-3'!P13+'G-4'!P13</f>
        <v>147</v>
      </c>
      <c r="Q13" s="46">
        <f>'G-3'!Q13+'G-4'!Q13</f>
        <v>642</v>
      </c>
      <c r="R13" s="46">
        <f>'G-3'!R13+'G-4'!R13</f>
        <v>58</v>
      </c>
      <c r="S13" s="46">
        <f>'G-3'!S13+'G-4'!S13</f>
        <v>49</v>
      </c>
      <c r="T13" s="6">
        <f t="shared" si="2"/>
        <v>954</v>
      </c>
      <c r="U13" s="2">
        <f t="shared" ref="U13:U21" si="5">T10+T11+T12+T13</f>
        <v>3616.5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'G-3'!B14+'G-4'!B14</f>
        <v>106</v>
      </c>
      <c r="C14" s="46">
        <f>'G-3'!C14+'G-4'!C14</f>
        <v>595</v>
      </c>
      <c r="D14" s="46">
        <f>'G-3'!D14+'G-4'!D14</f>
        <v>79</v>
      </c>
      <c r="E14" s="46">
        <f>'G-3'!E14+'G-4'!E14</f>
        <v>68</v>
      </c>
      <c r="F14" s="6">
        <f t="shared" si="0"/>
        <v>976</v>
      </c>
      <c r="G14" s="2">
        <f t="shared" si="3"/>
        <v>4087</v>
      </c>
      <c r="H14" s="19" t="s">
        <v>9</v>
      </c>
      <c r="I14" s="46">
        <f>'G-3'!I14+'G-4'!I14</f>
        <v>90</v>
      </c>
      <c r="J14" s="46">
        <f>'G-3'!J14+'G-4'!J14</f>
        <v>716</v>
      </c>
      <c r="K14" s="46">
        <f>'G-3'!K14+'G-4'!K14</f>
        <v>43</v>
      </c>
      <c r="L14" s="46">
        <f>'G-3'!L14+'G-4'!L14</f>
        <v>45</v>
      </c>
      <c r="M14" s="6">
        <f t="shared" si="1"/>
        <v>959.5</v>
      </c>
      <c r="N14" s="2">
        <f t="shared" si="4"/>
        <v>4250</v>
      </c>
      <c r="O14" s="19" t="s">
        <v>29</v>
      </c>
      <c r="P14" s="46">
        <f>'G-3'!P14+'G-4'!P14</f>
        <v>160</v>
      </c>
      <c r="Q14" s="46">
        <f>'G-3'!Q14+'G-4'!Q14</f>
        <v>776</v>
      </c>
      <c r="R14" s="46">
        <f>'G-3'!R14+'G-4'!R14</f>
        <v>55</v>
      </c>
      <c r="S14" s="46">
        <f>'G-3'!S14+'G-4'!S14</f>
        <v>67</v>
      </c>
      <c r="T14" s="6">
        <f t="shared" si="2"/>
        <v>1133.5</v>
      </c>
      <c r="U14" s="2">
        <f t="shared" si="5"/>
        <v>3814.5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'G-3'!B15+'G-4'!B15</f>
        <v>112</v>
      </c>
      <c r="C15" s="46">
        <f>'G-3'!C15+'G-4'!C15</f>
        <v>594</v>
      </c>
      <c r="D15" s="46">
        <f>'G-3'!D15+'G-4'!D15</f>
        <v>59</v>
      </c>
      <c r="E15" s="46">
        <f>'G-3'!E15+'G-4'!E15</f>
        <v>60</v>
      </c>
      <c r="F15" s="6">
        <f t="shared" si="0"/>
        <v>918</v>
      </c>
      <c r="G15" s="2">
        <f t="shared" si="3"/>
        <v>3929.5</v>
      </c>
      <c r="H15" s="19" t="s">
        <v>12</v>
      </c>
      <c r="I15" s="46">
        <f>'G-3'!I15+'G-4'!I15</f>
        <v>84</v>
      </c>
      <c r="J15" s="46">
        <f>'G-3'!J15+'G-4'!J15</f>
        <v>693</v>
      </c>
      <c r="K15" s="46">
        <f>'G-3'!K15+'G-4'!K15</f>
        <v>46</v>
      </c>
      <c r="L15" s="46">
        <f>'G-3'!L15+'G-4'!L15</f>
        <v>42</v>
      </c>
      <c r="M15" s="6">
        <f t="shared" si="1"/>
        <v>932</v>
      </c>
      <c r="N15" s="2">
        <f t="shared" si="4"/>
        <v>4082</v>
      </c>
      <c r="O15" s="18" t="s">
        <v>30</v>
      </c>
      <c r="P15" s="46">
        <f>'G-3'!P15+'G-4'!P15</f>
        <v>172</v>
      </c>
      <c r="Q15" s="46">
        <f>'G-3'!Q15+'G-4'!Q15</f>
        <v>805</v>
      </c>
      <c r="R15" s="46">
        <f>'G-3'!R15+'G-4'!R15</f>
        <v>65</v>
      </c>
      <c r="S15" s="46">
        <f>'G-3'!S15+'G-4'!S15</f>
        <v>58</v>
      </c>
      <c r="T15" s="6">
        <f t="shared" si="2"/>
        <v>1166</v>
      </c>
      <c r="U15" s="2">
        <f t="shared" si="5"/>
        <v>4093.5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'G-3'!B16+'G-4'!B16</f>
        <v>89</v>
      </c>
      <c r="C16" s="46">
        <f>'G-3'!C16+'G-4'!C16</f>
        <v>478</v>
      </c>
      <c r="D16" s="46">
        <f>'G-3'!D16+'G-4'!D16</f>
        <v>59</v>
      </c>
      <c r="E16" s="46">
        <f>'G-3'!E16+'G-4'!E16</f>
        <v>57</v>
      </c>
      <c r="F16" s="6">
        <f t="shared" si="0"/>
        <v>783</v>
      </c>
      <c r="G16" s="2">
        <f t="shared" si="3"/>
        <v>3660.5</v>
      </c>
      <c r="H16" s="19" t="s">
        <v>15</v>
      </c>
      <c r="I16" s="46">
        <f>'G-3'!I16+'G-4'!I16</f>
        <v>88</v>
      </c>
      <c r="J16" s="46">
        <f>'G-3'!J16+'G-4'!J16</f>
        <v>628</v>
      </c>
      <c r="K16" s="46">
        <f>'G-3'!K16+'G-4'!K16</f>
        <v>42</v>
      </c>
      <c r="L16" s="46">
        <f>'G-3'!L16+'G-4'!L16</f>
        <v>43</v>
      </c>
      <c r="M16" s="6">
        <f t="shared" si="1"/>
        <v>863.5</v>
      </c>
      <c r="N16" s="2">
        <f t="shared" si="4"/>
        <v>3808.5</v>
      </c>
      <c r="O16" s="19" t="s">
        <v>8</v>
      </c>
      <c r="P16" s="46">
        <f>'G-3'!P16+'G-4'!P16</f>
        <v>166</v>
      </c>
      <c r="Q16" s="46">
        <f>'G-3'!Q16+'G-4'!Q16</f>
        <v>804</v>
      </c>
      <c r="R16" s="46">
        <f>'G-3'!R16+'G-4'!R16</f>
        <v>80</v>
      </c>
      <c r="S16" s="46">
        <f>'G-3'!S16+'G-4'!S16</f>
        <v>63</v>
      </c>
      <c r="T16" s="6">
        <f t="shared" si="2"/>
        <v>1204.5</v>
      </c>
      <c r="U16" s="2">
        <f t="shared" si="5"/>
        <v>4458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'G-3'!B17+'G-4'!B17</f>
        <v>109</v>
      </c>
      <c r="C17" s="46">
        <f>'G-3'!C17+'G-4'!C17</f>
        <v>454</v>
      </c>
      <c r="D17" s="46">
        <f>'G-3'!D17+'G-4'!D17</f>
        <v>48</v>
      </c>
      <c r="E17" s="46">
        <f>'G-3'!E17+'G-4'!E17</f>
        <v>66</v>
      </c>
      <c r="F17" s="6">
        <f t="shared" si="0"/>
        <v>769.5</v>
      </c>
      <c r="G17" s="2">
        <f t="shared" si="3"/>
        <v>3446.5</v>
      </c>
      <c r="H17" s="19" t="s">
        <v>18</v>
      </c>
      <c r="I17" s="46">
        <f>'G-3'!I17+'G-4'!I17</f>
        <v>89</v>
      </c>
      <c r="J17" s="46">
        <f>'G-3'!J17+'G-4'!J17</f>
        <v>621</v>
      </c>
      <c r="K17" s="46">
        <f>'G-3'!K17+'G-4'!K17</f>
        <v>45</v>
      </c>
      <c r="L17" s="46">
        <f>'G-3'!L17+'G-4'!L17</f>
        <v>59</v>
      </c>
      <c r="M17" s="6">
        <f t="shared" si="1"/>
        <v>903</v>
      </c>
      <c r="N17" s="2">
        <f t="shared" si="4"/>
        <v>3658</v>
      </c>
      <c r="O17" s="19" t="s">
        <v>10</v>
      </c>
      <c r="P17" s="46">
        <f>'G-3'!P17+'G-4'!P17</f>
        <v>196</v>
      </c>
      <c r="Q17" s="46">
        <f>'G-3'!Q17+'G-4'!Q17</f>
        <v>841</v>
      </c>
      <c r="R17" s="46">
        <f>'G-3'!R17+'G-4'!R17</f>
        <v>55</v>
      </c>
      <c r="S17" s="46">
        <f>'G-3'!S17+'G-4'!S17</f>
        <v>39</v>
      </c>
      <c r="T17" s="6">
        <f t="shared" si="2"/>
        <v>1146.5</v>
      </c>
      <c r="U17" s="2">
        <f t="shared" si="5"/>
        <v>4650.5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'G-3'!B18+'G-4'!B18</f>
        <v>115</v>
      </c>
      <c r="C18" s="46">
        <f>'G-3'!C18+'G-4'!C18</f>
        <v>455</v>
      </c>
      <c r="D18" s="46">
        <f>'G-3'!D18+'G-4'!D18</f>
        <v>49</v>
      </c>
      <c r="E18" s="46">
        <f>'G-3'!E18+'G-4'!E18</f>
        <v>90</v>
      </c>
      <c r="F18" s="6">
        <f t="shared" si="0"/>
        <v>835.5</v>
      </c>
      <c r="G18" s="2">
        <f t="shared" si="3"/>
        <v>3306</v>
      </c>
      <c r="H18" s="19" t="s">
        <v>20</v>
      </c>
      <c r="I18" s="46">
        <f>'G-3'!I18+'G-4'!I18</f>
        <v>112</v>
      </c>
      <c r="J18" s="46">
        <f>'G-3'!J18+'G-4'!J18</f>
        <v>718</v>
      </c>
      <c r="K18" s="46">
        <f>'G-3'!K18+'G-4'!K18</f>
        <v>50</v>
      </c>
      <c r="L18" s="46">
        <f>'G-3'!L18+'G-4'!L18</f>
        <v>65</v>
      </c>
      <c r="M18" s="6">
        <f t="shared" si="1"/>
        <v>1036.5</v>
      </c>
      <c r="N18" s="2">
        <f t="shared" si="4"/>
        <v>3735</v>
      </c>
      <c r="O18" s="19" t="s">
        <v>13</v>
      </c>
      <c r="P18" s="46">
        <f>'G-3'!P18+'G-4'!P18</f>
        <v>174</v>
      </c>
      <c r="Q18" s="46">
        <f>'G-3'!Q18+'G-4'!Q18</f>
        <v>822</v>
      </c>
      <c r="R18" s="46">
        <f>'G-3'!R18+'G-4'!R18</f>
        <v>66</v>
      </c>
      <c r="S18" s="46">
        <f>'G-3'!S18+'G-4'!S18</f>
        <v>55</v>
      </c>
      <c r="T18" s="6">
        <f t="shared" si="2"/>
        <v>1178.5</v>
      </c>
      <c r="U18" s="2">
        <f t="shared" si="5"/>
        <v>4695.5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'G-3'!B19+'G-4'!B19</f>
        <v>107</v>
      </c>
      <c r="C19" s="47">
        <f>'G-3'!C19+'G-4'!C19</f>
        <v>503</v>
      </c>
      <c r="D19" s="47">
        <f>'G-3'!D19+'G-4'!D19</f>
        <v>49</v>
      </c>
      <c r="E19" s="47">
        <f>'G-3'!E19+'G-4'!E19</f>
        <v>58</v>
      </c>
      <c r="F19" s="7">
        <f t="shared" si="0"/>
        <v>799.5</v>
      </c>
      <c r="G19" s="3">
        <f t="shared" si="3"/>
        <v>3187.5</v>
      </c>
      <c r="H19" s="20" t="s">
        <v>22</v>
      </c>
      <c r="I19" s="46">
        <f>'G-3'!I19+'G-4'!I19</f>
        <v>105</v>
      </c>
      <c r="J19" s="46">
        <f>'G-3'!J19+'G-4'!J19</f>
        <v>710</v>
      </c>
      <c r="K19" s="46">
        <f>'G-3'!K19+'G-4'!K19</f>
        <v>51</v>
      </c>
      <c r="L19" s="46">
        <f>'G-3'!L19+'G-4'!L19</f>
        <v>55</v>
      </c>
      <c r="M19" s="6">
        <f t="shared" si="1"/>
        <v>1002</v>
      </c>
      <c r="N19" s="2">
        <f>M16+M17+M18+M19</f>
        <v>3805</v>
      </c>
      <c r="O19" s="19" t="s">
        <v>16</v>
      </c>
      <c r="P19" s="46">
        <f>'G-3'!P19+'G-4'!P19</f>
        <v>184</v>
      </c>
      <c r="Q19" s="46">
        <f>'G-3'!Q19+'G-4'!Q19</f>
        <v>800</v>
      </c>
      <c r="R19" s="46">
        <f>'G-3'!R19+'G-4'!R19</f>
        <v>50</v>
      </c>
      <c r="S19" s="46">
        <f>'G-3'!S19+'G-4'!S19</f>
        <v>51</v>
      </c>
      <c r="T19" s="6">
        <f t="shared" si="2"/>
        <v>1119.5</v>
      </c>
      <c r="U19" s="2">
        <f t="shared" si="5"/>
        <v>4649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'G-3'!B20+'G-4'!B20</f>
        <v>104</v>
      </c>
      <c r="C20" s="45">
        <f>'G-3'!C20+'G-4'!C20</f>
        <v>569</v>
      </c>
      <c r="D20" s="45">
        <f>'G-3'!D20+'G-4'!D20</f>
        <v>56</v>
      </c>
      <c r="E20" s="45">
        <f>'G-3'!E20+'G-4'!E20</f>
        <v>75</v>
      </c>
      <c r="F20" s="8">
        <f t="shared" si="0"/>
        <v>920.5</v>
      </c>
      <c r="G20" s="35"/>
      <c r="H20" s="19" t="s">
        <v>24</v>
      </c>
      <c r="I20" s="46">
        <f>'G-3'!I20+'G-4'!I20</f>
        <v>96</v>
      </c>
      <c r="J20" s="46">
        <f>'G-3'!J20+'G-4'!J20</f>
        <v>711</v>
      </c>
      <c r="K20" s="46">
        <f>'G-3'!K20+'G-4'!K20</f>
        <v>60</v>
      </c>
      <c r="L20" s="46">
        <f>'G-3'!L20+'G-4'!L20</f>
        <v>92</v>
      </c>
      <c r="M20" s="8">
        <f t="shared" si="1"/>
        <v>1109</v>
      </c>
      <c r="N20" s="2">
        <f>M17+M18+M19+M20</f>
        <v>4050.5</v>
      </c>
      <c r="O20" s="19" t="s">
        <v>45</v>
      </c>
      <c r="P20" s="46">
        <f>'G-3'!P20+'G-4'!P20</f>
        <v>134</v>
      </c>
      <c r="Q20" s="46">
        <f>'G-3'!Q20+'G-4'!Q20</f>
        <v>849</v>
      </c>
      <c r="R20" s="46">
        <f>'G-3'!R20+'G-4'!R20</f>
        <v>45</v>
      </c>
      <c r="S20" s="46">
        <f>'G-3'!S20+'G-4'!S20</f>
        <v>35</v>
      </c>
      <c r="T20" s="8">
        <f t="shared" si="2"/>
        <v>1093.5</v>
      </c>
      <c r="U20" s="2">
        <f t="shared" si="5"/>
        <v>4538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'G-3'!B21+'G-4'!B21</f>
        <v>109</v>
      </c>
      <c r="C21" s="46">
        <f>'G-3'!C21+'G-4'!C21</f>
        <v>648</v>
      </c>
      <c r="D21" s="46">
        <f>'G-3'!D21+'G-4'!D21</f>
        <v>64</v>
      </c>
      <c r="E21" s="46">
        <f>'G-3'!E21+'G-4'!E21</f>
        <v>74</v>
      </c>
      <c r="F21" s="6">
        <f t="shared" si="0"/>
        <v>1015.5</v>
      </c>
      <c r="G21" s="36"/>
      <c r="H21" s="20" t="s">
        <v>25</v>
      </c>
      <c r="I21" s="46">
        <f>'G-3'!I21+'G-4'!I21</f>
        <v>126</v>
      </c>
      <c r="J21" s="46">
        <f>'G-3'!J21+'G-4'!J21</f>
        <v>594</v>
      </c>
      <c r="K21" s="46">
        <f>'G-3'!K21+'G-4'!K21</f>
        <v>54</v>
      </c>
      <c r="L21" s="46">
        <f>'G-3'!L21+'G-4'!L21</f>
        <v>74</v>
      </c>
      <c r="M21" s="6">
        <f t="shared" si="1"/>
        <v>950</v>
      </c>
      <c r="N21" s="2">
        <f>M18+M19+M20+M21</f>
        <v>4097.5</v>
      </c>
      <c r="O21" s="21" t="s">
        <v>46</v>
      </c>
      <c r="P21" s="47">
        <f>'G-3'!P21+'G-4'!P21</f>
        <v>137</v>
      </c>
      <c r="Q21" s="47">
        <f>'G-3'!Q21+'G-4'!Q21</f>
        <v>755</v>
      </c>
      <c r="R21" s="47">
        <f>'G-3'!R21+'G-4'!R21</f>
        <v>46</v>
      </c>
      <c r="S21" s="47">
        <f>'G-3'!S21+'G-4'!S21</f>
        <v>40</v>
      </c>
      <c r="T21" s="7">
        <f t="shared" si="2"/>
        <v>1015.5</v>
      </c>
      <c r="U21" s="3">
        <f t="shared" si="5"/>
        <v>4407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'G-3'!B22+'G-4'!B22</f>
        <v>112</v>
      </c>
      <c r="C22" s="46">
        <f>'G-3'!C22+'G-4'!C22</f>
        <v>528</v>
      </c>
      <c r="D22" s="46">
        <f>'G-3'!D22+'G-4'!D22</f>
        <v>50</v>
      </c>
      <c r="E22" s="46">
        <f>'G-3'!E22+'G-4'!E22</f>
        <v>72</v>
      </c>
      <c r="F22" s="6">
        <f t="shared" si="0"/>
        <v>864</v>
      </c>
      <c r="G22" s="2"/>
      <c r="H22" s="21" t="s">
        <v>26</v>
      </c>
      <c r="I22" s="46">
        <f>'G-3'!I22+'G-4'!I22</f>
        <v>121</v>
      </c>
      <c r="J22" s="46">
        <f>'G-3'!J22+'G-4'!J22</f>
        <v>594</v>
      </c>
      <c r="K22" s="46">
        <f>'G-3'!K22+'G-4'!K22</f>
        <v>56</v>
      </c>
      <c r="L22" s="46">
        <f>'G-3'!L22+'G-4'!L22</f>
        <v>74</v>
      </c>
      <c r="M22" s="6">
        <f t="shared" si="1"/>
        <v>951.5</v>
      </c>
      <c r="N22" s="3">
        <f>M19+M20+M21+M22</f>
        <v>4012.5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4087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4250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4695.5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64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'G-3'!D5</f>
        <v>CL 80 - VIA 40</v>
      </c>
      <c r="D5" s="176"/>
      <c r="E5" s="176"/>
      <c r="F5" s="78"/>
      <c r="G5" s="79"/>
      <c r="H5" s="70" t="s">
        <v>53</v>
      </c>
      <c r="I5" s="177" t="str">
        <f>'G-3'!L5</f>
        <v>80VIA 40</v>
      </c>
      <c r="J5" s="177"/>
    </row>
    <row r="6" spans="1:10" x14ac:dyDescent="0.2">
      <c r="A6" s="145" t="s">
        <v>112</v>
      </c>
      <c r="B6" s="145"/>
      <c r="C6" s="162" t="s">
        <v>150</v>
      </c>
      <c r="D6" s="162"/>
      <c r="E6" s="162"/>
      <c r="F6" s="78"/>
      <c r="G6" s="79"/>
      <c r="H6" s="70" t="s">
        <v>58</v>
      </c>
      <c r="I6" s="163">
        <f>'G-3'!S6</f>
        <v>43867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/>
      <c r="C19" s="101"/>
      <c r="D19" s="90" t="s">
        <v>124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125</v>
      </c>
      <c r="D20" s="92" t="s">
        <v>126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138</v>
      </c>
      <c r="D21" s="96" t="s">
        <v>127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128</v>
      </c>
      <c r="D23" s="92" t="s">
        <v>126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139</v>
      </c>
      <c r="D24" s="96" t="s">
        <v>127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129</v>
      </c>
      <c r="D26" s="92" t="s">
        <v>126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140</v>
      </c>
      <c r="D27" s="96" t="s">
        <v>127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>
        <v>3</v>
      </c>
      <c r="C28" s="101"/>
      <c r="D28" s="90" t="s">
        <v>124</v>
      </c>
      <c r="E28" s="50">
        <v>0</v>
      </c>
      <c r="F28" s="50">
        <v>0</v>
      </c>
      <c r="G28" s="50">
        <v>0</v>
      </c>
      <c r="H28" s="50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93">
        <v>101</v>
      </c>
      <c r="F29" s="93">
        <v>368</v>
      </c>
      <c r="G29" s="93">
        <v>35</v>
      </c>
      <c r="H29" s="93">
        <v>52</v>
      </c>
      <c r="I29" s="93">
        <f t="shared" si="0"/>
        <v>618.5</v>
      </c>
      <c r="J29" s="94">
        <f>IF(I29=0,"0,00",I29/SUM(I28:I30)*100)</f>
        <v>89.185291997116082</v>
      </c>
    </row>
    <row r="30" spans="1:10" x14ac:dyDescent="0.2">
      <c r="A30" s="157"/>
      <c r="B30" s="160"/>
      <c r="C30" s="95" t="s">
        <v>141</v>
      </c>
      <c r="D30" s="96" t="s">
        <v>127</v>
      </c>
      <c r="E30" s="97">
        <v>9</v>
      </c>
      <c r="F30" s="97">
        <v>45</v>
      </c>
      <c r="G30" s="97">
        <v>4</v>
      </c>
      <c r="H30" s="97">
        <v>7</v>
      </c>
      <c r="I30" s="97">
        <f t="shared" si="0"/>
        <v>75</v>
      </c>
      <c r="J30" s="98">
        <f>IF(I30=0,"0,00",I30/SUM(I28:I30)*100)</f>
        <v>10.814708002883922</v>
      </c>
    </row>
    <row r="31" spans="1:10" x14ac:dyDescent="0.2">
      <c r="A31" s="157"/>
      <c r="B31" s="160"/>
      <c r="C31" s="99"/>
      <c r="D31" s="90" t="s">
        <v>124</v>
      </c>
      <c r="E31" s="50">
        <v>1</v>
      </c>
      <c r="F31" s="50">
        <v>0</v>
      </c>
      <c r="G31" s="50">
        <v>0</v>
      </c>
      <c r="H31" s="50">
        <v>0</v>
      </c>
      <c r="I31" s="50">
        <f t="shared" si="0"/>
        <v>0.5</v>
      </c>
      <c r="J31" s="91">
        <f>IF(I31=0,"0,00",I31/SUM(I31:I33)*100)</f>
        <v>6.4516129032258063E-2</v>
      </c>
    </row>
    <row r="32" spans="1:10" x14ac:dyDescent="0.2">
      <c r="A32" s="157"/>
      <c r="B32" s="160"/>
      <c r="C32" s="89" t="s">
        <v>128</v>
      </c>
      <c r="D32" s="92" t="s">
        <v>126</v>
      </c>
      <c r="E32" s="93">
        <v>101</v>
      </c>
      <c r="F32" s="93">
        <v>416</v>
      </c>
      <c r="G32" s="93">
        <v>36</v>
      </c>
      <c r="H32" s="93">
        <v>57</v>
      </c>
      <c r="I32" s="93">
        <f t="shared" si="0"/>
        <v>681</v>
      </c>
      <c r="J32" s="94">
        <f>IF(I32=0,"0,00",I32/SUM(I31:I33)*100)</f>
        <v>87.870967741935473</v>
      </c>
    </row>
    <row r="33" spans="1:10" x14ac:dyDescent="0.2">
      <c r="A33" s="157"/>
      <c r="B33" s="160"/>
      <c r="C33" s="95" t="s">
        <v>142</v>
      </c>
      <c r="D33" s="96" t="s">
        <v>127</v>
      </c>
      <c r="E33" s="97">
        <v>18</v>
      </c>
      <c r="F33" s="97">
        <v>64</v>
      </c>
      <c r="G33" s="97">
        <v>4</v>
      </c>
      <c r="H33" s="97">
        <v>5</v>
      </c>
      <c r="I33" s="97">
        <f t="shared" si="0"/>
        <v>93.5</v>
      </c>
      <c r="J33" s="98">
        <f>IF(I33=0,"0,00",I33/SUM(I31:I33)*100)</f>
        <v>12.064516129032258</v>
      </c>
    </row>
    <row r="34" spans="1:10" x14ac:dyDescent="0.2">
      <c r="A34" s="157"/>
      <c r="B34" s="160"/>
      <c r="C34" s="99"/>
      <c r="D34" s="90" t="s">
        <v>124</v>
      </c>
      <c r="E34" s="50">
        <v>0</v>
      </c>
      <c r="F34" s="50">
        <v>0</v>
      </c>
      <c r="G34" s="50">
        <v>0</v>
      </c>
      <c r="H34" s="50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93">
        <v>102</v>
      </c>
      <c r="F35" s="93">
        <v>380</v>
      </c>
      <c r="G35" s="93">
        <v>27</v>
      </c>
      <c r="H35" s="93">
        <v>25</v>
      </c>
      <c r="I35" s="93">
        <f t="shared" si="0"/>
        <v>547.5</v>
      </c>
      <c r="J35" s="94">
        <f>IF(I35=0,"0,00",I35/SUM(I34:I36)*100)</f>
        <v>86.017282010997647</v>
      </c>
    </row>
    <row r="36" spans="1:10" x14ac:dyDescent="0.2">
      <c r="A36" s="158"/>
      <c r="B36" s="161"/>
      <c r="C36" s="100" t="s">
        <v>143</v>
      </c>
      <c r="D36" s="96" t="s">
        <v>127</v>
      </c>
      <c r="E36" s="97">
        <v>11</v>
      </c>
      <c r="F36" s="97">
        <v>75</v>
      </c>
      <c r="G36" s="97">
        <v>3</v>
      </c>
      <c r="H36" s="97">
        <v>1</v>
      </c>
      <c r="I36" s="97">
        <f t="shared" si="0"/>
        <v>89</v>
      </c>
      <c r="J36" s="98">
        <f>IF(I36=0,"0,00",I36/SUM(I34:I36)*100)</f>
        <v>13.982717989002358</v>
      </c>
    </row>
    <row r="37" spans="1:10" x14ac:dyDescent="0.2">
      <c r="A37" s="156" t="s">
        <v>132</v>
      </c>
      <c r="B37" s="159">
        <v>3</v>
      </c>
      <c r="C37" s="101"/>
      <c r="D37" s="90" t="s">
        <v>124</v>
      </c>
      <c r="E37" s="50">
        <v>22</v>
      </c>
      <c r="F37" s="50">
        <v>159</v>
      </c>
      <c r="G37" s="50">
        <v>5</v>
      </c>
      <c r="H37" s="50">
        <v>10</v>
      </c>
      <c r="I37" s="50">
        <f t="shared" si="0"/>
        <v>205</v>
      </c>
      <c r="J37" s="91">
        <f>IF(I37=0,"0,00",I37/SUM(I37:I39)*100)</f>
        <v>24.448419797257007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87</v>
      </c>
      <c r="F38" s="93">
        <v>330</v>
      </c>
      <c r="G38" s="93">
        <v>45</v>
      </c>
      <c r="H38" s="93">
        <v>68</v>
      </c>
      <c r="I38" s="93">
        <f t="shared" si="0"/>
        <v>633.5</v>
      </c>
      <c r="J38" s="94">
        <f>IF(I38=0,"0,00",I38/SUM(I37:I39)*100)</f>
        <v>75.551580202742997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124</v>
      </c>
      <c r="E40" s="50">
        <v>22</v>
      </c>
      <c r="F40" s="50">
        <v>237</v>
      </c>
      <c r="G40" s="50">
        <v>10</v>
      </c>
      <c r="H40" s="50">
        <v>12</v>
      </c>
      <c r="I40" s="50">
        <f t="shared" si="0"/>
        <v>298</v>
      </c>
      <c r="J40" s="91">
        <f>IF(I40=0,"0,00",I40/SUM(I40:I42)*100)</f>
        <v>26.336721166593019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115</v>
      </c>
      <c r="F41" s="93">
        <v>471</v>
      </c>
      <c r="G41" s="93">
        <v>60</v>
      </c>
      <c r="H41" s="93">
        <v>74</v>
      </c>
      <c r="I41" s="93">
        <f t="shared" si="0"/>
        <v>833.5</v>
      </c>
      <c r="J41" s="94">
        <f>IF(I41=0,"0,00",I41/SUM(I40:I42)*100)</f>
        <v>73.663278833406991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124</v>
      </c>
      <c r="E43" s="50">
        <v>35</v>
      </c>
      <c r="F43" s="50">
        <v>291</v>
      </c>
      <c r="G43" s="50">
        <v>7</v>
      </c>
      <c r="H43" s="50">
        <v>9</v>
      </c>
      <c r="I43" s="50">
        <f t="shared" si="0"/>
        <v>345</v>
      </c>
      <c r="J43" s="91">
        <f>IF(I43=0,"0,00",I43/SUM(I43:I45)*100)</f>
        <v>23.429541595925297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123</v>
      </c>
      <c r="F44" s="93">
        <v>858</v>
      </c>
      <c r="G44" s="93">
        <v>54</v>
      </c>
      <c r="H44" s="93">
        <v>40</v>
      </c>
      <c r="I44" s="93">
        <f t="shared" si="0"/>
        <v>1127.5</v>
      </c>
      <c r="J44" s="94">
        <f>IF(I44=0,"0,00",I44/SUM(I43:I45)*100)</f>
        <v>76.570458404074699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13" zoomScale="91" zoomScaleNormal="91" workbookViewId="0">
      <selection activeCell="AB27" sqref="AB2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'G-3'!D5</f>
        <v>CL 80 - VIA 40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 t="str">
        <f>'G-3'!L5</f>
        <v>80VIA 40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'G-3'!S6</f>
        <v>43867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3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'G-3'!F10</f>
        <v>470.5</v>
      </c>
      <c r="C17" s="116">
        <f>'G-3'!F11</f>
        <v>568.5</v>
      </c>
      <c r="D17" s="116">
        <f>'G-3'!F12</f>
        <v>517.5</v>
      </c>
      <c r="E17" s="116">
        <f>'G-3'!F13</f>
        <v>465.5</v>
      </c>
      <c r="F17" s="116">
        <f>'G-3'!F14</f>
        <v>477</v>
      </c>
      <c r="G17" s="116">
        <f>'G-3'!F15</f>
        <v>459</v>
      </c>
      <c r="H17" s="116">
        <f>'G-3'!F16</f>
        <v>396</v>
      </c>
      <c r="I17" s="116">
        <f>'G-3'!F17</f>
        <v>357</v>
      </c>
      <c r="J17" s="116">
        <f>'G-3'!F18</f>
        <v>405.5</v>
      </c>
      <c r="K17" s="116">
        <f>'G-3'!F19</f>
        <v>406.5</v>
      </c>
      <c r="L17" s="117"/>
      <c r="M17" s="116">
        <f>'G-3'!F20</f>
        <v>369.5</v>
      </c>
      <c r="N17" s="116">
        <f>'G-3'!F21</f>
        <v>438.5</v>
      </c>
      <c r="O17" s="116">
        <f>'G-3'!F22</f>
        <v>341</v>
      </c>
      <c r="P17" s="116">
        <f>'G-3'!M10</f>
        <v>348</v>
      </c>
      <c r="Q17" s="116">
        <f>'G-3'!M11</f>
        <v>457</v>
      </c>
      <c r="R17" s="116">
        <f>'G-3'!M12</f>
        <v>446.5</v>
      </c>
      <c r="S17" s="116">
        <f>'G-3'!M13</f>
        <v>384</v>
      </c>
      <c r="T17" s="116">
        <f>'G-3'!M14</f>
        <v>341.5</v>
      </c>
      <c r="U17" s="116">
        <f>'G-3'!M15</f>
        <v>336</v>
      </c>
      <c r="V17" s="116">
        <f>'G-3'!M16</f>
        <v>339</v>
      </c>
      <c r="W17" s="116">
        <f>'G-3'!M17</f>
        <v>375</v>
      </c>
      <c r="X17" s="116">
        <f>'G-3'!M18</f>
        <v>488</v>
      </c>
      <c r="Y17" s="116">
        <f>'G-3'!M19</f>
        <v>475.5</v>
      </c>
      <c r="Z17" s="116">
        <f>'G-3'!M20</f>
        <v>471</v>
      </c>
      <c r="AA17" s="116">
        <f>'G-3'!M21</f>
        <v>387</v>
      </c>
      <c r="AB17" s="116">
        <f>'G-3'!M22</f>
        <v>388</v>
      </c>
      <c r="AC17" s="117"/>
      <c r="AD17" s="116">
        <f>'G-3'!T10</f>
        <v>402.5</v>
      </c>
      <c r="AE17" s="116">
        <f>'G-3'!T11</f>
        <v>350.5</v>
      </c>
      <c r="AF17" s="116">
        <f>'G-3'!T12</f>
        <v>260</v>
      </c>
      <c r="AG17" s="116">
        <f>'G-3'!T13</f>
        <v>300</v>
      </c>
      <c r="AH17" s="116">
        <f>'G-3'!T14</f>
        <v>470.5</v>
      </c>
      <c r="AI17" s="116">
        <f>'G-3'!T15</f>
        <v>548.5</v>
      </c>
      <c r="AJ17" s="116">
        <f>'G-3'!T16</f>
        <v>525.5</v>
      </c>
      <c r="AK17" s="116">
        <f>'G-3'!T17</f>
        <v>450.5</v>
      </c>
      <c r="AL17" s="116">
        <f>'G-3'!T18</f>
        <v>433.5</v>
      </c>
      <c r="AM17" s="116">
        <f>'G-3'!T19</f>
        <v>375.5</v>
      </c>
      <c r="AN17" s="116">
        <f>'G-3'!T20</f>
        <v>314</v>
      </c>
      <c r="AO17" s="116">
        <f>'G-3'!T21</f>
        <v>322.5</v>
      </c>
      <c r="AP17" s="68"/>
      <c r="AQ17" s="68"/>
      <c r="AR17" s="68"/>
      <c r="AS17" s="68"/>
      <c r="AT17" s="68"/>
      <c r="AU17" s="68">
        <f t="shared" ref="AU17:BA17" si="6">E18</f>
        <v>2022</v>
      </c>
      <c r="AV17" s="68">
        <f t="shared" si="6"/>
        <v>2028.5</v>
      </c>
      <c r="AW17" s="68">
        <f t="shared" si="6"/>
        <v>1919</v>
      </c>
      <c r="AX17" s="68">
        <f t="shared" si="6"/>
        <v>1797.5</v>
      </c>
      <c r="AY17" s="68">
        <f t="shared" si="6"/>
        <v>1689</v>
      </c>
      <c r="AZ17" s="68">
        <f t="shared" si="6"/>
        <v>1617.5</v>
      </c>
      <c r="BA17" s="68">
        <f t="shared" si="6"/>
        <v>1565</v>
      </c>
      <c r="BB17" s="68"/>
      <c r="BC17" s="68"/>
      <c r="BD17" s="68"/>
      <c r="BE17" s="68">
        <f t="shared" ref="BE17:BQ17" si="7">P18</f>
        <v>1497</v>
      </c>
      <c r="BF17" s="68">
        <f t="shared" si="7"/>
        <v>1584.5</v>
      </c>
      <c r="BG17" s="68">
        <f t="shared" si="7"/>
        <v>1592.5</v>
      </c>
      <c r="BH17" s="68">
        <f t="shared" si="7"/>
        <v>1635.5</v>
      </c>
      <c r="BI17" s="68">
        <f t="shared" si="7"/>
        <v>1629</v>
      </c>
      <c r="BJ17" s="68">
        <f t="shared" si="7"/>
        <v>1508</v>
      </c>
      <c r="BK17" s="68">
        <f t="shared" si="7"/>
        <v>1400.5</v>
      </c>
      <c r="BL17" s="68">
        <f t="shared" si="7"/>
        <v>1391.5</v>
      </c>
      <c r="BM17" s="68">
        <f t="shared" si="7"/>
        <v>1538</v>
      </c>
      <c r="BN17" s="68">
        <f t="shared" si="7"/>
        <v>1677.5</v>
      </c>
      <c r="BO17" s="68">
        <f t="shared" si="7"/>
        <v>1809.5</v>
      </c>
      <c r="BP17" s="68">
        <f t="shared" si="7"/>
        <v>1821.5</v>
      </c>
      <c r="BQ17" s="68">
        <f t="shared" si="7"/>
        <v>1721.5</v>
      </c>
      <c r="BR17" s="68"/>
      <c r="BS17" s="68"/>
      <c r="BT17" s="68"/>
      <c r="BU17" s="68">
        <f t="shared" ref="BU17:CC17" si="8">AG18</f>
        <v>1313</v>
      </c>
      <c r="BV17" s="68">
        <f t="shared" si="8"/>
        <v>1381</v>
      </c>
      <c r="BW17" s="68">
        <f t="shared" si="8"/>
        <v>1579</v>
      </c>
      <c r="BX17" s="68">
        <f t="shared" si="8"/>
        <v>1844.5</v>
      </c>
      <c r="BY17" s="68">
        <f t="shared" si="8"/>
        <v>1995</v>
      </c>
      <c r="BZ17" s="68">
        <f t="shared" si="8"/>
        <v>1958</v>
      </c>
      <c r="CA17" s="68">
        <f t="shared" si="8"/>
        <v>1785</v>
      </c>
      <c r="CB17" s="68">
        <f t="shared" si="8"/>
        <v>1573.5</v>
      </c>
      <c r="CC17" s="68">
        <f t="shared" si="8"/>
        <v>1445.5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2022</v>
      </c>
      <c r="F18" s="116">
        <f t="shared" ref="F18:K18" si="9">C17+D17+E17+F17</f>
        <v>2028.5</v>
      </c>
      <c r="G18" s="116">
        <f t="shared" si="9"/>
        <v>1919</v>
      </c>
      <c r="H18" s="116">
        <f t="shared" si="9"/>
        <v>1797.5</v>
      </c>
      <c r="I18" s="116">
        <f t="shared" si="9"/>
        <v>1689</v>
      </c>
      <c r="J18" s="116">
        <f t="shared" si="9"/>
        <v>1617.5</v>
      </c>
      <c r="K18" s="116">
        <f t="shared" si="9"/>
        <v>1565</v>
      </c>
      <c r="L18" s="117"/>
      <c r="M18" s="116"/>
      <c r="N18" s="116"/>
      <c r="O18" s="116"/>
      <c r="P18" s="116">
        <f>M17+N17+O17+P17</f>
        <v>1497</v>
      </c>
      <c r="Q18" s="116">
        <f t="shared" ref="Q18:AB18" si="10">N17+O17+P17+Q17</f>
        <v>1584.5</v>
      </c>
      <c r="R18" s="116">
        <f t="shared" si="10"/>
        <v>1592.5</v>
      </c>
      <c r="S18" s="116">
        <f t="shared" si="10"/>
        <v>1635.5</v>
      </c>
      <c r="T18" s="116">
        <f t="shared" si="10"/>
        <v>1629</v>
      </c>
      <c r="U18" s="116">
        <f t="shared" si="10"/>
        <v>1508</v>
      </c>
      <c r="V18" s="116">
        <f t="shared" si="10"/>
        <v>1400.5</v>
      </c>
      <c r="W18" s="116">
        <f t="shared" si="10"/>
        <v>1391.5</v>
      </c>
      <c r="X18" s="116">
        <f t="shared" si="10"/>
        <v>1538</v>
      </c>
      <c r="Y18" s="116">
        <f t="shared" si="10"/>
        <v>1677.5</v>
      </c>
      <c r="Z18" s="116">
        <f t="shared" si="10"/>
        <v>1809.5</v>
      </c>
      <c r="AA18" s="116">
        <f t="shared" si="10"/>
        <v>1821.5</v>
      </c>
      <c r="AB18" s="116">
        <f t="shared" si="10"/>
        <v>1721.5</v>
      </c>
      <c r="AC18" s="117"/>
      <c r="AD18" s="116"/>
      <c r="AE18" s="116"/>
      <c r="AF18" s="116"/>
      <c r="AG18" s="116">
        <f>AD17+AE17+AF17+AG17</f>
        <v>1313</v>
      </c>
      <c r="AH18" s="116">
        <f t="shared" ref="AH18:AO18" si="11">AE17+AF17+AG17+AH17</f>
        <v>1381</v>
      </c>
      <c r="AI18" s="116">
        <f t="shared" si="11"/>
        <v>1579</v>
      </c>
      <c r="AJ18" s="116">
        <f t="shared" si="11"/>
        <v>1844.5</v>
      </c>
      <c r="AK18" s="116">
        <f t="shared" si="11"/>
        <v>1995</v>
      </c>
      <c r="AL18" s="116">
        <f t="shared" si="11"/>
        <v>1958</v>
      </c>
      <c r="AM18" s="116">
        <f t="shared" si="11"/>
        <v>1785</v>
      </c>
      <c r="AN18" s="116">
        <f t="shared" si="11"/>
        <v>1573.5</v>
      </c>
      <c r="AO18" s="116">
        <f t="shared" si="11"/>
        <v>1445.5</v>
      </c>
      <c r="AP18" s="68"/>
      <c r="AQ18" s="68"/>
      <c r="AR18" s="68"/>
      <c r="AS18" s="68"/>
      <c r="AT18" s="68"/>
      <c r="AU18" s="68">
        <f t="shared" ref="AU18:BA18" si="12">E26</f>
        <v>2048.5</v>
      </c>
      <c r="AV18" s="68">
        <f t="shared" si="12"/>
        <v>2058.5</v>
      </c>
      <c r="AW18" s="68">
        <f t="shared" si="12"/>
        <v>2010.5</v>
      </c>
      <c r="AX18" s="68">
        <f t="shared" si="12"/>
        <v>1863</v>
      </c>
      <c r="AY18" s="68">
        <f t="shared" si="12"/>
        <v>1757.5</v>
      </c>
      <c r="AZ18" s="68">
        <f t="shared" si="12"/>
        <v>1688.5</v>
      </c>
      <c r="BA18" s="68">
        <f t="shared" si="12"/>
        <v>1622.5</v>
      </c>
      <c r="BB18" s="68"/>
      <c r="BC18" s="68"/>
      <c r="BD18" s="68"/>
      <c r="BE18" s="68">
        <f t="shared" ref="BE18:BQ18" si="13">P26</f>
        <v>2247.5</v>
      </c>
      <c r="BF18" s="68">
        <f t="shared" si="13"/>
        <v>2339.5</v>
      </c>
      <c r="BG18" s="68">
        <f t="shared" si="13"/>
        <v>2453</v>
      </c>
      <c r="BH18" s="68">
        <f t="shared" si="13"/>
        <v>2599.5</v>
      </c>
      <c r="BI18" s="68">
        <f t="shared" si="13"/>
        <v>2621</v>
      </c>
      <c r="BJ18" s="68">
        <f t="shared" si="13"/>
        <v>2574</v>
      </c>
      <c r="BK18" s="68">
        <f t="shared" si="13"/>
        <v>2408</v>
      </c>
      <c r="BL18" s="68">
        <f t="shared" si="13"/>
        <v>2266.5</v>
      </c>
      <c r="BM18" s="68">
        <f t="shared" si="13"/>
        <v>2197</v>
      </c>
      <c r="BN18" s="68">
        <f t="shared" si="13"/>
        <v>2127.5</v>
      </c>
      <c r="BO18" s="68">
        <f t="shared" si="13"/>
        <v>2241</v>
      </c>
      <c r="BP18" s="68">
        <f t="shared" si="13"/>
        <v>2276</v>
      </c>
      <c r="BQ18" s="68">
        <f t="shared" si="13"/>
        <v>2291</v>
      </c>
      <c r="BR18" s="68"/>
      <c r="BS18" s="68"/>
      <c r="BT18" s="68"/>
      <c r="BU18" s="68">
        <f t="shared" ref="BU18:CC18" si="14">AG26</f>
        <v>2303.5</v>
      </c>
      <c r="BV18" s="68">
        <f t="shared" si="14"/>
        <v>2433.5</v>
      </c>
      <c r="BW18" s="68">
        <f t="shared" si="14"/>
        <v>2514.5</v>
      </c>
      <c r="BX18" s="68">
        <f t="shared" si="14"/>
        <v>2613.5</v>
      </c>
      <c r="BY18" s="68">
        <f t="shared" si="14"/>
        <v>2655.5</v>
      </c>
      <c r="BZ18" s="68">
        <f t="shared" si="14"/>
        <v>2737.5</v>
      </c>
      <c r="CA18" s="68">
        <f t="shared" si="14"/>
        <v>2864</v>
      </c>
      <c r="CB18" s="68">
        <f t="shared" si="14"/>
        <v>2964.5</v>
      </c>
      <c r="CC18" s="68">
        <f t="shared" si="14"/>
        <v>2961.5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</v>
      </c>
      <c r="E19" s="119"/>
      <c r="F19" s="119" t="s">
        <v>107</v>
      </c>
      <c r="G19" s="120">
        <f>DIRECCIONALIDAD!J20/100</f>
        <v>0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</v>
      </c>
      <c r="Q19" s="119"/>
      <c r="R19" s="119"/>
      <c r="S19" s="119"/>
      <c r="T19" s="119" t="s">
        <v>107</v>
      </c>
      <c r="U19" s="120">
        <f>DIRECCIONALIDAD!J23/100</f>
        <v>0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</v>
      </c>
      <c r="AG19" s="119"/>
      <c r="AH19" s="119"/>
      <c r="AI19" s="119"/>
      <c r="AJ19" s="119" t="s">
        <v>107</v>
      </c>
      <c r="AK19" s="120">
        <f>DIRECCIONALIDAD!J26/100</f>
        <v>0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4070.5</v>
      </c>
      <c r="AV20" s="59">
        <f t="shared" si="18"/>
        <v>4087</v>
      </c>
      <c r="AW20" s="59">
        <f t="shared" si="18"/>
        <v>3929.5</v>
      </c>
      <c r="AX20" s="59">
        <f t="shared" si="18"/>
        <v>3660.5</v>
      </c>
      <c r="AY20" s="59">
        <f t="shared" si="18"/>
        <v>3446.5</v>
      </c>
      <c r="AZ20" s="59">
        <f t="shared" si="18"/>
        <v>3306</v>
      </c>
      <c r="BA20" s="59">
        <f t="shared" si="18"/>
        <v>3187.5</v>
      </c>
      <c r="BB20" s="59"/>
      <c r="BC20" s="59"/>
      <c r="BD20" s="59"/>
      <c r="BE20" s="59">
        <f t="shared" ref="BE20:BQ20" si="19">P30</f>
        <v>3744.5</v>
      </c>
      <c r="BF20" s="59">
        <f t="shared" si="19"/>
        <v>3924</v>
      </c>
      <c r="BG20" s="59">
        <f t="shared" si="19"/>
        <v>4045.5</v>
      </c>
      <c r="BH20" s="59">
        <f t="shared" si="19"/>
        <v>4235</v>
      </c>
      <c r="BI20" s="59">
        <f t="shared" si="19"/>
        <v>4250</v>
      </c>
      <c r="BJ20" s="59">
        <f t="shared" si="19"/>
        <v>4082</v>
      </c>
      <c r="BK20" s="59">
        <f t="shared" si="19"/>
        <v>3808.5</v>
      </c>
      <c r="BL20" s="59">
        <f t="shared" si="19"/>
        <v>3658</v>
      </c>
      <c r="BM20" s="59">
        <f t="shared" si="19"/>
        <v>3735</v>
      </c>
      <c r="BN20" s="59">
        <f t="shared" si="19"/>
        <v>3805</v>
      </c>
      <c r="BO20" s="59">
        <f t="shared" si="19"/>
        <v>4050.5</v>
      </c>
      <c r="BP20" s="59">
        <f t="shared" si="19"/>
        <v>4097.5</v>
      </c>
      <c r="BQ20" s="59">
        <f t="shared" si="19"/>
        <v>4012.5</v>
      </c>
      <c r="BR20" s="59"/>
      <c r="BS20" s="59"/>
      <c r="BT20" s="59"/>
      <c r="BU20" s="59">
        <f t="shared" ref="BU20:CC20" si="20">AG30</f>
        <v>3616.5</v>
      </c>
      <c r="BV20" s="59">
        <f t="shared" si="20"/>
        <v>3814.5</v>
      </c>
      <c r="BW20" s="59">
        <f t="shared" si="20"/>
        <v>4093.5</v>
      </c>
      <c r="BX20" s="59">
        <f t="shared" si="20"/>
        <v>4458</v>
      </c>
      <c r="BY20" s="59">
        <f t="shared" si="20"/>
        <v>4650.5</v>
      </c>
      <c r="BZ20" s="59">
        <f t="shared" si="20"/>
        <v>4695.5</v>
      </c>
      <c r="CA20" s="59">
        <f t="shared" si="20"/>
        <v>4649</v>
      </c>
      <c r="CB20" s="59">
        <f t="shared" si="20"/>
        <v>4538</v>
      </c>
      <c r="CC20" s="59">
        <f t="shared" si="20"/>
        <v>4407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0.89185291997116078</v>
      </c>
      <c r="H23" s="119"/>
      <c r="I23" s="119" t="s">
        <v>108</v>
      </c>
      <c r="J23" s="120">
        <f>DIRECCIONALIDAD!J30/100</f>
        <v>0.10814708002883922</v>
      </c>
      <c r="K23" s="121"/>
      <c r="L23" s="115"/>
      <c r="M23" s="118"/>
      <c r="N23" s="119"/>
      <c r="O23" s="119" t="s">
        <v>106</v>
      </c>
      <c r="P23" s="120">
        <f>DIRECCIONALIDAD!J31/100</f>
        <v>6.4516129032258064E-4</v>
      </c>
      <c r="Q23" s="119"/>
      <c r="R23" s="119"/>
      <c r="S23" s="119"/>
      <c r="T23" s="119" t="s">
        <v>107</v>
      </c>
      <c r="U23" s="120">
        <f>DIRECCIONALIDAD!J32/100</f>
        <v>0.87870967741935468</v>
      </c>
      <c r="V23" s="119"/>
      <c r="W23" s="119"/>
      <c r="X23" s="119"/>
      <c r="Y23" s="119" t="s">
        <v>108</v>
      </c>
      <c r="Z23" s="120">
        <f>DIRECCIONALIDAD!J33/100</f>
        <v>0.12064516129032259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0.86017282010997642</v>
      </c>
      <c r="AL23" s="119"/>
      <c r="AM23" s="119"/>
      <c r="AN23" s="119" t="s">
        <v>108</v>
      </c>
      <c r="AO23" s="120">
        <f>DIRECCIONALIDAD!J36/100</f>
        <v>0.13982717989002358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489</v>
      </c>
      <c r="C25" s="116">
        <f>'G-4'!F11</f>
        <v>507</v>
      </c>
      <c r="D25" s="116">
        <f>'G-4'!F12</f>
        <v>534.5</v>
      </c>
      <c r="E25" s="116">
        <f>'G-4'!F13</f>
        <v>518</v>
      </c>
      <c r="F25" s="116">
        <f>'G-4'!F14</f>
        <v>499</v>
      </c>
      <c r="G25" s="116">
        <f>'G-4'!F15</f>
        <v>459</v>
      </c>
      <c r="H25" s="116">
        <f>'G-4'!F16</f>
        <v>387</v>
      </c>
      <c r="I25" s="116">
        <f>'G-4'!F17</f>
        <v>412.5</v>
      </c>
      <c r="J25" s="116">
        <f>'G-4'!F18</f>
        <v>430</v>
      </c>
      <c r="K25" s="116">
        <f>'G-4'!F19</f>
        <v>393</v>
      </c>
      <c r="L25" s="117"/>
      <c r="M25" s="116">
        <f>'G-4'!F20</f>
        <v>551</v>
      </c>
      <c r="N25" s="116">
        <f>'G-4'!F21</f>
        <v>577</v>
      </c>
      <c r="O25" s="116">
        <f>'G-4'!F22</f>
        <v>523</v>
      </c>
      <c r="P25" s="116">
        <f>'G-4'!M10</f>
        <v>596.5</v>
      </c>
      <c r="Q25" s="116">
        <f>'G-4'!M11</f>
        <v>643</v>
      </c>
      <c r="R25" s="116">
        <f>'G-4'!M12</f>
        <v>690.5</v>
      </c>
      <c r="S25" s="116">
        <f>'G-4'!M13</f>
        <v>669.5</v>
      </c>
      <c r="T25" s="116">
        <f>'G-4'!M14</f>
        <v>618</v>
      </c>
      <c r="U25" s="116">
        <f>'G-4'!M15</f>
        <v>596</v>
      </c>
      <c r="V25" s="116">
        <f>'G-4'!M16</f>
        <v>524.5</v>
      </c>
      <c r="W25" s="116">
        <f>'G-4'!M17</f>
        <v>528</v>
      </c>
      <c r="X25" s="116">
        <f>'G-4'!M18</f>
        <v>548.5</v>
      </c>
      <c r="Y25" s="116">
        <f>'G-4'!M19</f>
        <v>526.5</v>
      </c>
      <c r="Z25" s="116">
        <f>'G-4'!M20</f>
        <v>638</v>
      </c>
      <c r="AA25" s="116">
        <f>'G-4'!M21</f>
        <v>563</v>
      </c>
      <c r="AB25" s="116">
        <f>'G-4'!M22</f>
        <v>563.5</v>
      </c>
      <c r="AC25" s="117"/>
      <c r="AD25" s="116">
        <f>'G-4'!T10</f>
        <v>533</v>
      </c>
      <c r="AE25" s="116">
        <f>'G-4'!T11</f>
        <v>536.5</v>
      </c>
      <c r="AF25" s="116">
        <f>'G-4'!T12</f>
        <v>580</v>
      </c>
      <c r="AG25" s="116">
        <f>'G-4'!T13</f>
        <v>654</v>
      </c>
      <c r="AH25" s="116">
        <f>'G-4'!T14</f>
        <v>663</v>
      </c>
      <c r="AI25" s="116">
        <f>'G-4'!T15</f>
        <v>617.5</v>
      </c>
      <c r="AJ25" s="116">
        <f>'G-4'!T16</f>
        <v>679</v>
      </c>
      <c r="AK25" s="116">
        <f>'G-4'!T17</f>
        <v>696</v>
      </c>
      <c r="AL25" s="116">
        <f>'G-4'!T18</f>
        <v>745</v>
      </c>
      <c r="AM25" s="116">
        <f>'G-4'!T19</f>
        <v>744</v>
      </c>
      <c r="AN25" s="116">
        <f>'G-4'!T20</f>
        <v>779.5</v>
      </c>
      <c r="AO25" s="116">
        <f>'G-4'!T21</f>
        <v>693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2048.5</v>
      </c>
      <c r="F26" s="116">
        <f t="shared" ref="F26:K26" si="24">C25+D25+E25+F25</f>
        <v>2058.5</v>
      </c>
      <c r="G26" s="116">
        <f t="shared" si="24"/>
        <v>2010.5</v>
      </c>
      <c r="H26" s="116">
        <f t="shared" si="24"/>
        <v>1863</v>
      </c>
      <c r="I26" s="116">
        <f t="shared" si="24"/>
        <v>1757.5</v>
      </c>
      <c r="J26" s="116">
        <f t="shared" si="24"/>
        <v>1688.5</v>
      </c>
      <c r="K26" s="116">
        <f t="shared" si="24"/>
        <v>1622.5</v>
      </c>
      <c r="L26" s="117"/>
      <c r="M26" s="116"/>
      <c r="N26" s="116"/>
      <c r="O26" s="116"/>
      <c r="P26" s="116">
        <f>M25+N25+O25+P25</f>
        <v>2247.5</v>
      </c>
      <c r="Q26" s="116">
        <f t="shared" ref="Q26:AB26" si="25">N25+O25+P25+Q25</f>
        <v>2339.5</v>
      </c>
      <c r="R26" s="116">
        <f t="shared" si="25"/>
        <v>2453</v>
      </c>
      <c r="S26" s="116">
        <f t="shared" si="25"/>
        <v>2599.5</v>
      </c>
      <c r="T26" s="116">
        <f t="shared" si="25"/>
        <v>2621</v>
      </c>
      <c r="U26" s="116">
        <f t="shared" si="25"/>
        <v>2574</v>
      </c>
      <c r="V26" s="116">
        <f t="shared" si="25"/>
        <v>2408</v>
      </c>
      <c r="W26" s="116">
        <f t="shared" si="25"/>
        <v>2266.5</v>
      </c>
      <c r="X26" s="116">
        <f t="shared" si="25"/>
        <v>2197</v>
      </c>
      <c r="Y26" s="116">
        <f t="shared" si="25"/>
        <v>2127.5</v>
      </c>
      <c r="Z26" s="116">
        <f t="shared" si="25"/>
        <v>2241</v>
      </c>
      <c r="AA26" s="116">
        <f t="shared" si="25"/>
        <v>2276</v>
      </c>
      <c r="AB26" s="116">
        <f t="shared" si="25"/>
        <v>2291</v>
      </c>
      <c r="AC26" s="117"/>
      <c r="AD26" s="116"/>
      <c r="AE26" s="116"/>
      <c r="AF26" s="116"/>
      <c r="AG26" s="116">
        <f>AD25+AE25+AF25+AG25</f>
        <v>2303.5</v>
      </c>
      <c r="AH26" s="116">
        <f t="shared" ref="AH26:AO26" si="26">AE25+AF25+AG25+AH25</f>
        <v>2433.5</v>
      </c>
      <c r="AI26" s="116">
        <f t="shared" si="26"/>
        <v>2514.5</v>
      </c>
      <c r="AJ26" s="116">
        <f t="shared" si="26"/>
        <v>2613.5</v>
      </c>
      <c r="AK26" s="116">
        <f t="shared" si="26"/>
        <v>2655.5</v>
      </c>
      <c r="AL26" s="116">
        <f t="shared" si="26"/>
        <v>2737.5</v>
      </c>
      <c r="AM26" s="116">
        <f t="shared" si="26"/>
        <v>2864</v>
      </c>
      <c r="AN26" s="116">
        <f t="shared" si="26"/>
        <v>2964.5</v>
      </c>
      <c r="AO26" s="116">
        <f t="shared" si="26"/>
        <v>2961.5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0.24448419797257007</v>
      </c>
      <c r="E27" s="119"/>
      <c r="F27" s="119" t="s">
        <v>107</v>
      </c>
      <c r="G27" s="120">
        <f>DIRECCIONALIDAD!J38/100</f>
        <v>0.75551580202742996</v>
      </c>
      <c r="H27" s="119"/>
      <c r="I27" s="119" t="s">
        <v>108</v>
      </c>
      <c r="J27" s="120">
        <f>DIRECCIONALIDAD!J39/100</f>
        <v>0</v>
      </c>
      <c r="K27" s="121"/>
      <c r="L27" s="115"/>
      <c r="M27" s="118"/>
      <c r="N27" s="119"/>
      <c r="O27" s="119" t="s">
        <v>106</v>
      </c>
      <c r="P27" s="120">
        <f>DIRECCIONALIDAD!J40/100</f>
        <v>0.26336721166593019</v>
      </c>
      <c r="Q27" s="119"/>
      <c r="R27" s="119"/>
      <c r="S27" s="119"/>
      <c r="T27" s="119" t="s">
        <v>107</v>
      </c>
      <c r="U27" s="120">
        <f>DIRECCIONALIDAD!J41/100</f>
        <v>0.73663278833406987</v>
      </c>
      <c r="V27" s="119"/>
      <c r="W27" s="119"/>
      <c r="X27" s="119"/>
      <c r="Y27" s="119" t="s">
        <v>108</v>
      </c>
      <c r="Z27" s="120">
        <f>DIRECCIONALIDAD!J42/100</f>
        <v>0</v>
      </c>
      <c r="AA27" s="119"/>
      <c r="AB27" s="121"/>
      <c r="AC27" s="115"/>
      <c r="AD27" s="118"/>
      <c r="AE27" s="119" t="s">
        <v>106</v>
      </c>
      <c r="AF27" s="120">
        <f>DIRECCIONALIDAD!J43/100</f>
        <v>0.23429541595925296</v>
      </c>
      <c r="AG27" s="119"/>
      <c r="AH27" s="119"/>
      <c r="AI27" s="119"/>
      <c r="AJ27" s="119" t="s">
        <v>107</v>
      </c>
      <c r="AK27" s="120">
        <f>DIRECCIONALIDAD!J44/100</f>
        <v>0.76570458404074704</v>
      </c>
      <c r="AL27" s="119"/>
      <c r="AM27" s="119"/>
      <c r="AN27" s="119" t="s">
        <v>108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959.5</v>
      </c>
      <c r="C29" s="116">
        <f t="shared" ref="C29:K29" si="27">C13+C17+C21+C25</f>
        <v>1075.5</v>
      </c>
      <c r="D29" s="116">
        <f t="shared" si="27"/>
        <v>1052</v>
      </c>
      <c r="E29" s="116">
        <f t="shared" si="27"/>
        <v>983.5</v>
      </c>
      <c r="F29" s="116">
        <f t="shared" si="27"/>
        <v>976</v>
      </c>
      <c r="G29" s="116">
        <f t="shared" si="27"/>
        <v>918</v>
      </c>
      <c r="H29" s="116">
        <f t="shared" si="27"/>
        <v>783</v>
      </c>
      <c r="I29" s="116">
        <f t="shared" si="27"/>
        <v>769.5</v>
      </c>
      <c r="J29" s="116">
        <f t="shared" si="27"/>
        <v>835.5</v>
      </c>
      <c r="K29" s="116">
        <f t="shared" si="27"/>
        <v>799.5</v>
      </c>
      <c r="L29" s="117"/>
      <c r="M29" s="116">
        <f>M13+M17+M21+M25</f>
        <v>920.5</v>
      </c>
      <c r="N29" s="116">
        <f t="shared" ref="N29:AB29" si="28">N13+N17+N21+N25</f>
        <v>1015.5</v>
      </c>
      <c r="O29" s="116">
        <f t="shared" si="28"/>
        <v>864</v>
      </c>
      <c r="P29" s="116">
        <f t="shared" si="28"/>
        <v>944.5</v>
      </c>
      <c r="Q29" s="116">
        <f t="shared" si="28"/>
        <v>1100</v>
      </c>
      <c r="R29" s="116">
        <f t="shared" si="28"/>
        <v>1137</v>
      </c>
      <c r="S29" s="116">
        <f t="shared" si="28"/>
        <v>1053.5</v>
      </c>
      <c r="T29" s="116">
        <f t="shared" si="28"/>
        <v>959.5</v>
      </c>
      <c r="U29" s="116">
        <f t="shared" si="28"/>
        <v>932</v>
      </c>
      <c r="V29" s="116">
        <f t="shared" si="28"/>
        <v>863.5</v>
      </c>
      <c r="W29" s="116">
        <f t="shared" si="28"/>
        <v>903</v>
      </c>
      <c r="X29" s="116">
        <f t="shared" si="28"/>
        <v>1036.5</v>
      </c>
      <c r="Y29" s="116">
        <f t="shared" si="28"/>
        <v>1002</v>
      </c>
      <c r="Z29" s="116">
        <f t="shared" si="28"/>
        <v>1109</v>
      </c>
      <c r="AA29" s="116">
        <f t="shared" si="28"/>
        <v>950</v>
      </c>
      <c r="AB29" s="116">
        <f t="shared" si="28"/>
        <v>951.5</v>
      </c>
      <c r="AC29" s="117"/>
      <c r="AD29" s="116">
        <f>AD13+AD17+AD21+AD25</f>
        <v>935.5</v>
      </c>
      <c r="AE29" s="116">
        <f t="shared" ref="AE29:AO29" si="29">AE13+AE17+AE21+AE25</f>
        <v>887</v>
      </c>
      <c r="AF29" s="116">
        <f t="shared" si="29"/>
        <v>840</v>
      </c>
      <c r="AG29" s="116">
        <f t="shared" si="29"/>
        <v>954</v>
      </c>
      <c r="AH29" s="116">
        <f t="shared" si="29"/>
        <v>1133.5</v>
      </c>
      <c r="AI29" s="116">
        <f t="shared" si="29"/>
        <v>1166</v>
      </c>
      <c r="AJ29" s="116">
        <f t="shared" si="29"/>
        <v>1204.5</v>
      </c>
      <c r="AK29" s="116">
        <f t="shared" si="29"/>
        <v>1146.5</v>
      </c>
      <c r="AL29" s="116">
        <f t="shared" si="29"/>
        <v>1178.5</v>
      </c>
      <c r="AM29" s="116">
        <f t="shared" si="29"/>
        <v>1119.5</v>
      </c>
      <c r="AN29" s="116">
        <f t="shared" si="29"/>
        <v>1093.5</v>
      </c>
      <c r="AO29" s="116">
        <f t="shared" si="29"/>
        <v>1015.5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4070.5</v>
      </c>
      <c r="F30" s="116">
        <f t="shared" ref="F30:K30" si="30">C29+D29+E29+F29</f>
        <v>4087</v>
      </c>
      <c r="G30" s="116">
        <f t="shared" si="30"/>
        <v>3929.5</v>
      </c>
      <c r="H30" s="116">
        <f t="shared" si="30"/>
        <v>3660.5</v>
      </c>
      <c r="I30" s="116">
        <f t="shared" si="30"/>
        <v>3446.5</v>
      </c>
      <c r="J30" s="116">
        <f t="shared" si="30"/>
        <v>3306</v>
      </c>
      <c r="K30" s="116">
        <f t="shared" si="30"/>
        <v>3187.5</v>
      </c>
      <c r="L30" s="117"/>
      <c r="M30" s="116"/>
      <c r="N30" s="116"/>
      <c r="O30" s="116"/>
      <c r="P30" s="116">
        <f>M29+N29+O29+P29</f>
        <v>3744.5</v>
      </c>
      <c r="Q30" s="116">
        <f t="shared" ref="Q30:AB30" si="31">N29+O29+P29+Q29</f>
        <v>3924</v>
      </c>
      <c r="R30" s="116">
        <f t="shared" si="31"/>
        <v>4045.5</v>
      </c>
      <c r="S30" s="116">
        <f t="shared" si="31"/>
        <v>4235</v>
      </c>
      <c r="T30" s="116">
        <f t="shared" si="31"/>
        <v>4250</v>
      </c>
      <c r="U30" s="116">
        <f t="shared" si="31"/>
        <v>4082</v>
      </c>
      <c r="V30" s="116">
        <f t="shared" si="31"/>
        <v>3808.5</v>
      </c>
      <c r="W30" s="116">
        <f t="shared" si="31"/>
        <v>3658</v>
      </c>
      <c r="X30" s="116">
        <f t="shared" si="31"/>
        <v>3735</v>
      </c>
      <c r="Y30" s="116">
        <f t="shared" si="31"/>
        <v>3805</v>
      </c>
      <c r="Z30" s="116">
        <f t="shared" si="31"/>
        <v>4050.5</v>
      </c>
      <c r="AA30" s="116">
        <f t="shared" si="31"/>
        <v>4097.5</v>
      </c>
      <c r="AB30" s="116">
        <f t="shared" si="31"/>
        <v>4012.5</v>
      </c>
      <c r="AC30" s="117"/>
      <c r="AD30" s="116"/>
      <c r="AE30" s="116"/>
      <c r="AF30" s="116"/>
      <c r="AG30" s="116">
        <f>AD29+AE29+AF29+AG29</f>
        <v>3616.5</v>
      </c>
      <c r="AH30" s="116">
        <f t="shared" ref="AH30:AO30" si="32">AE29+AF29+AG29+AH29</f>
        <v>3814.5</v>
      </c>
      <c r="AI30" s="116">
        <f t="shared" si="32"/>
        <v>4093.5</v>
      </c>
      <c r="AJ30" s="116">
        <f t="shared" si="32"/>
        <v>4458</v>
      </c>
      <c r="AK30" s="116">
        <f t="shared" si="32"/>
        <v>4650.5</v>
      </c>
      <c r="AL30" s="116">
        <f t="shared" si="32"/>
        <v>4695.5</v>
      </c>
      <c r="AM30" s="116">
        <f t="shared" si="32"/>
        <v>4649</v>
      </c>
      <c r="AN30" s="116">
        <f t="shared" si="32"/>
        <v>4538</v>
      </c>
      <c r="AO30" s="116">
        <f t="shared" si="32"/>
        <v>4407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2009-04-23T22:09:14Z</cp:lastPrinted>
  <dcterms:created xsi:type="dcterms:W3CDTF">1998-04-02T13:38:56Z</dcterms:created>
  <dcterms:modified xsi:type="dcterms:W3CDTF">2020-03-11T22:46:01Z</dcterms:modified>
</cp:coreProperties>
</file>