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10" i="4686" l="1"/>
  <c r="F11" i="4686"/>
  <c r="F12" i="4686"/>
  <c r="F13" i="4686"/>
  <c r="F14" i="4686"/>
  <c r="F15" i="4686"/>
  <c r="F16" i="4686"/>
  <c r="F17" i="4686"/>
  <c r="F18" i="4686"/>
  <c r="F19" i="4686"/>
  <c r="F20" i="4686"/>
  <c r="F21" i="4686"/>
  <c r="F22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S6" i="4690" l="1"/>
  <c r="L5" i="4690"/>
  <c r="D5" i="4690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J43" i="4689"/>
  <c r="J40" i="4689"/>
  <c r="J36" i="4689"/>
  <c r="J34" i="4689"/>
  <c r="J33" i="4689"/>
  <c r="J31" i="4689"/>
  <c r="J30" i="4689"/>
  <c r="J28" i="4689"/>
  <c r="J26" i="4689"/>
  <c r="J25" i="4689"/>
  <c r="J24" i="4689"/>
  <c r="J23" i="4689"/>
  <c r="J22" i="4689"/>
  <c r="J20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C22" i="4688"/>
  <c r="D22" i="4688"/>
  <c r="E22" i="4688"/>
  <c r="F22" i="4688"/>
  <c r="G22" i="4688"/>
  <c r="H22" i="4688"/>
  <c r="I22" i="4688"/>
  <c r="J22" i="4688"/>
  <c r="K22" i="4688"/>
  <c r="M22" i="4688"/>
  <c r="N22" i="4688"/>
  <c r="O22" i="4688"/>
  <c r="B22" i="4688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T17" i="4681" l="1"/>
  <c r="AN28" i="4688"/>
  <c r="CB18" i="4688" s="1"/>
  <c r="AN23" i="4688"/>
  <c r="CB19" i="4688" s="1"/>
  <c r="U20" i="4690"/>
  <c r="U21" i="4690"/>
  <c r="U19" i="4690"/>
  <c r="AO23" i="4688"/>
  <c r="CC19" i="4688" s="1"/>
  <c r="J37" i="4689"/>
  <c r="D29" i="4688" s="1"/>
  <c r="J32" i="4689"/>
  <c r="U24" i="4688" s="1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1" i="4690"/>
  <c r="N10" i="4690"/>
  <c r="N12" i="4690"/>
  <c r="G19" i="4690"/>
  <c r="G17" i="4690"/>
  <c r="G16" i="4690"/>
  <c r="G13" i="4690"/>
  <c r="G14" i="4690"/>
  <c r="G15" i="4690"/>
  <c r="AL28" i="4688"/>
  <c r="BZ18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G18" i="4690"/>
  <c r="N13" i="4690"/>
  <c r="J44" i="4689"/>
  <c r="AF29" i="4688"/>
  <c r="J45" i="4689"/>
  <c r="J41" i="4689"/>
  <c r="P29" i="4688"/>
  <c r="J42" i="4689"/>
  <c r="J38" i="4689"/>
  <c r="J39" i="4689"/>
  <c r="AF24" i="4688"/>
  <c r="AO24" i="4688"/>
  <c r="J35" i="4689"/>
  <c r="P24" i="4688"/>
  <c r="Z24" i="4688"/>
  <c r="D24" i="4688"/>
  <c r="J24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3" i="4688" l="1"/>
  <c r="BY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M33" i="4688"/>
  <c r="CA21" i="4688" s="1"/>
  <c r="AO33" i="4688"/>
  <c r="CC21" i="4688" s="1"/>
  <c r="U23" i="4690"/>
  <c r="N23" i="4690"/>
  <c r="G23" i="4690"/>
  <c r="Z33" i="4688"/>
  <c r="BO21" i="4688" s="1"/>
  <c r="W33" i="4688"/>
  <c r="BL21" i="4688" s="1"/>
  <c r="I33" i="4688"/>
  <c r="AY21" i="4688" s="1"/>
  <c r="AL33" i="4688"/>
  <c r="BZ21" i="4688" s="1"/>
  <c r="AJ33" i="4688"/>
  <c r="BX21" i="4688" s="1"/>
  <c r="AI33" i="4688"/>
  <c r="BW21" i="4688" s="1"/>
  <c r="AH33" i="4688"/>
  <c r="BV21" i="4688" s="1"/>
  <c r="U23" i="4684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<sst xmlns="http://schemas.openxmlformats.org/spreadsheetml/2006/main" count="783" uniqueCount="154">
  <si>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</si>
  <si>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</si>
  <si>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</si>
  <si>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</si>
  <si>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</si>
  <si>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</si>
  <si>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</si>
  <si>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</si>
  <si>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</si>
  <si>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</si>
  <si>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</si>
  <si>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</si>
  <si>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</si>
  <si>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</si>
  <si>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</si>
  <si>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</si>
  <si>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</si>
  <si>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</si>
  <si>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</si>
  <si>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</si>
  <si>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</si>
  <si>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</si>
  <si>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</si>
  <si>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</si>
  <si>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</si>
  <si>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</si>
  <si>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</si>
  <si>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</si>
  <si>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</si>
  <si>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</si>
  <si>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</si>
  <si>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</si>
  <si>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</si>
  <si>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</si>
  <si>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</si>
  <si>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</si>
  <si>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</si>
  <si>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</si>
  <si>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</si>
  <si>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</si>
  <si>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</si>
  <si>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</si>
  <si>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</si>
  <si>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</si>
  <si>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</si>
  <si>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</si>
  <si>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</si>
  <si>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</si>
  <si>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</si>
  <si>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</si>
  <si>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</si>
  <si>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</si>
  <si>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</si>
  <si>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</si>
  <si>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</si>
  <si>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</si>
  <si>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</si>
  <si>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</si>
  <si>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</si>
  <si>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</si>
  <si>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</si>
  <si>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</si>
  <si>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</si>
  <si>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</si>
  <si>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</si>
  <si>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</si>
  <si>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</si>
  <si>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</si>
  <si>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</si>
  <si>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</si>
  <si>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</si>
  <si>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</si>
  <si>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</si>
  <si>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</si>
  <si>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</si>
  <si>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</si>
  <si>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</si>
  <si>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</si>
  <si>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</si>
  <si>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</si>
  <si>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</si>
  <si>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</si>
  <si>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</si>
  <si>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</si>
  <si>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</si>
  <si>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</si>
  <si>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</si>
  <si>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</si>
  <si>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</si>
  <si>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</si>
  <si>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</si>
  <si>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</si>
  <si>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</si>
  <si>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</si>
  <si>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</si>
  <si>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</si>
  <si>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</si>
  <si>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</si>
  <si>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</si>
  <si>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</si>
  <si>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</si>
  <si>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</si>
  <si>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</si>
  <si>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</si>
  <si>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</si>
  <si>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</si>
  <si>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</si>
  <si>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</si>
  <si>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</si>
  <si>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</si>
  <si>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</si>
  <si>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</si>
  <si>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</si>
  <si>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</si>
  <si>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</si>
  <si>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</si>
  <si>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</si>
  <si>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</si>
  <si>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</si>
  <si>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</si>
  <si>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</si>
  <si>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</si>
  <si>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</si>
  <si>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</si>
  <si>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</si>
  <si>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</si>
  <si>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</si>
  <si>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</si>
  <si>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</si>
  <si>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</si>
  <si>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</si>
  <si>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</si>
  <si>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</si>
  <si>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</si>
  <si>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</si>
  <si>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</si>
  <si>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</si>
  <si>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</si>
  <si>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</si>
  <si>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</si>
  <si>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</si>
  <si>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</si>
  <si>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</si>
  <si>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</si>
  <si>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</si>
  <si>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</si>
  <si>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8(ORI - SUR)</t>
  </si>
  <si>
    <t>2 (S-N)</t>
  </si>
  <si>
    <t>CALLE 45 X VIA 40</t>
  </si>
  <si>
    <t>IVAN FONSECA</t>
  </si>
  <si>
    <t>GEOVANNIS GONZALEZ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</si>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</sst>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158.5</c:v>
                </c:pt>
                <c:pt idx="1">
                  <c:v>150</c:v>
                </c:pt>
                <c:pt idx="2">
                  <c:v>152.5</c:v>
                </c:pt>
                <c:pt idx="3">
                  <c:v>138.5</c:v>
                </c:pt>
                <c:pt idx="4">
                  <c:v>133</c:v>
                </c:pt>
                <c:pt idx="5">
                  <c:v>125</c:v>
                </c:pt>
                <c:pt idx="6">
                  <c:v>131.5</c:v>
                </c:pt>
                <c:pt idx="7">
                  <c:v>153.5</c:v>
                </c:pt>
                <c:pt idx="8">
                  <c:v>116</c:v>
                </c:pt>
                <c:pt idx="9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85120"/>
        <c:axId val="74101120"/>
      </c:barChart>
      <c:catAx>
        <c:axId val="7408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0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8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759.5</c:v>
                </c:pt>
                <c:pt idx="1">
                  <c:v>748.5</c:v>
                </c:pt>
                <c:pt idx="2">
                  <c:v>742</c:v>
                </c:pt>
                <c:pt idx="3">
                  <c:v>699</c:v>
                </c:pt>
                <c:pt idx="4">
                  <c:v>701</c:v>
                </c:pt>
                <c:pt idx="5">
                  <c:v>725</c:v>
                </c:pt>
                <c:pt idx="6">
                  <c:v>615.5</c:v>
                </c:pt>
                <c:pt idx="7">
                  <c:v>673</c:v>
                </c:pt>
                <c:pt idx="8">
                  <c:v>647</c:v>
                </c:pt>
                <c:pt idx="9">
                  <c:v>702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89024"/>
        <c:axId val="82991360"/>
      </c:barChart>
      <c:catAx>
        <c:axId val="8268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9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9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8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768.5</c:v>
                </c:pt>
                <c:pt idx="1">
                  <c:v>790.5</c:v>
                </c:pt>
                <c:pt idx="2">
                  <c:v>670.5</c:v>
                </c:pt>
                <c:pt idx="3">
                  <c:v>532.5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11072"/>
        <c:axId val="83108608"/>
      </c:barChart>
      <c:catAx>
        <c:axId val="8301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10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10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1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642.5</c:v>
                </c:pt>
                <c:pt idx="1">
                  <c:v>638.5</c:v>
                </c:pt>
                <c:pt idx="2">
                  <c:v>621</c:v>
                </c:pt>
                <c:pt idx="3">
                  <c:v>603.5</c:v>
                </c:pt>
                <c:pt idx="4">
                  <c:v>560.5</c:v>
                </c:pt>
                <c:pt idx="5">
                  <c:v>573.5</c:v>
                </c:pt>
                <c:pt idx="6">
                  <c:v>538</c:v>
                </c:pt>
                <c:pt idx="7">
                  <c:v>539.5</c:v>
                </c:pt>
                <c:pt idx="8">
                  <c:v>519.5</c:v>
                </c:pt>
                <c:pt idx="9">
                  <c:v>517.5</c:v>
                </c:pt>
                <c:pt idx="10">
                  <c:v>571</c:v>
                </c:pt>
                <c:pt idx="11">
                  <c:v>576</c:v>
                </c:pt>
                <c:pt idx="12">
                  <c:v>614</c:v>
                </c:pt>
                <c:pt idx="13">
                  <c:v>622.5</c:v>
                </c:pt>
                <c:pt idx="14">
                  <c:v>661.5</c:v>
                </c:pt>
                <c:pt idx="15">
                  <c:v>636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136512"/>
        <c:axId val="83139584"/>
      </c:barChart>
      <c:catAx>
        <c:axId val="8313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1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13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13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19</c:v>
                </c:pt>
                <c:pt idx="1">
                  <c:v>14</c:v>
                </c:pt>
                <c:pt idx="2">
                  <c:v>17.5</c:v>
                </c:pt>
                <c:pt idx="3">
                  <c:v>28.5</c:v>
                </c:pt>
                <c:pt idx="4">
                  <c:v>24.5</c:v>
                </c:pt>
                <c:pt idx="5">
                  <c:v>40</c:v>
                </c:pt>
                <c:pt idx="6">
                  <c:v>25.5</c:v>
                </c:pt>
                <c:pt idx="7">
                  <c:v>27</c:v>
                </c:pt>
                <c:pt idx="8">
                  <c:v>21.5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516032"/>
        <c:axId val="83523456"/>
      </c:barChart>
      <c:catAx>
        <c:axId val="8351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2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1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26</c:v>
                </c:pt>
                <c:pt idx="1">
                  <c:v>21</c:v>
                </c:pt>
                <c:pt idx="2">
                  <c:v>16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543168"/>
        <c:axId val="83231104"/>
      </c:barChart>
      <c:catAx>
        <c:axId val="835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4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157.5</c:v>
                </c:pt>
                <c:pt idx="1">
                  <c:v>123</c:v>
                </c:pt>
                <c:pt idx="2">
                  <c:v>135.5</c:v>
                </c:pt>
                <c:pt idx="3">
                  <c:v>124</c:v>
                </c:pt>
                <c:pt idx="4">
                  <c:v>110</c:v>
                </c:pt>
                <c:pt idx="5">
                  <c:v>102</c:v>
                </c:pt>
                <c:pt idx="6">
                  <c:v>115.5</c:v>
                </c:pt>
                <c:pt idx="7">
                  <c:v>110</c:v>
                </c:pt>
                <c:pt idx="8">
                  <c:v>91.5</c:v>
                </c:pt>
                <c:pt idx="9">
                  <c:v>99</c:v>
                </c:pt>
                <c:pt idx="10">
                  <c:v>132.5</c:v>
                </c:pt>
                <c:pt idx="11">
                  <c:v>148.5</c:v>
                </c:pt>
                <c:pt idx="12">
                  <c:v>121.5</c:v>
                </c:pt>
                <c:pt idx="13">
                  <c:v>112</c:v>
                </c:pt>
                <c:pt idx="14">
                  <c:v>128</c:v>
                </c:pt>
                <c:pt idx="15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46464"/>
        <c:axId val="83278464"/>
      </c:barChart>
      <c:catAx>
        <c:axId val="8324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7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4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599.5</c:v>
                </c:pt>
                <c:pt idx="4">
                  <c:v>574</c:v>
                </c:pt>
                <c:pt idx="5">
                  <c:v>549</c:v>
                </c:pt>
                <c:pt idx="6">
                  <c:v>528</c:v>
                </c:pt>
                <c:pt idx="7">
                  <c:v>543</c:v>
                </c:pt>
                <c:pt idx="8">
                  <c:v>526</c:v>
                </c:pt>
                <c:pt idx="9">
                  <c:v>532.5</c:v>
                </c:pt>
                <c:pt idx="13">
                  <c:v>540</c:v>
                </c:pt>
                <c:pt idx="14">
                  <c:v>492.5</c:v>
                </c:pt>
                <c:pt idx="15">
                  <c:v>471.5</c:v>
                </c:pt>
                <c:pt idx="16">
                  <c:v>451.5</c:v>
                </c:pt>
                <c:pt idx="17">
                  <c:v>437.5</c:v>
                </c:pt>
                <c:pt idx="18">
                  <c:v>419</c:v>
                </c:pt>
                <c:pt idx="19">
                  <c:v>416</c:v>
                </c:pt>
                <c:pt idx="20">
                  <c:v>433</c:v>
                </c:pt>
                <c:pt idx="21">
                  <c:v>471.5</c:v>
                </c:pt>
                <c:pt idx="22">
                  <c:v>501.5</c:v>
                </c:pt>
                <c:pt idx="23">
                  <c:v>514.5</c:v>
                </c:pt>
                <c:pt idx="24">
                  <c:v>510</c:v>
                </c:pt>
                <c:pt idx="25">
                  <c:v>472.5</c:v>
                </c:pt>
                <c:pt idx="29">
                  <c:v>693.5</c:v>
                </c:pt>
                <c:pt idx="30">
                  <c:v>494.5</c:v>
                </c:pt>
                <c:pt idx="31">
                  <c:v>321.5</c:v>
                </c:pt>
                <c:pt idx="32">
                  <c:v>167.5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1094.5</c:v>
                </c:pt>
                <c:pt idx="4">
                  <c:v>1139</c:v>
                </c:pt>
                <c:pt idx="5">
                  <c:v>1081.5</c:v>
                </c:pt>
                <c:pt idx="6">
                  <c:v>1040</c:v>
                </c:pt>
                <c:pt idx="7">
                  <c:v>1021.5</c:v>
                </c:pt>
                <c:pt idx="8">
                  <c:v>958.5</c:v>
                </c:pt>
                <c:pt idx="9">
                  <c:v>1007.5</c:v>
                </c:pt>
                <c:pt idx="13">
                  <c:v>928.5</c:v>
                </c:pt>
                <c:pt idx="14">
                  <c:v>918.5</c:v>
                </c:pt>
                <c:pt idx="15">
                  <c:v>887</c:v>
                </c:pt>
                <c:pt idx="16">
                  <c:v>866.5</c:v>
                </c:pt>
                <c:pt idx="17">
                  <c:v>819.5</c:v>
                </c:pt>
                <c:pt idx="18">
                  <c:v>798.5</c:v>
                </c:pt>
                <c:pt idx="19">
                  <c:v>778</c:v>
                </c:pt>
                <c:pt idx="20">
                  <c:v>801.5</c:v>
                </c:pt>
                <c:pt idx="21">
                  <c:v>831.5</c:v>
                </c:pt>
                <c:pt idx="22">
                  <c:v>842</c:v>
                </c:pt>
                <c:pt idx="23">
                  <c:v>899</c:v>
                </c:pt>
                <c:pt idx="24">
                  <c:v>923.5</c:v>
                </c:pt>
                <c:pt idx="25">
                  <c:v>975</c:v>
                </c:pt>
                <c:pt idx="29">
                  <c:v>1010</c:v>
                </c:pt>
                <c:pt idx="30">
                  <c:v>735.5</c:v>
                </c:pt>
                <c:pt idx="31">
                  <c:v>478.5</c:v>
                </c:pt>
                <c:pt idx="32">
                  <c:v>230.5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1255</c:v>
                </c:pt>
                <c:pt idx="4">
                  <c:v>1177.5</c:v>
                </c:pt>
                <c:pt idx="5">
                  <c:v>1236.5</c:v>
                </c:pt>
                <c:pt idx="6">
                  <c:v>1172.5</c:v>
                </c:pt>
                <c:pt idx="7">
                  <c:v>1150</c:v>
                </c:pt>
                <c:pt idx="8">
                  <c:v>1176</c:v>
                </c:pt>
                <c:pt idx="9">
                  <c:v>1097.5</c:v>
                </c:pt>
                <c:pt idx="13">
                  <c:v>1037</c:v>
                </c:pt>
                <c:pt idx="14">
                  <c:v>1012.5</c:v>
                </c:pt>
                <c:pt idx="15">
                  <c:v>1000</c:v>
                </c:pt>
                <c:pt idx="16">
                  <c:v>957.5</c:v>
                </c:pt>
                <c:pt idx="17">
                  <c:v>954.5</c:v>
                </c:pt>
                <c:pt idx="18">
                  <c:v>953</c:v>
                </c:pt>
                <c:pt idx="19">
                  <c:v>920.5</c:v>
                </c:pt>
                <c:pt idx="20">
                  <c:v>913</c:v>
                </c:pt>
                <c:pt idx="21">
                  <c:v>881</c:v>
                </c:pt>
                <c:pt idx="22">
                  <c:v>935</c:v>
                </c:pt>
                <c:pt idx="23">
                  <c:v>970</c:v>
                </c:pt>
                <c:pt idx="24">
                  <c:v>1040.5</c:v>
                </c:pt>
                <c:pt idx="25">
                  <c:v>1086.5</c:v>
                </c:pt>
                <c:pt idx="29">
                  <c:v>1058.5</c:v>
                </c:pt>
                <c:pt idx="30">
                  <c:v>763.5</c:v>
                </c:pt>
                <c:pt idx="31">
                  <c:v>403</c:v>
                </c:pt>
                <c:pt idx="32">
                  <c:v>134.5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2949</c:v>
                </c:pt>
                <c:pt idx="4">
                  <c:v>2890.5</c:v>
                </c:pt>
                <c:pt idx="5">
                  <c:v>2867</c:v>
                </c:pt>
                <c:pt idx="6">
                  <c:v>2740.5</c:v>
                </c:pt>
                <c:pt idx="7">
                  <c:v>2714.5</c:v>
                </c:pt>
                <c:pt idx="8">
                  <c:v>2660.5</c:v>
                </c:pt>
                <c:pt idx="9">
                  <c:v>2637.5</c:v>
                </c:pt>
                <c:pt idx="13">
                  <c:v>2505.5</c:v>
                </c:pt>
                <c:pt idx="14">
                  <c:v>2423.5</c:v>
                </c:pt>
                <c:pt idx="15">
                  <c:v>2358.5</c:v>
                </c:pt>
                <c:pt idx="16">
                  <c:v>2275.5</c:v>
                </c:pt>
                <c:pt idx="17">
                  <c:v>2211.5</c:v>
                </c:pt>
                <c:pt idx="18">
                  <c:v>2170.5</c:v>
                </c:pt>
                <c:pt idx="19">
                  <c:v>2114.5</c:v>
                </c:pt>
                <c:pt idx="20">
                  <c:v>2147.5</c:v>
                </c:pt>
                <c:pt idx="21">
                  <c:v>2184</c:v>
                </c:pt>
                <c:pt idx="22">
                  <c:v>2278.5</c:v>
                </c:pt>
                <c:pt idx="23">
                  <c:v>2383.5</c:v>
                </c:pt>
                <c:pt idx="24">
                  <c:v>2474</c:v>
                </c:pt>
                <c:pt idx="25">
                  <c:v>2534</c:v>
                </c:pt>
                <c:pt idx="29">
                  <c:v>2762</c:v>
                </c:pt>
                <c:pt idx="30">
                  <c:v>1993.5</c:v>
                </c:pt>
                <c:pt idx="31">
                  <c:v>1203</c:v>
                </c:pt>
                <c:pt idx="32">
                  <c:v>532.5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53248"/>
        <c:axId val="73655040"/>
      </c:lineChart>
      <c:catAx>
        <c:axId val="73653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55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53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199</c:v>
                </c:pt>
                <c:pt idx="1">
                  <c:v>173</c:v>
                </c:pt>
                <c:pt idx="2">
                  <c:v>154</c:v>
                </c:pt>
                <c:pt idx="3">
                  <c:v>167.5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08288"/>
        <c:axId val="74599040"/>
      </c:barChart>
      <c:catAx>
        <c:axId val="741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9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0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157.5</c:v>
                </c:pt>
                <c:pt idx="1">
                  <c:v>123</c:v>
                </c:pt>
                <c:pt idx="2">
                  <c:v>135.5</c:v>
                </c:pt>
                <c:pt idx="3">
                  <c:v>124</c:v>
                </c:pt>
                <c:pt idx="4">
                  <c:v>110</c:v>
                </c:pt>
                <c:pt idx="5">
                  <c:v>102</c:v>
                </c:pt>
                <c:pt idx="6">
                  <c:v>115.5</c:v>
                </c:pt>
                <c:pt idx="7">
                  <c:v>110</c:v>
                </c:pt>
                <c:pt idx="8">
                  <c:v>91.5</c:v>
                </c:pt>
                <c:pt idx="9">
                  <c:v>99</c:v>
                </c:pt>
                <c:pt idx="10">
                  <c:v>132.5</c:v>
                </c:pt>
                <c:pt idx="11">
                  <c:v>148.5</c:v>
                </c:pt>
                <c:pt idx="12">
                  <c:v>121.5</c:v>
                </c:pt>
                <c:pt idx="13">
                  <c:v>112</c:v>
                </c:pt>
                <c:pt idx="14">
                  <c:v>128</c:v>
                </c:pt>
                <c:pt idx="15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18752"/>
        <c:axId val="81020032"/>
      </c:barChart>
      <c:catAx>
        <c:axId val="7461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02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1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276</c:v>
                </c:pt>
                <c:pt idx="1">
                  <c:v>271.5</c:v>
                </c:pt>
                <c:pt idx="2">
                  <c:v>270</c:v>
                </c:pt>
                <c:pt idx="3">
                  <c:v>277</c:v>
                </c:pt>
                <c:pt idx="4">
                  <c:v>320.5</c:v>
                </c:pt>
                <c:pt idx="5">
                  <c:v>214</c:v>
                </c:pt>
                <c:pt idx="6">
                  <c:v>228.5</c:v>
                </c:pt>
                <c:pt idx="7">
                  <c:v>258.5</c:v>
                </c:pt>
                <c:pt idx="8">
                  <c:v>257.5</c:v>
                </c:pt>
                <c:pt idx="9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47616"/>
        <c:axId val="80855040"/>
      </c:barChart>
      <c:catAx>
        <c:axId val="8084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5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4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274.5</c:v>
                </c:pt>
                <c:pt idx="1">
                  <c:v>257</c:v>
                </c:pt>
                <c:pt idx="2">
                  <c:v>248</c:v>
                </c:pt>
                <c:pt idx="3">
                  <c:v>230.5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78592"/>
        <c:axId val="80902400"/>
      </c:barChart>
      <c:catAx>
        <c:axId val="808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0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0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7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230</c:v>
                </c:pt>
                <c:pt idx="1">
                  <c:v>246</c:v>
                </c:pt>
                <c:pt idx="2">
                  <c:v>211.5</c:v>
                </c:pt>
                <c:pt idx="3">
                  <c:v>241</c:v>
                </c:pt>
                <c:pt idx="4">
                  <c:v>220</c:v>
                </c:pt>
                <c:pt idx="5">
                  <c:v>214.5</c:v>
                </c:pt>
                <c:pt idx="6">
                  <c:v>191</c:v>
                </c:pt>
                <c:pt idx="7">
                  <c:v>194</c:v>
                </c:pt>
                <c:pt idx="8">
                  <c:v>199</c:v>
                </c:pt>
                <c:pt idx="9">
                  <c:v>194</c:v>
                </c:pt>
                <c:pt idx="10">
                  <c:v>214.5</c:v>
                </c:pt>
                <c:pt idx="11">
                  <c:v>224</c:v>
                </c:pt>
                <c:pt idx="12">
                  <c:v>209.5</c:v>
                </c:pt>
                <c:pt idx="13">
                  <c:v>251</c:v>
                </c:pt>
                <c:pt idx="14">
                  <c:v>239</c:v>
                </c:pt>
                <c:pt idx="15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30304"/>
        <c:axId val="80950016"/>
      </c:barChart>
      <c:catAx>
        <c:axId val="8093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5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3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325</c:v>
                </c:pt>
                <c:pt idx="1">
                  <c:v>327</c:v>
                </c:pt>
                <c:pt idx="2">
                  <c:v>319.5</c:v>
                </c:pt>
                <c:pt idx="3">
                  <c:v>283.5</c:v>
                </c:pt>
                <c:pt idx="4">
                  <c:v>247.5</c:v>
                </c:pt>
                <c:pt idx="5">
                  <c:v>386</c:v>
                </c:pt>
                <c:pt idx="6">
                  <c:v>255.5</c:v>
                </c:pt>
                <c:pt idx="7">
                  <c:v>261</c:v>
                </c:pt>
                <c:pt idx="8">
                  <c:v>273.5</c:v>
                </c:pt>
                <c:pt idx="9">
                  <c:v>307.5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52352"/>
        <c:axId val="81255424"/>
      </c:barChart>
      <c:catAx>
        <c:axId val="812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5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5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295</c:v>
                </c:pt>
                <c:pt idx="1">
                  <c:v>360.5</c:v>
                </c:pt>
                <c:pt idx="2">
                  <c:v>268.5</c:v>
                </c:pt>
                <c:pt idx="3">
                  <c:v>134.5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79232"/>
        <c:axId val="81298944"/>
      </c:barChart>
      <c:catAx>
        <c:axId val="8127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9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7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255</c:v>
                </c:pt>
                <c:pt idx="1">
                  <c:v>269.5</c:v>
                </c:pt>
                <c:pt idx="2">
                  <c:v>274</c:v>
                </c:pt>
                <c:pt idx="3">
                  <c:v>238.5</c:v>
                </c:pt>
                <c:pt idx="4">
                  <c:v>230.5</c:v>
                </c:pt>
                <c:pt idx="5">
                  <c:v>257</c:v>
                </c:pt>
                <c:pt idx="6">
                  <c:v>231.5</c:v>
                </c:pt>
                <c:pt idx="7">
                  <c:v>235.5</c:v>
                </c:pt>
                <c:pt idx="8">
                  <c:v>229</c:v>
                </c:pt>
                <c:pt idx="9">
                  <c:v>224.5</c:v>
                </c:pt>
                <c:pt idx="10">
                  <c:v>224</c:v>
                </c:pt>
                <c:pt idx="11">
                  <c:v>203.5</c:v>
                </c:pt>
                <c:pt idx="12">
                  <c:v>283</c:v>
                </c:pt>
                <c:pt idx="13">
                  <c:v>259.5</c:v>
                </c:pt>
                <c:pt idx="14">
                  <c:v>294.5</c:v>
                </c:pt>
                <c:pt idx="15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61440"/>
        <c:axId val="82468864"/>
      </c:barChart>
      <c:catAx>
        <c:axId val="8246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6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6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0"/>
          <a:ext cx="264795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3" sqref="Y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">
        <v>148</v>
      </c>
      <c r="E5" s="188"/>
      <c r="F5" s="188"/>
      <c r="G5" s="188"/>
      <c r="H5" s="188"/>
      <c r="I5" s="182" t="s">
        <v>53</v>
      </c>
      <c r="J5" s="182"/>
      <c r="K5" s="182"/>
      <c r="L5" s="189"/>
      <c r="M5" s="189"/>
      <c r="N5" s="189"/>
      <c r="O5" s="12"/>
      <c r="P5" s="182" t="s">
        <v>57</v>
      </c>
      <c r="Q5" s="182"/>
      <c r="R5" s="182"/>
      <c r="S5" s="187" t="s">
        <v>147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150</v>
      </c>
      <c r="E6" s="191"/>
      <c r="F6" s="191"/>
      <c r="G6" s="191"/>
      <c r="H6" s="191"/>
      <c r="I6" s="182" t="s">
        <v>59</v>
      </c>
      <c r="J6" s="182"/>
      <c r="K6" s="182"/>
      <c r="L6" s="184">
        <v>2</v>
      </c>
      <c r="M6" s="184"/>
      <c r="N6" s="184"/>
      <c r="O6" s="42"/>
      <c r="P6" s="182" t="s">
        <v>58</v>
      </c>
      <c r="Q6" s="182"/>
      <c r="R6" s="182"/>
      <c r="S6" s="185">
        <v>44005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24</v>
      </c>
      <c r="C10" s="46">
        <v>114</v>
      </c>
      <c r="D10" s="46">
        <v>10</v>
      </c>
      <c r="E10" s="46">
        <v>5</v>
      </c>
      <c r="F10" s="6">
        <f t="shared" ref="F10:F22" si="0">B10*0.5+C10*1+D10*2+E10*2.5</f>
        <v>158.5</v>
      </c>
      <c r="G10" s="2"/>
      <c r="H10" s="19" t="s">
        <v>4</v>
      </c>
      <c r="I10" s="46">
        <v>16</v>
      </c>
      <c r="J10" s="46">
        <v>75</v>
      </c>
      <c r="K10" s="46">
        <v>8</v>
      </c>
      <c r="L10" s="46">
        <v>10</v>
      </c>
      <c r="M10" s="6">
        <f t="shared" ref="M10:M22" si="1">I10*0.5+J10*1+K10*2+L10*2.5</f>
        <v>124</v>
      </c>
      <c r="N10" s="9">
        <f>F20+F21+F22+M10</f>
        <v>540</v>
      </c>
      <c r="O10" s="19" t="s">
        <v>43</v>
      </c>
      <c r="P10" s="46">
        <v>12</v>
      </c>
      <c r="Q10" s="46">
        <v>84</v>
      </c>
      <c r="R10" s="46">
        <v>27</v>
      </c>
      <c r="S10" s="46">
        <v>22</v>
      </c>
      <c r="T10" s="6">
        <f t="shared" ref="T10:T21" si="2">P10*0.5+Q10*1+R10*2+S10*2.5</f>
        <v>199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107</v>
      </c>
      <c r="D11" s="46">
        <v>8</v>
      </c>
      <c r="E11" s="46">
        <v>7</v>
      </c>
      <c r="F11" s="6">
        <f t="shared" si="0"/>
        <v>150</v>
      </c>
      <c r="G11" s="2"/>
      <c r="H11" s="19" t="s">
        <v>5</v>
      </c>
      <c r="I11" s="46">
        <v>9</v>
      </c>
      <c r="J11" s="46">
        <v>72</v>
      </c>
      <c r="K11" s="46">
        <v>8</v>
      </c>
      <c r="L11" s="46">
        <v>7</v>
      </c>
      <c r="M11" s="6">
        <f t="shared" si="1"/>
        <v>110</v>
      </c>
      <c r="N11" s="9">
        <f>F21+F22+M10+M11</f>
        <v>492.5</v>
      </c>
      <c r="O11" s="19" t="s">
        <v>44</v>
      </c>
      <c r="P11" s="46">
        <v>10</v>
      </c>
      <c r="Q11" s="46">
        <v>122</v>
      </c>
      <c r="R11" s="46">
        <v>8</v>
      </c>
      <c r="S11" s="46">
        <v>12</v>
      </c>
      <c r="T11" s="6">
        <f t="shared" si="2"/>
        <v>173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110</v>
      </c>
      <c r="D12" s="46">
        <v>10</v>
      </c>
      <c r="E12" s="46">
        <v>7</v>
      </c>
      <c r="F12" s="6">
        <f t="shared" si="0"/>
        <v>152.5</v>
      </c>
      <c r="G12" s="2"/>
      <c r="H12" s="19" t="s">
        <v>6</v>
      </c>
      <c r="I12" s="46">
        <v>9</v>
      </c>
      <c r="J12" s="46">
        <v>66</v>
      </c>
      <c r="K12" s="46">
        <v>7</v>
      </c>
      <c r="L12" s="46">
        <v>7</v>
      </c>
      <c r="M12" s="6">
        <f t="shared" si="1"/>
        <v>102</v>
      </c>
      <c r="N12" s="2">
        <f>F22+M10+M11+M12</f>
        <v>471.5</v>
      </c>
      <c r="O12" s="19" t="s">
        <v>32</v>
      </c>
      <c r="P12" s="46">
        <v>19</v>
      </c>
      <c r="Q12" s="46">
        <v>120</v>
      </c>
      <c r="R12" s="46">
        <v>6</v>
      </c>
      <c r="S12" s="46">
        <v>5</v>
      </c>
      <c r="T12" s="6">
        <f t="shared" si="2"/>
        <v>154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90</v>
      </c>
      <c r="D13" s="46">
        <v>10</v>
      </c>
      <c r="E13" s="46">
        <v>10</v>
      </c>
      <c r="F13" s="6">
        <f t="shared" si="0"/>
        <v>138.5</v>
      </c>
      <c r="G13" s="2">
        <f t="shared" ref="G13:G19" si="3">F10+F11+F12+F13</f>
        <v>599.5</v>
      </c>
      <c r="H13" s="19" t="s">
        <v>7</v>
      </c>
      <c r="I13" s="46">
        <v>9</v>
      </c>
      <c r="J13" s="46">
        <v>98</v>
      </c>
      <c r="K13" s="46">
        <v>4</v>
      </c>
      <c r="L13" s="46">
        <v>2</v>
      </c>
      <c r="M13" s="6">
        <f t="shared" si="1"/>
        <v>115.5</v>
      </c>
      <c r="N13" s="2">
        <f t="shared" ref="N13:N18" si="4">M10+M11+M12+M13</f>
        <v>451.5</v>
      </c>
      <c r="O13" s="19" t="s">
        <v>33</v>
      </c>
      <c r="P13" s="46">
        <v>14</v>
      </c>
      <c r="Q13" s="46">
        <v>108</v>
      </c>
      <c r="R13" s="46">
        <v>10</v>
      </c>
      <c r="S13" s="46">
        <v>13</v>
      </c>
      <c r="T13" s="6">
        <f t="shared" si="2"/>
        <v>167.5</v>
      </c>
      <c r="U13" s="2">
        <f t="shared" ref="U13:U21" si="5">T10+T11+T12+T13</f>
        <v>693.5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81</v>
      </c>
      <c r="D14" s="46">
        <v>8</v>
      </c>
      <c r="E14" s="46">
        <v>12</v>
      </c>
      <c r="F14" s="6">
        <f t="shared" si="0"/>
        <v>133</v>
      </c>
      <c r="G14" s="2">
        <f t="shared" si="3"/>
        <v>574</v>
      </c>
      <c r="H14" s="19" t="s">
        <v>9</v>
      </c>
      <c r="I14" s="46">
        <v>10</v>
      </c>
      <c r="J14" s="46">
        <v>81</v>
      </c>
      <c r="K14" s="46">
        <v>7</v>
      </c>
      <c r="L14" s="46">
        <v>4</v>
      </c>
      <c r="M14" s="6">
        <f t="shared" si="1"/>
        <v>110</v>
      </c>
      <c r="N14" s="2">
        <f t="shared" si="4"/>
        <v>437.5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494.5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80</v>
      </c>
      <c r="D15" s="46">
        <v>10</v>
      </c>
      <c r="E15" s="46">
        <v>8</v>
      </c>
      <c r="F15" s="6">
        <f t="shared" si="0"/>
        <v>125</v>
      </c>
      <c r="G15" s="2">
        <f t="shared" si="3"/>
        <v>549</v>
      </c>
      <c r="H15" s="19" t="s">
        <v>12</v>
      </c>
      <c r="I15" s="46">
        <v>8</v>
      </c>
      <c r="J15" s="46">
        <v>60</v>
      </c>
      <c r="K15" s="46">
        <v>5</v>
      </c>
      <c r="L15" s="46">
        <v>7</v>
      </c>
      <c r="M15" s="6">
        <f t="shared" si="1"/>
        <v>91.5</v>
      </c>
      <c r="N15" s="2">
        <f t="shared" si="4"/>
        <v>419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321.5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90</v>
      </c>
      <c r="D16" s="46">
        <v>7</v>
      </c>
      <c r="E16" s="46">
        <v>9</v>
      </c>
      <c r="F16" s="6">
        <f t="shared" si="0"/>
        <v>131.5</v>
      </c>
      <c r="G16" s="2">
        <f t="shared" si="3"/>
        <v>528</v>
      </c>
      <c r="H16" s="19" t="s">
        <v>15</v>
      </c>
      <c r="I16" s="46">
        <v>6</v>
      </c>
      <c r="J16" s="46">
        <v>60</v>
      </c>
      <c r="K16" s="46">
        <v>8</v>
      </c>
      <c r="L16" s="46">
        <v>8</v>
      </c>
      <c r="M16" s="6">
        <f t="shared" si="1"/>
        <v>99</v>
      </c>
      <c r="N16" s="2">
        <f t="shared" si="4"/>
        <v>416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167.5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92</v>
      </c>
      <c r="D17" s="46">
        <v>12</v>
      </c>
      <c r="E17" s="46">
        <v>14</v>
      </c>
      <c r="F17" s="6">
        <f t="shared" si="0"/>
        <v>153.5</v>
      </c>
      <c r="G17" s="2">
        <f t="shared" si="3"/>
        <v>543</v>
      </c>
      <c r="H17" s="19" t="s">
        <v>18</v>
      </c>
      <c r="I17" s="46">
        <v>3</v>
      </c>
      <c r="J17" s="46">
        <v>90</v>
      </c>
      <c r="K17" s="46">
        <v>8</v>
      </c>
      <c r="L17" s="46">
        <v>10</v>
      </c>
      <c r="M17" s="6">
        <f t="shared" si="1"/>
        <v>132.5</v>
      </c>
      <c r="N17" s="2">
        <f t="shared" si="4"/>
        <v>433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70</v>
      </c>
      <c r="D18" s="46">
        <v>9</v>
      </c>
      <c r="E18" s="46">
        <v>9</v>
      </c>
      <c r="F18" s="6">
        <f t="shared" si="0"/>
        <v>116</v>
      </c>
      <c r="G18" s="2">
        <f t="shared" si="3"/>
        <v>526</v>
      </c>
      <c r="H18" s="19" t="s">
        <v>20</v>
      </c>
      <c r="I18" s="46">
        <v>19</v>
      </c>
      <c r="J18" s="46">
        <v>91</v>
      </c>
      <c r="K18" s="46">
        <v>9</v>
      </c>
      <c r="L18" s="46">
        <v>12</v>
      </c>
      <c r="M18" s="6">
        <f t="shared" si="1"/>
        <v>148.5</v>
      </c>
      <c r="N18" s="2">
        <f t="shared" si="4"/>
        <v>471.5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83</v>
      </c>
      <c r="D19" s="47">
        <v>6</v>
      </c>
      <c r="E19" s="47">
        <v>11</v>
      </c>
      <c r="F19" s="7">
        <f t="shared" si="0"/>
        <v>131.5</v>
      </c>
      <c r="G19" s="3">
        <f t="shared" si="3"/>
        <v>532.5</v>
      </c>
      <c r="H19" s="20" t="s">
        <v>22</v>
      </c>
      <c r="I19" s="45">
        <v>6</v>
      </c>
      <c r="J19" s="45">
        <v>81</v>
      </c>
      <c r="K19" s="45">
        <v>10</v>
      </c>
      <c r="L19" s="45">
        <v>7</v>
      </c>
      <c r="M19" s="6">
        <f t="shared" si="1"/>
        <v>121.5</v>
      </c>
      <c r="N19" s="2">
        <f>M16+M17+M18+M19</f>
        <v>501.5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97</v>
      </c>
      <c r="D20" s="45">
        <v>11</v>
      </c>
      <c r="E20" s="45">
        <v>12</v>
      </c>
      <c r="F20" s="8">
        <f t="shared" si="0"/>
        <v>157.5</v>
      </c>
      <c r="G20" s="35"/>
      <c r="H20" s="19" t="s">
        <v>24</v>
      </c>
      <c r="I20" s="46">
        <v>7</v>
      </c>
      <c r="J20" s="46">
        <v>78</v>
      </c>
      <c r="K20" s="46">
        <v>9</v>
      </c>
      <c r="L20" s="46">
        <v>5</v>
      </c>
      <c r="M20" s="8">
        <f t="shared" si="1"/>
        <v>112</v>
      </c>
      <c r="N20" s="2">
        <f>M17+M18+M19+M20</f>
        <v>514.5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82</v>
      </c>
      <c r="D21" s="46">
        <v>6</v>
      </c>
      <c r="E21" s="46">
        <v>10</v>
      </c>
      <c r="F21" s="6">
        <f t="shared" si="0"/>
        <v>123</v>
      </c>
      <c r="G21" s="36"/>
      <c r="H21" s="20" t="s">
        <v>25</v>
      </c>
      <c r="I21" s="46">
        <v>12</v>
      </c>
      <c r="J21" s="46">
        <v>91</v>
      </c>
      <c r="K21" s="46">
        <v>8</v>
      </c>
      <c r="L21" s="46">
        <v>6</v>
      </c>
      <c r="M21" s="6">
        <f t="shared" si="1"/>
        <v>128</v>
      </c>
      <c r="N21" s="2">
        <f>M18+M19+M20+M21</f>
        <v>510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98</v>
      </c>
      <c r="D22" s="46">
        <v>5</v>
      </c>
      <c r="E22" s="46">
        <v>9</v>
      </c>
      <c r="F22" s="6">
        <f t="shared" si="0"/>
        <v>135.5</v>
      </c>
      <c r="G22" s="2"/>
      <c r="H22" s="21" t="s">
        <v>26</v>
      </c>
      <c r="I22" s="47">
        <v>9</v>
      </c>
      <c r="J22" s="47">
        <v>61</v>
      </c>
      <c r="K22" s="47">
        <v>14</v>
      </c>
      <c r="L22" s="47">
        <v>7</v>
      </c>
      <c r="M22" s="6">
        <f t="shared" si="1"/>
        <v>111</v>
      </c>
      <c r="N22" s="3">
        <f>M19+M20+M21+M22</f>
        <v>472.5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599.5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540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693.5</v>
      </c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63</v>
      </c>
      <c r="G24" s="88"/>
      <c r="H24" s="166"/>
      <c r="I24" s="167"/>
      <c r="J24" s="82" t="s">
        <v>71</v>
      </c>
      <c r="K24" s="86"/>
      <c r="L24" s="86"/>
      <c r="M24" s="87" t="s">
        <v>72</v>
      </c>
      <c r="N24" s="88"/>
      <c r="O24" s="166"/>
      <c r="P24" s="167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'G-2'!E4:H4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'G-2'!D5:H5</f>
        <v>CALLE 45 X VIA 40</v>
      </c>
      <c r="E5" s="203"/>
      <c r="F5" s="203"/>
      <c r="G5" s="203"/>
      <c r="H5" s="203"/>
      <c r="I5" s="198" t="s">
        <v>53</v>
      </c>
      <c r="J5" s="198"/>
      <c r="K5" s="198"/>
      <c r="L5" s="189">
        <f>'G-2'!L5:N5</f>
        <v>0</v>
      </c>
      <c r="M5" s="189"/>
      <c r="N5" s="189"/>
      <c r="O5" s="50"/>
      <c r="P5" s="198" t="s">
        <v>57</v>
      </c>
      <c r="Q5" s="198"/>
      <c r="R5" s="198"/>
      <c r="S5" s="189" t="s">
        <v>132</v>
      </c>
      <c r="T5" s="189"/>
      <c r="U5" s="189"/>
    </row>
    <row r="6" spans="1:28" ht="12.75" customHeight="1" x14ac:dyDescent="0.2">
      <c r="A6" s="198" t="s">
        <v>55</v>
      </c>
      <c r="B6" s="198"/>
      <c r="C6" s="198"/>
      <c r="D6" s="201" t="s">
        <v>149</v>
      </c>
      <c r="E6" s="201"/>
      <c r="F6" s="201"/>
      <c r="G6" s="201"/>
      <c r="H6" s="201"/>
      <c r="I6" s="198" t="s">
        <v>59</v>
      </c>
      <c r="J6" s="198"/>
      <c r="K6" s="198"/>
      <c r="L6" s="197">
        <v>3</v>
      </c>
      <c r="M6" s="197"/>
      <c r="N6" s="197"/>
      <c r="O6" s="54"/>
      <c r="P6" s="198" t="s">
        <v>58</v>
      </c>
      <c r="Q6" s="198"/>
      <c r="R6" s="198"/>
      <c r="S6" s="204">
        <f>'G-2'!S6:U6</f>
        <v>44005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38</v>
      </c>
      <c r="C10" s="61">
        <v>181</v>
      </c>
      <c r="D10" s="61">
        <v>18</v>
      </c>
      <c r="E10" s="61">
        <v>16</v>
      </c>
      <c r="F10" s="62">
        <f t="shared" ref="F10:F22" si="0">B10*0.5+C10*1+D10*2+E10*2.5</f>
        <v>276</v>
      </c>
      <c r="G10" s="63"/>
      <c r="H10" s="64" t="s">
        <v>4</v>
      </c>
      <c r="I10" s="46">
        <v>48</v>
      </c>
      <c r="J10" s="46">
        <v>112</v>
      </c>
      <c r="K10" s="46">
        <v>15</v>
      </c>
      <c r="L10" s="46">
        <v>30</v>
      </c>
      <c r="M10" s="62">
        <f t="shared" ref="M10:M22" si="1">I10*0.5+J10*1+K10*2+L10*2.5</f>
        <v>241</v>
      </c>
      <c r="N10" s="65">
        <f>F20+F21+F22+M10</f>
        <v>928.5</v>
      </c>
      <c r="O10" s="64" t="s">
        <v>43</v>
      </c>
      <c r="P10" s="46">
        <v>98</v>
      </c>
      <c r="Q10" s="46">
        <v>119</v>
      </c>
      <c r="R10" s="46">
        <v>27</v>
      </c>
      <c r="S10" s="46">
        <v>21</v>
      </c>
      <c r="T10" s="62">
        <f t="shared" ref="T10:T21" si="2">P10*0.5+Q10*1+R10*2+S10*2.5</f>
        <v>274.5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172</v>
      </c>
      <c r="D11" s="61">
        <v>21</v>
      </c>
      <c r="E11" s="61">
        <v>17</v>
      </c>
      <c r="F11" s="62">
        <f t="shared" si="0"/>
        <v>271.5</v>
      </c>
      <c r="G11" s="63"/>
      <c r="H11" s="64" t="s">
        <v>5</v>
      </c>
      <c r="I11" s="46">
        <v>49</v>
      </c>
      <c r="J11" s="46">
        <v>92</v>
      </c>
      <c r="K11" s="46">
        <v>13</v>
      </c>
      <c r="L11" s="46">
        <v>31</v>
      </c>
      <c r="M11" s="62">
        <f t="shared" si="1"/>
        <v>220</v>
      </c>
      <c r="N11" s="65">
        <f>F21+F22+M10+M11</f>
        <v>918.5</v>
      </c>
      <c r="O11" s="64" t="s">
        <v>44</v>
      </c>
      <c r="P11" s="46">
        <v>81</v>
      </c>
      <c r="Q11" s="46">
        <v>104</v>
      </c>
      <c r="R11" s="46">
        <v>25</v>
      </c>
      <c r="S11" s="46">
        <v>25</v>
      </c>
      <c r="T11" s="62">
        <f t="shared" si="2"/>
        <v>257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41</v>
      </c>
      <c r="C12" s="61">
        <v>180</v>
      </c>
      <c r="D12" s="61">
        <v>16</v>
      </c>
      <c r="E12" s="61">
        <v>15</v>
      </c>
      <c r="F12" s="62">
        <f t="shared" si="0"/>
        <v>270</v>
      </c>
      <c r="G12" s="63"/>
      <c r="H12" s="64" t="s">
        <v>6</v>
      </c>
      <c r="I12" s="46">
        <v>38</v>
      </c>
      <c r="J12" s="46">
        <v>97</v>
      </c>
      <c r="K12" s="46">
        <v>18</v>
      </c>
      <c r="L12" s="46">
        <v>25</v>
      </c>
      <c r="M12" s="62">
        <f t="shared" si="1"/>
        <v>214.5</v>
      </c>
      <c r="N12" s="63">
        <f>F22+M10+M11+M12</f>
        <v>887</v>
      </c>
      <c r="O12" s="64" t="s">
        <v>32</v>
      </c>
      <c r="P12" s="46">
        <v>61</v>
      </c>
      <c r="Q12" s="46">
        <v>97</v>
      </c>
      <c r="R12" s="46">
        <v>19</v>
      </c>
      <c r="S12" s="46">
        <v>33</v>
      </c>
      <c r="T12" s="62">
        <f t="shared" si="2"/>
        <v>248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177</v>
      </c>
      <c r="D13" s="61">
        <v>18</v>
      </c>
      <c r="E13" s="61">
        <v>18</v>
      </c>
      <c r="F13" s="62">
        <f t="shared" si="0"/>
        <v>277</v>
      </c>
      <c r="G13" s="63">
        <f t="shared" ref="G13:G19" si="3">F10+F11+F12+F13</f>
        <v>1094.5</v>
      </c>
      <c r="H13" s="64" t="s">
        <v>7</v>
      </c>
      <c r="I13" s="46">
        <v>31</v>
      </c>
      <c r="J13" s="46">
        <v>94</v>
      </c>
      <c r="K13" s="46">
        <v>17</v>
      </c>
      <c r="L13" s="46">
        <v>19</v>
      </c>
      <c r="M13" s="62">
        <f t="shared" si="1"/>
        <v>191</v>
      </c>
      <c r="N13" s="63">
        <f t="shared" ref="N13:N18" si="4">M10+M11+M12+M13</f>
        <v>866.5</v>
      </c>
      <c r="O13" s="64" t="s">
        <v>33</v>
      </c>
      <c r="P13" s="46">
        <v>87</v>
      </c>
      <c r="Q13" s="46">
        <v>93</v>
      </c>
      <c r="R13" s="46">
        <v>12</v>
      </c>
      <c r="S13" s="46">
        <v>28</v>
      </c>
      <c r="T13" s="62">
        <f t="shared" si="2"/>
        <v>230.5</v>
      </c>
      <c r="U13" s="63">
        <f t="shared" ref="U13:U21" si="5">T10+T11+T12+T13</f>
        <v>1010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36</v>
      </c>
      <c r="C14" s="61">
        <v>188</v>
      </c>
      <c r="D14" s="61">
        <v>21</v>
      </c>
      <c r="E14" s="61">
        <v>29</v>
      </c>
      <c r="F14" s="62">
        <f t="shared" si="0"/>
        <v>320.5</v>
      </c>
      <c r="G14" s="63">
        <f t="shared" si="3"/>
        <v>1139</v>
      </c>
      <c r="H14" s="64" t="s">
        <v>9</v>
      </c>
      <c r="I14" s="46">
        <v>35</v>
      </c>
      <c r="J14" s="46">
        <v>81</v>
      </c>
      <c r="K14" s="46">
        <v>19</v>
      </c>
      <c r="L14" s="46">
        <v>23</v>
      </c>
      <c r="M14" s="62">
        <f t="shared" si="1"/>
        <v>194</v>
      </c>
      <c r="N14" s="63">
        <f t="shared" si="4"/>
        <v>819.5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735.5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119</v>
      </c>
      <c r="D15" s="61">
        <v>24</v>
      </c>
      <c r="E15" s="61">
        <v>14</v>
      </c>
      <c r="F15" s="62">
        <f t="shared" si="0"/>
        <v>214</v>
      </c>
      <c r="G15" s="63">
        <f t="shared" si="3"/>
        <v>1081.5</v>
      </c>
      <c r="H15" s="64" t="s">
        <v>12</v>
      </c>
      <c r="I15" s="46">
        <v>30</v>
      </c>
      <c r="J15" s="46">
        <v>98</v>
      </c>
      <c r="K15" s="46">
        <v>18</v>
      </c>
      <c r="L15" s="46">
        <v>20</v>
      </c>
      <c r="M15" s="62">
        <f t="shared" si="1"/>
        <v>199</v>
      </c>
      <c r="N15" s="63">
        <f t="shared" si="4"/>
        <v>798.5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478.5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26</v>
      </c>
      <c r="C16" s="61">
        <v>114</v>
      </c>
      <c r="D16" s="61">
        <v>22</v>
      </c>
      <c r="E16" s="61">
        <v>23</v>
      </c>
      <c r="F16" s="62">
        <f t="shared" si="0"/>
        <v>228.5</v>
      </c>
      <c r="G16" s="63">
        <f t="shared" si="3"/>
        <v>1040</v>
      </c>
      <c r="H16" s="64" t="s">
        <v>15</v>
      </c>
      <c r="I16" s="46">
        <v>3</v>
      </c>
      <c r="J16" s="46">
        <v>96</v>
      </c>
      <c r="K16" s="46">
        <v>22</v>
      </c>
      <c r="L16" s="46">
        <v>21</v>
      </c>
      <c r="M16" s="62">
        <f t="shared" si="1"/>
        <v>194</v>
      </c>
      <c r="N16" s="63">
        <f t="shared" si="4"/>
        <v>778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230.5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134</v>
      </c>
      <c r="D17" s="61">
        <v>19</v>
      </c>
      <c r="E17" s="61">
        <v>28</v>
      </c>
      <c r="F17" s="62">
        <f t="shared" si="0"/>
        <v>258.5</v>
      </c>
      <c r="G17" s="63">
        <f t="shared" si="3"/>
        <v>1021.5</v>
      </c>
      <c r="H17" s="64" t="s">
        <v>18</v>
      </c>
      <c r="I17" s="46">
        <v>34</v>
      </c>
      <c r="J17" s="46">
        <v>102</v>
      </c>
      <c r="K17" s="46">
        <v>19</v>
      </c>
      <c r="L17" s="46">
        <v>23</v>
      </c>
      <c r="M17" s="62">
        <f t="shared" si="1"/>
        <v>214.5</v>
      </c>
      <c r="N17" s="63">
        <f t="shared" si="4"/>
        <v>801.5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34</v>
      </c>
      <c r="C18" s="61">
        <v>152</v>
      </c>
      <c r="D18" s="61">
        <v>18</v>
      </c>
      <c r="E18" s="61">
        <v>21</v>
      </c>
      <c r="F18" s="62">
        <f t="shared" si="0"/>
        <v>257.5</v>
      </c>
      <c r="G18" s="63">
        <f t="shared" si="3"/>
        <v>958.5</v>
      </c>
      <c r="H18" s="64" t="s">
        <v>20</v>
      </c>
      <c r="I18" s="46">
        <v>47</v>
      </c>
      <c r="J18" s="46">
        <v>114</v>
      </c>
      <c r="K18" s="46">
        <v>17</v>
      </c>
      <c r="L18" s="46">
        <v>21</v>
      </c>
      <c r="M18" s="62">
        <f t="shared" si="1"/>
        <v>224</v>
      </c>
      <c r="N18" s="63">
        <f t="shared" si="4"/>
        <v>831.5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167</v>
      </c>
      <c r="D19" s="69">
        <v>19</v>
      </c>
      <c r="E19" s="69">
        <v>18</v>
      </c>
      <c r="F19" s="70">
        <f t="shared" si="0"/>
        <v>263</v>
      </c>
      <c r="G19" s="71">
        <f t="shared" si="3"/>
        <v>1007.5</v>
      </c>
      <c r="H19" s="72" t="s">
        <v>22</v>
      </c>
      <c r="I19" s="45">
        <v>43</v>
      </c>
      <c r="J19" s="45">
        <v>98</v>
      </c>
      <c r="K19" s="45">
        <v>15</v>
      </c>
      <c r="L19" s="45">
        <v>24</v>
      </c>
      <c r="M19" s="62">
        <f t="shared" si="1"/>
        <v>209.5</v>
      </c>
      <c r="N19" s="63">
        <f>M16+M17+M18+M19</f>
        <v>842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134</v>
      </c>
      <c r="D20" s="67">
        <v>17</v>
      </c>
      <c r="E20" s="67">
        <v>16</v>
      </c>
      <c r="F20" s="73">
        <f t="shared" si="0"/>
        <v>230</v>
      </c>
      <c r="G20" s="74"/>
      <c r="H20" s="64" t="s">
        <v>24</v>
      </c>
      <c r="I20" s="46">
        <v>48</v>
      </c>
      <c r="J20" s="46">
        <v>121</v>
      </c>
      <c r="K20" s="46">
        <v>18</v>
      </c>
      <c r="L20" s="46">
        <v>28</v>
      </c>
      <c r="M20" s="73">
        <f t="shared" si="1"/>
        <v>251</v>
      </c>
      <c r="N20" s="63">
        <f>M17+M18+M19+M20</f>
        <v>899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142</v>
      </c>
      <c r="D21" s="61">
        <v>14</v>
      </c>
      <c r="E21" s="61">
        <v>21</v>
      </c>
      <c r="F21" s="62">
        <f t="shared" si="0"/>
        <v>246</v>
      </c>
      <c r="G21" s="75"/>
      <c r="H21" s="72" t="s">
        <v>25</v>
      </c>
      <c r="I21" s="46">
        <v>47</v>
      </c>
      <c r="J21" s="46">
        <v>112</v>
      </c>
      <c r="K21" s="46">
        <v>23</v>
      </c>
      <c r="L21" s="46">
        <v>23</v>
      </c>
      <c r="M21" s="62">
        <f t="shared" si="1"/>
        <v>239</v>
      </c>
      <c r="N21" s="63">
        <f>M18+M19+M20+M21</f>
        <v>923.5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41</v>
      </c>
      <c r="C22" s="61">
        <v>126</v>
      </c>
      <c r="D22" s="61">
        <v>10</v>
      </c>
      <c r="E22" s="61">
        <v>18</v>
      </c>
      <c r="F22" s="62">
        <f t="shared" si="0"/>
        <v>211.5</v>
      </c>
      <c r="G22" s="63"/>
      <c r="H22" s="68" t="s">
        <v>26</v>
      </c>
      <c r="I22" s="47">
        <v>58</v>
      </c>
      <c r="J22" s="47">
        <v>142</v>
      </c>
      <c r="K22" s="47">
        <v>21</v>
      </c>
      <c r="L22" s="47">
        <v>25</v>
      </c>
      <c r="M22" s="62">
        <f t="shared" si="1"/>
        <v>275.5</v>
      </c>
      <c r="N22" s="71">
        <f>M19+M20+M21+M22</f>
        <v>975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1139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975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1010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71</v>
      </c>
      <c r="D24" s="86"/>
      <c r="E24" s="86"/>
      <c r="F24" s="87" t="s">
        <v>64</v>
      </c>
      <c r="G24" s="88"/>
      <c r="H24" s="210"/>
      <c r="I24" s="211"/>
      <c r="J24" s="83" t="s">
        <v>71</v>
      </c>
      <c r="K24" s="86"/>
      <c r="L24" s="86"/>
      <c r="M24" s="87" t="s">
        <v>91</v>
      </c>
      <c r="N24" s="88"/>
      <c r="O24" s="210"/>
      <c r="P24" s="211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tr">
        <f>'G-2'!E4:H4</f>
        <v>DE OBRA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tr">
        <f>'G-2'!D5:H5</f>
        <v>CALLE 45 X VIA 40</v>
      </c>
      <c r="E5" s="188"/>
      <c r="F5" s="188"/>
      <c r="G5" s="188"/>
      <c r="H5" s="188"/>
      <c r="I5" s="182" t="s">
        <v>53</v>
      </c>
      <c r="J5" s="182"/>
      <c r="K5" s="182"/>
      <c r="L5" s="189">
        <f>'G-2'!L5:N5</f>
        <v>0</v>
      </c>
      <c r="M5" s="189"/>
      <c r="N5" s="189"/>
      <c r="O5" s="12"/>
      <c r="P5" s="182" t="s">
        <v>57</v>
      </c>
      <c r="Q5" s="182"/>
      <c r="R5" s="182"/>
      <c r="S5" s="187" t="s">
        <v>92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153</v>
      </c>
      <c r="E6" s="191"/>
      <c r="F6" s="191"/>
      <c r="G6" s="191"/>
      <c r="H6" s="191"/>
      <c r="I6" s="182" t="s">
        <v>59</v>
      </c>
      <c r="J6" s="182"/>
      <c r="K6" s="182"/>
      <c r="L6" s="184">
        <v>4</v>
      </c>
      <c r="M6" s="184"/>
      <c r="N6" s="184"/>
      <c r="O6" s="42"/>
      <c r="P6" s="182" t="s">
        <v>58</v>
      </c>
      <c r="Q6" s="182"/>
      <c r="R6" s="182"/>
      <c r="S6" s="185">
        <f>'G-2'!S6:U6</f>
        <v>44005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81</v>
      </c>
      <c r="C10" s="46">
        <v>183</v>
      </c>
      <c r="D10" s="46">
        <v>27</v>
      </c>
      <c r="E10" s="46">
        <v>19</v>
      </c>
      <c r="F10" s="62">
        <f>B10*0.5+C10*1+D10*2+E10*2.5</f>
        <v>325</v>
      </c>
      <c r="G10" s="2"/>
      <c r="H10" s="19" t="s">
        <v>4</v>
      </c>
      <c r="I10" s="46">
        <v>21</v>
      </c>
      <c r="J10" s="46">
        <v>118</v>
      </c>
      <c r="K10" s="46">
        <v>30</v>
      </c>
      <c r="L10" s="46">
        <v>20</v>
      </c>
      <c r="M10" s="6">
        <f>I10*0.5+J10*1+K10*2+L10*2.5</f>
        <v>238.5</v>
      </c>
      <c r="N10" s="9">
        <f>F20+F21+F22+M10</f>
        <v>1037</v>
      </c>
      <c r="O10" s="19" t="s">
        <v>43</v>
      </c>
      <c r="P10" s="46">
        <v>49</v>
      </c>
      <c r="Q10" s="46">
        <v>169</v>
      </c>
      <c r="R10" s="46">
        <v>27</v>
      </c>
      <c r="S10" s="46">
        <v>19</v>
      </c>
      <c r="T10" s="6">
        <f>P10*0.5+Q10*1+R10*2+S10*2.5</f>
        <v>295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79</v>
      </c>
      <c r="C11" s="46">
        <v>187</v>
      </c>
      <c r="D11" s="46">
        <v>29</v>
      </c>
      <c r="E11" s="46">
        <v>17</v>
      </c>
      <c r="F11" s="6">
        <f t="shared" ref="F11:F22" si="0">B11*0.5+C11*1+D11*2+E11*2.5</f>
        <v>327</v>
      </c>
      <c r="G11" s="2"/>
      <c r="H11" s="19" t="s">
        <v>5</v>
      </c>
      <c r="I11" s="46">
        <v>25</v>
      </c>
      <c r="J11" s="46">
        <v>127</v>
      </c>
      <c r="K11" s="46">
        <v>28</v>
      </c>
      <c r="L11" s="46">
        <v>14</v>
      </c>
      <c r="M11" s="6">
        <f t="shared" ref="M11:M22" si="1">I11*0.5+J11*1+K11*2+L11*2.5</f>
        <v>230.5</v>
      </c>
      <c r="N11" s="9">
        <f>F21+F22+M10+M11</f>
        <v>1012.5</v>
      </c>
      <c r="O11" s="19" t="s">
        <v>44</v>
      </c>
      <c r="P11" s="46">
        <v>54</v>
      </c>
      <c r="Q11" s="46">
        <v>198</v>
      </c>
      <c r="R11" s="46">
        <v>34</v>
      </c>
      <c r="S11" s="46">
        <v>27</v>
      </c>
      <c r="T11" s="6">
        <f t="shared" ref="T11:T21" si="2">P11*0.5+Q11*1+R11*2+S11*2.5</f>
        <v>360.5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66</v>
      </c>
      <c r="C12" s="46">
        <v>174</v>
      </c>
      <c r="D12" s="46">
        <v>30</v>
      </c>
      <c r="E12" s="46">
        <v>21</v>
      </c>
      <c r="F12" s="6">
        <f t="shared" si="0"/>
        <v>319.5</v>
      </c>
      <c r="G12" s="2"/>
      <c r="H12" s="19" t="s">
        <v>6</v>
      </c>
      <c r="I12" s="46">
        <v>29</v>
      </c>
      <c r="J12" s="46">
        <v>134</v>
      </c>
      <c r="K12" s="46">
        <v>23</v>
      </c>
      <c r="L12" s="46">
        <v>25</v>
      </c>
      <c r="M12" s="6">
        <f t="shared" si="1"/>
        <v>257</v>
      </c>
      <c r="N12" s="2">
        <f>F22+M10+M11+M12</f>
        <v>1000</v>
      </c>
      <c r="O12" s="19" t="s">
        <v>32</v>
      </c>
      <c r="P12" s="46">
        <v>47</v>
      </c>
      <c r="Q12" s="46">
        <v>139</v>
      </c>
      <c r="R12" s="46">
        <v>28</v>
      </c>
      <c r="S12" s="46">
        <v>20</v>
      </c>
      <c r="T12" s="6">
        <f t="shared" si="2"/>
        <v>268.5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49</v>
      </c>
      <c r="C13" s="46">
        <v>165</v>
      </c>
      <c r="D13" s="46">
        <v>27</v>
      </c>
      <c r="E13" s="46">
        <v>16</v>
      </c>
      <c r="F13" s="6">
        <f t="shared" si="0"/>
        <v>283.5</v>
      </c>
      <c r="G13" s="2">
        <f>F10+F11+F12+F13</f>
        <v>1255</v>
      </c>
      <c r="H13" s="19" t="s">
        <v>7</v>
      </c>
      <c r="I13" s="46">
        <v>31</v>
      </c>
      <c r="J13" s="46">
        <v>126</v>
      </c>
      <c r="K13" s="46">
        <v>20</v>
      </c>
      <c r="L13" s="46">
        <v>20</v>
      </c>
      <c r="M13" s="6">
        <f t="shared" si="1"/>
        <v>231.5</v>
      </c>
      <c r="N13" s="2">
        <f t="shared" ref="N13:N18" si="3">M10+M11+M12+M13</f>
        <v>957.5</v>
      </c>
      <c r="O13" s="19" t="s">
        <v>33</v>
      </c>
      <c r="P13" s="46">
        <v>41</v>
      </c>
      <c r="Q13" s="46">
        <v>11</v>
      </c>
      <c r="R13" s="46">
        <v>19</v>
      </c>
      <c r="S13" s="46">
        <v>26</v>
      </c>
      <c r="T13" s="6">
        <f t="shared" si="2"/>
        <v>134.5</v>
      </c>
      <c r="U13" s="2">
        <f t="shared" ref="U13:U21" si="4">T10+T11+T12+T13</f>
        <v>1058.5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37</v>
      </c>
      <c r="C14" s="46">
        <v>121</v>
      </c>
      <c r="D14" s="46">
        <v>29</v>
      </c>
      <c r="E14" s="46">
        <v>20</v>
      </c>
      <c r="F14" s="6">
        <f t="shared" si="0"/>
        <v>247.5</v>
      </c>
      <c r="G14" s="2">
        <f t="shared" ref="G14:G19" si="5">F11+F12+F13+F14</f>
        <v>1177.5</v>
      </c>
      <c r="H14" s="19" t="s">
        <v>9</v>
      </c>
      <c r="I14" s="46">
        <v>27</v>
      </c>
      <c r="J14" s="46">
        <v>131</v>
      </c>
      <c r="K14" s="46">
        <v>23</v>
      </c>
      <c r="L14" s="46">
        <v>18</v>
      </c>
      <c r="M14" s="6">
        <f t="shared" si="1"/>
        <v>235.5</v>
      </c>
      <c r="N14" s="2">
        <f t="shared" si="3"/>
        <v>954.5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763.5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59</v>
      </c>
      <c r="C15" s="46">
        <v>211</v>
      </c>
      <c r="D15" s="46">
        <v>34</v>
      </c>
      <c r="E15" s="46">
        <v>31</v>
      </c>
      <c r="F15" s="6">
        <f t="shared" si="0"/>
        <v>386</v>
      </c>
      <c r="G15" s="2">
        <f t="shared" si="5"/>
        <v>1236.5</v>
      </c>
      <c r="H15" s="19" t="s">
        <v>12</v>
      </c>
      <c r="I15" s="46">
        <v>22</v>
      </c>
      <c r="J15" s="46">
        <v>128</v>
      </c>
      <c r="K15" s="46">
        <v>20</v>
      </c>
      <c r="L15" s="46">
        <v>20</v>
      </c>
      <c r="M15" s="6">
        <f t="shared" si="1"/>
        <v>229</v>
      </c>
      <c r="N15" s="2">
        <f t="shared" si="3"/>
        <v>953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403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41</v>
      </c>
      <c r="C16" s="46">
        <v>136</v>
      </c>
      <c r="D16" s="46">
        <v>27</v>
      </c>
      <c r="E16" s="46">
        <v>18</v>
      </c>
      <c r="F16" s="6">
        <f t="shared" si="0"/>
        <v>255.5</v>
      </c>
      <c r="G16" s="2">
        <f t="shared" si="5"/>
        <v>1172.5</v>
      </c>
      <c r="H16" s="19" t="s">
        <v>15</v>
      </c>
      <c r="I16" s="46">
        <v>25</v>
      </c>
      <c r="J16" s="46">
        <v>119</v>
      </c>
      <c r="K16" s="46">
        <v>19</v>
      </c>
      <c r="L16" s="46">
        <v>22</v>
      </c>
      <c r="M16" s="6">
        <f t="shared" si="1"/>
        <v>224.5</v>
      </c>
      <c r="N16" s="2">
        <f t="shared" si="3"/>
        <v>920.5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134.5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44</v>
      </c>
      <c r="C17" s="46">
        <v>141</v>
      </c>
      <c r="D17" s="46">
        <v>29</v>
      </c>
      <c r="E17" s="46">
        <v>16</v>
      </c>
      <c r="F17" s="6">
        <f t="shared" si="0"/>
        <v>261</v>
      </c>
      <c r="G17" s="2">
        <f t="shared" si="5"/>
        <v>1150</v>
      </c>
      <c r="H17" s="19" t="s">
        <v>18</v>
      </c>
      <c r="I17" s="46">
        <v>40</v>
      </c>
      <c r="J17" s="46">
        <v>101</v>
      </c>
      <c r="K17" s="46">
        <v>19</v>
      </c>
      <c r="L17" s="46">
        <v>26</v>
      </c>
      <c r="M17" s="6">
        <f t="shared" si="1"/>
        <v>224</v>
      </c>
      <c r="N17" s="2">
        <f t="shared" si="3"/>
        <v>913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47</v>
      </c>
      <c r="C18" s="46">
        <v>137</v>
      </c>
      <c r="D18" s="46">
        <v>29</v>
      </c>
      <c r="E18" s="46">
        <v>22</v>
      </c>
      <c r="F18" s="6">
        <f t="shared" si="0"/>
        <v>273.5</v>
      </c>
      <c r="G18" s="2">
        <f t="shared" si="5"/>
        <v>1176</v>
      </c>
      <c r="H18" s="19" t="s">
        <v>20</v>
      </c>
      <c r="I18" s="46">
        <v>38</v>
      </c>
      <c r="J18" s="46">
        <v>97</v>
      </c>
      <c r="K18" s="46">
        <v>20</v>
      </c>
      <c r="L18" s="46">
        <v>19</v>
      </c>
      <c r="M18" s="6">
        <f t="shared" si="1"/>
        <v>203.5</v>
      </c>
      <c r="N18" s="2">
        <f t="shared" si="3"/>
        <v>881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51</v>
      </c>
      <c r="C19" s="47">
        <v>159</v>
      </c>
      <c r="D19" s="47">
        <v>29</v>
      </c>
      <c r="E19" s="47">
        <v>26</v>
      </c>
      <c r="F19" s="7">
        <f t="shared" si="0"/>
        <v>307.5</v>
      </c>
      <c r="G19" s="3">
        <f t="shared" si="5"/>
        <v>1097.5</v>
      </c>
      <c r="H19" s="20" t="s">
        <v>22</v>
      </c>
      <c r="I19" s="45">
        <v>57</v>
      </c>
      <c r="J19" s="45">
        <v>123</v>
      </c>
      <c r="K19" s="45">
        <v>32</v>
      </c>
      <c r="L19" s="45">
        <v>27</v>
      </c>
      <c r="M19" s="6">
        <f t="shared" si="1"/>
        <v>283</v>
      </c>
      <c r="N19" s="2">
        <f>M16+M17+M18+M19</f>
        <v>935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146</v>
      </c>
      <c r="D20" s="45">
        <v>20</v>
      </c>
      <c r="E20" s="45">
        <v>21</v>
      </c>
      <c r="F20" s="8">
        <f t="shared" si="0"/>
        <v>255</v>
      </c>
      <c r="G20" s="35"/>
      <c r="H20" s="19" t="s">
        <v>24</v>
      </c>
      <c r="I20" s="46">
        <v>42</v>
      </c>
      <c r="J20" s="46">
        <v>129</v>
      </c>
      <c r="K20" s="46">
        <v>31</v>
      </c>
      <c r="L20" s="46">
        <v>19</v>
      </c>
      <c r="M20" s="8">
        <f t="shared" si="1"/>
        <v>259.5</v>
      </c>
      <c r="N20" s="2">
        <f>M17+M18+M19+M20</f>
        <v>970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138</v>
      </c>
      <c r="D21" s="46">
        <v>21</v>
      </c>
      <c r="E21" s="46">
        <v>31</v>
      </c>
      <c r="F21" s="6">
        <f t="shared" si="0"/>
        <v>269.5</v>
      </c>
      <c r="G21" s="36"/>
      <c r="H21" s="20" t="s">
        <v>25</v>
      </c>
      <c r="I21" s="46">
        <v>38</v>
      </c>
      <c r="J21" s="46">
        <v>136</v>
      </c>
      <c r="K21" s="46">
        <v>36</v>
      </c>
      <c r="L21" s="46">
        <v>27</v>
      </c>
      <c r="M21" s="6">
        <f t="shared" si="1"/>
        <v>294.5</v>
      </c>
      <c r="N21" s="2">
        <f>M18+M19+M20+M21</f>
        <v>1040.5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37</v>
      </c>
      <c r="C22" s="46">
        <v>139</v>
      </c>
      <c r="D22" s="46">
        <v>27</v>
      </c>
      <c r="E22" s="46">
        <v>25</v>
      </c>
      <c r="F22" s="6">
        <f t="shared" si="0"/>
        <v>274</v>
      </c>
      <c r="G22" s="2"/>
      <c r="H22" s="21" t="s">
        <v>26</v>
      </c>
      <c r="I22" s="47">
        <v>26</v>
      </c>
      <c r="J22" s="47">
        <v>99</v>
      </c>
      <c r="K22" s="47">
        <v>25</v>
      </c>
      <c r="L22" s="47">
        <v>35</v>
      </c>
      <c r="M22" s="6">
        <f t="shared" si="1"/>
        <v>249.5</v>
      </c>
      <c r="N22" s="3">
        <f>M19+M20+M21+M22</f>
        <v>1086.5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1255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1086.5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1058.5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63</v>
      </c>
      <c r="G24" s="88"/>
      <c r="H24" s="166"/>
      <c r="I24" s="167"/>
      <c r="J24" s="82" t="s">
        <v>71</v>
      </c>
      <c r="K24" s="86"/>
      <c r="L24" s="86"/>
      <c r="M24" s="87" t="s">
        <v>91</v>
      </c>
      <c r="N24" s="88"/>
      <c r="O24" s="166"/>
      <c r="P24" s="167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6" t="s">
        <v>61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0" t="s">
        <v>54</v>
      </c>
      <c r="B5" s="190"/>
      <c r="C5" s="190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8" t="str">
        <f>'G-2'!D5:H5</f>
        <v>CALLE 45 X VIA 40</v>
      </c>
      <c r="E6" s="188"/>
      <c r="F6" s="188"/>
      <c r="G6" s="188"/>
      <c r="H6" s="188"/>
      <c r="I6" s="182" t="s">
        <v>53</v>
      </c>
      <c r="J6" s="182"/>
      <c r="K6" s="182"/>
      <c r="L6" s="189">
        <f>'G-2'!L5:N5</f>
        <v>0</v>
      </c>
      <c r="M6" s="189"/>
      <c r="N6" s="189"/>
      <c r="O6" s="12"/>
      <c r="P6" s="182" t="s">
        <v>58</v>
      </c>
      <c r="Q6" s="182"/>
      <c r="R6" s="182"/>
      <c r="S6" s="217">
        <f>'G-2'!S6:U6</f>
        <v>44005</v>
      </c>
      <c r="T6" s="217"/>
      <c r="U6" s="217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'G-2'!B10+'G-3'!B10+'G-4'!B10</f>
        <v>143</v>
      </c>
      <c r="C10" s="46">
        <f>'G-2'!C10+'G-3'!C10+'G-4'!C10</f>
        <v>478</v>
      </c>
      <c r="D10" s="46">
        <f>'G-2'!D10+'G-3'!D10+'G-4'!D10</f>
        <v>55</v>
      </c>
      <c r="E10" s="46">
        <f>'G-2'!E10+'G-3'!E10+'G-4'!E10</f>
        <v>40</v>
      </c>
      <c r="F10" s="6">
        <f t="shared" ref="F10:F22" si="0">B10*0.5+C10*1+D10*2+E10*2.5</f>
        <v>759.5</v>
      </c>
      <c r="G10" s="2"/>
      <c r="H10" s="19" t="s">
        <v>4</v>
      </c>
      <c r="I10" s="46">
        <f>'G-2'!I10+'G-3'!I10+'G-4'!I10</f>
        <v>85</v>
      </c>
      <c r="J10" s="46">
        <f>'G-2'!J10+'G-3'!J10+'G-4'!J10</f>
        <v>305</v>
      </c>
      <c r="K10" s="46">
        <f>'G-2'!K10+'G-3'!K10+'G-4'!K10</f>
        <v>53</v>
      </c>
      <c r="L10" s="46">
        <f>'G-2'!L10+'G-3'!L10+'G-4'!L10</f>
        <v>60</v>
      </c>
      <c r="M10" s="6">
        <f t="shared" ref="M10:M22" si="1">I10*0.5+J10*1+K10*2+L10*2.5</f>
        <v>603.5</v>
      </c>
      <c r="N10" s="9">
        <f>F20+F21+F22+M10</f>
        <v>2505.5</v>
      </c>
      <c r="O10" s="19" t="s">
        <v>43</v>
      </c>
      <c r="P10" s="46">
        <f>'G-2'!P10+'G-3'!P10+'G-4'!P10</f>
        <v>159</v>
      </c>
      <c r="Q10" s="46">
        <f>'G-2'!Q10+'G-3'!Q10+'G-4'!Q10</f>
        <v>372</v>
      </c>
      <c r="R10" s="46">
        <f>'G-2'!R10+'G-3'!R10+'G-4'!R10</f>
        <v>81</v>
      </c>
      <c r="S10" s="46">
        <f>'G-2'!S10+'G-3'!S10+'G-4'!S10</f>
        <v>62</v>
      </c>
      <c r="T10" s="6">
        <f t="shared" ref="T10:T21" si="2">P10*0.5+Q10*1+R10*2+S10*2.5</f>
        <v>768.5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128</v>
      </c>
      <c r="C11" s="46">
        <f>'G-2'!C11+'G-3'!C11+'G-4'!C11</f>
        <v>466</v>
      </c>
      <c r="D11" s="46">
        <f>'G-2'!D11+'G-3'!D11+'G-4'!D11</f>
        <v>58</v>
      </c>
      <c r="E11" s="46">
        <f>'G-2'!E11+'G-3'!E11+'G-4'!E11</f>
        <v>41</v>
      </c>
      <c r="F11" s="6">
        <f t="shared" si="0"/>
        <v>748.5</v>
      </c>
      <c r="G11" s="2"/>
      <c r="H11" s="19" t="s">
        <v>5</v>
      </c>
      <c r="I11" s="46">
        <f>'G-2'!I11+'G-3'!I11+'G-4'!I11</f>
        <v>83</v>
      </c>
      <c r="J11" s="46">
        <f>'G-2'!J11+'G-3'!J11+'G-4'!J11</f>
        <v>291</v>
      </c>
      <c r="K11" s="46">
        <f>'G-2'!K11+'G-3'!K11+'G-4'!K11</f>
        <v>49</v>
      </c>
      <c r="L11" s="46">
        <f>'G-2'!L11+'G-3'!L11+'G-4'!L11</f>
        <v>52</v>
      </c>
      <c r="M11" s="6">
        <f t="shared" si="1"/>
        <v>560.5</v>
      </c>
      <c r="N11" s="9">
        <f>F21+F22+M10+M11</f>
        <v>2423.5</v>
      </c>
      <c r="O11" s="19" t="s">
        <v>44</v>
      </c>
      <c r="P11" s="46">
        <f>'G-2'!P11+'G-3'!P11+'G-4'!P11</f>
        <v>145</v>
      </c>
      <c r="Q11" s="46">
        <f>'G-2'!Q11+'G-3'!Q11+'G-4'!Q11</f>
        <v>424</v>
      </c>
      <c r="R11" s="46">
        <f>'G-2'!R11+'G-3'!R11+'G-4'!R11</f>
        <v>67</v>
      </c>
      <c r="S11" s="46">
        <f>'G-2'!S11+'G-3'!S11+'G-4'!S11</f>
        <v>64</v>
      </c>
      <c r="T11" s="6">
        <f t="shared" si="2"/>
        <v>790.5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117</v>
      </c>
      <c r="C12" s="46">
        <f>'G-2'!C12+'G-3'!C12+'G-4'!C12</f>
        <v>464</v>
      </c>
      <c r="D12" s="46">
        <f>'G-2'!D12+'G-3'!D12+'G-4'!D12</f>
        <v>56</v>
      </c>
      <c r="E12" s="46">
        <f>'G-2'!E12+'G-3'!E12+'G-4'!E12</f>
        <v>43</v>
      </c>
      <c r="F12" s="6">
        <f t="shared" si="0"/>
        <v>742</v>
      </c>
      <c r="G12" s="2"/>
      <c r="H12" s="19" t="s">
        <v>6</v>
      </c>
      <c r="I12" s="46">
        <f>'G-2'!I12+'G-3'!I12+'G-4'!I12</f>
        <v>76</v>
      </c>
      <c r="J12" s="46">
        <f>'G-2'!J12+'G-3'!J12+'G-4'!J12</f>
        <v>297</v>
      </c>
      <c r="K12" s="46">
        <f>'G-2'!K12+'G-3'!K12+'G-4'!K12</f>
        <v>48</v>
      </c>
      <c r="L12" s="46">
        <f>'G-2'!L12+'G-3'!L12+'G-4'!L12</f>
        <v>57</v>
      </c>
      <c r="M12" s="6">
        <f t="shared" si="1"/>
        <v>573.5</v>
      </c>
      <c r="N12" s="2">
        <f>F22+M10+M11+M12</f>
        <v>2358.5</v>
      </c>
      <c r="O12" s="19" t="s">
        <v>32</v>
      </c>
      <c r="P12" s="46">
        <f>'G-2'!P12+'G-3'!P12+'G-4'!P12</f>
        <v>127</v>
      </c>
      <c r="Q12" s="46">
        <f>'G-2'!Q12+'G-3'!Q12+'G-4'!Q12</f>
        <v>356</v>
      </c>
      <c r="R12" s="46">
        <f>'G-2'!R12+'G-3'!R12+'G-4'!R12</f>
        <v>53</v>
      </c>
      <c r="S12" s="46">
        <f>'G-2'!S12+'G-3'!S12+'G-4'!S12</f>
        <v>58</v>
      </c>
      <c r="T12" s="6">
        <f t="shared" si="2"/>
        <v>670.5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94</v>
      </c>
      <c r="C13" s="46">
        <f>'G-2'!C13+'G-3'!C13+'G-4'!C13</f>
        <v>432</v>
      </c>
      <c r="D13" s="46">
        <f>'G-2'!D13+'G-3'!D13+'G-4'!D13</f>
        <v>55</v>
      </c>
      <c r="E13" s="46">
        <f>'G-2'!E13+'G-3'!E13+'G-4'!E13</f>
        <v>44</v>
      </c>
      <c r="F13" s="6">
        <f t="shared" si="0"/>
        <v>699</v>
      </c>
      <c r="G13" s="2">
        <f t="shared" ref="G13:G19" si="3">F10+F11+F12+F13</f>
        <v>2949</v>
      </c>
      <c r="H13" s="19" t="s">
        <v>7</v>
      </c>
      <c r="I13" s="46">
        <f>'G-2'!I13+'G-3'!I13+'G-4'!I13</f>
        <v>71</v>
      </c>
      <c r="J13" s="46">
        <f>'G-2'!J13+'G-3'!J13+'G-4'!J13</f>
        <v>318</v>
      </c>
      <c r="K13" s="46">
        <f>'G-2'!K13+'G-3'!K13+'G-4'!K13</f>
        <v>41</v>
      </c>
      <c r="L13" s="46">
        <f>'G-2'!L13+'G-3'!L13+'G-4'!L13</f>
        <v>41</v>
      </c>
      <c r="M13" s="6">
        <f t="shared" si="1"/>
        <v>538</v>
      </c>
      <c r="N13" s="2">
        <f t="shared" ref="N13:N18" si="4">M10+M11+M12+M13</f>
        <v>2275.5</v>
      </c>
      <c r="O13" s="19" t="s">
        <v>33</v>
      </c>
      <c r="P13" s="46">
        <f>'G-2'!P13+'G-3'!P13+'G-4'!P13</f>
        <v>142</v>
      </c>
      <c r="Q13" s="46">
        <f>'G-2'!Q13+'G-3'!Q13+'G-4'!Q13</f>
        <v>212</v>
      </c>
      <c r="R13" s="46">
        <f>'G-2'!R13+'G-3'!R13+'G-4'!R13</f>
        <v>41</v>
      </c>
      <c r="S13" s="46">
        <f>'G-2'!S13+'G-3'!S13+'G-4'!S13</f>
        <v>67</v>
      </c>
      <c r="T13" s="6">
        <f t="shared" si="2"/>
        <v>532.5</v>
      </c>
      <c r="U13" s="2">
        <f t="shared" ref="U13:U21" si="5">T10+T11+T12+T13</f>
        <v>2762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85</v>
      </c>
      <c r="C14" s="46">
        <f>'G-2'!C14+'G-3'!C14+'G-4'!C14</f>
        <v>390</v>
      </c>
      <c r="D14" s="46">
        <f>'G-2'!D14+'G-3'!D14+'G-4'!D14</f>
        <v>58</v>
      </c>
      <c r="E14" s="46">
        <f>'G-2'!E14+'G-3'!E14+'G-4'!E14</f>
        <v>61</v>
      </c>
      <c r="F14" s="6">
        <f t="shared" si="0"/>
        <v>701</v>
      </c>
      <c r="G14" s="2">
        <f t="shared" si="3"/>
        <v>2890.5</v>
      </c>
      <c r="H14" s="19" t="s">
        <v>9</v>
      </c>
      <c r="I14" s="46">
        <f>'G-2'!I14+'G-3'!I14+'G-4'!I14</f>
        <v>72</v>
      </c>
      <c r="J14" s="46">
        <f>'G-2'!J14+'G-3'!J14+'G-4'!J14</f>
        <v>293</v>
      </c>
      <c r="K14" s="46">
        <f>'G-2'!K14+'G-3'!K14+'G-4'!K14</f>
        <v>49</v>
      </c>
      <c r="L14" s="46">
        <f>'G-2'!L14+'G-3'!L14+'G-4'!L14</f>
        <v>45</v>
      </c>
      <c r="M14" s="6">
        <f t="shared" si="1"/>
        <v>539.5</v>
      </c>
      <c r="N14" s="2">
        <f t="shared" si="4"/>
        <v>2211.5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1993.5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93</v>
      </c>
      <c r="C15" s="46">
        <f>'G-2'!C15+'G-3'!C15+'G-4'!C15</f>
        <v>410</v>
      </c>
      <c r="D15" s="46">
        <f>'G-2'!D15+'G-3'!D15+'G-4'!D15</f>
        <v>68</v>
      </c>
      <c r="E15" s="46">
        <f>'G-2'!E15+'G-3'!E15+'G-4'!E15</f>
        <v>53</v>
      </c>
      <c r="F15" s="6">
        <f t="shared" si="0"/>
        <v>725</v>
      </c>
      <c r="G15" s="2">
        <f t="shared" si="3"/>
        <v>2867</v>
      </c>
      <c r="H15" s="19" t="s">
        <v>12</v>
      </c>
      <c r="I15" s="46">
        <f>'G-2'!I15+'G-3'!I15+'G-4'!I15</f>
        <v>60</v>
      </c>
      <c r="J15" s="46">
        <f>'G-2'!J15+'G-3'!J15+'G-4'!J15</f>
        <v>286</v>
      </c>
      <c r="K15" s="46">
        <f>'G-2'!K15+'G-3'!K15+'G-4'!K15</f>
        <v>43</v>
      </c>
      <c r="L15" s="46">
        <f>'G-2'!L15+'G-3'!L15+'G-4'!L15</f>
        <v>47</v>
      </c>
      <c r="M15" s="6">
        <f t="shared" si="1"/>
        <v>519.5</v>
      </c>
      <c r="N15" s="2">
        <f t="shared" si="4"/>
        <v>2170.5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1203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77</v>
      </c>
      <c r="C16" s="46">
        <f>'G-2'!C16+'G-3'!C16+'G-4'!C16</f>
        <v>340</v>
      </c>
      <c r="D16" s="46">
        <f>'G-2'!D16+'G-3'!D16+'G-4'!D16</f>
        <v>56</v>
      </c>
      <c r="E16" s="46">
        <f>'G-2'!E16+'G-3'!E16+'G-4'!E16</f>
        <v>50</v>
      </c>
      <c r="F16" s="6">
        <f t="shared" si="0"/>
        <v>615.5</v>
      </c>
      <c r="G16" s="2">
        <f t="shared" si="3"/>
        <v>2740.5</v>
      </c>
      <c r="H16" s="19" t="s">
        <v>15</v>
      </c>
      <c r="I16" s="46">
        <f>'G-2'!I16+'G-3'!I16+'G-4'!I16</f>
        <v>34</v>
      </c>
      <c r="J16" s="46">
        <f>'G-2'!J16+'G-3'!J16+'G-4'!J16</f>
        <v>275</v>
      </c>
      <c r="K16" s="46">
        <f>'G-2'!K16+'G-3'!K16+'G-4'!K16</f>
        <v>49</v>
      </c>
      <c r="L16" s="46">
        <f>'G-2'!L16+'G-3'!L16+'G-4'!L16</f>
        <v>51</v>
      </c>
      <c r="M16" s="6">
        <f t="shared" si="1"/>
        <v>517.5</v>
      </c>
      <c r="N16" s="2">
        <f t="shared" si="4"/>
        <v>2114.5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532.5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82</v>
      </c>
      <c r="C17" s="46">
        <f>'G-2'!C17+'G-3'!C17+'G-4'!C17</f>
        <v>367</v>
      </c>
      <c r="D17" s="46">
        <f>'G-2'!D17+'G-3'!D17+'G-4'!D17</f>
        <v>60</v>
      </c>
      <c r="E17" s="46">
        <f>'G-2'!E17+'G-3'!E17+'G-4'!E17</f>
        <v>58</v>
      </c>
      <c r="F17" s="6">
        <f t="shared" si="0"/>
        <v>673</v>
      </c>
      <c r="G17" s="2">
        <f t="shared" si="3"/>
        <v>2714.5</v>
      </c>
      <c r="H17" s="19" t="s">
        <v>18</v>
      </c>
      <c r="I17" s="46">
        <f>'G-2'!I17+'G-3'!I17+'G-4'!I17</f>
        <v>77</v>
      </c>
      <c r="J17" s="46">
        <f>'G-2'!J17+'G-3'!J17+'G-4'!J17</f>
        <v>293</v>
      </c>
      <c r="K17" s="46">
        <f>'G-2'!K17+'G-3'!K17+'G-4'!K17</f>
        <v>46</v>
      </c>
      <c r="L17" s="46">
        <f>'G-2'!L17+'G-3'!L17+'G-4'!L17</f>
        <v>59</v>
      </c>
      <c r="M17" s="6">
        <f t="shared" si="1"/>
        <v>571</v>
      </c>
      <c r="N17" s="2">
        <f t="shared" si="4"/>
        <v>2147.5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92</v>
      </c>
      <c r="C18" s="46">
        <f>'G-2'!C18+'G-3'!C18+'G-4'!C18</f>
        <v>359</v>
      </c>
      <c r="D18" s="46">
        <f>'G-2'!D18+'G-3'!D18+'G-4'!D18</f>
        <v>56</v>
      </c>
      <c r="E18" s="46">
        <f>'G-2'!E18+'G-3'!E18+'G-4'!E18</f>
        <v>52</v>
      </c>
      <c r="F18" s="6">
        <f t="shared" si="0"/>
        <v>647</v>
      </c>
      <c r="G18" s="2">
        <f t="shared" si="3"/>
        <v>2660.5</v>
      </c>
      <c r="H18" s="19" t="s">
        <v>20</v>
      </c>
      <c r="I18" s="46">
        <f>'G-2'!I18+'G-3'!I18+'G-4'!I18</f>
        <v>104</v>
      </c>
      <c r="J18" s="46">
        <f>'G-2'!J18+'G-3'!J18+'G-4'!J18</f>
        <v>302</v>
      </c>
      <c r="K18" s="46">
        <f>'G-2'!K18+'G-3'!K18+'G-4'!K18</f>
        <v>46</v>
      </c>
      <c r="L18" s="46">
        <f>'G-2'!L18+'G-3'!L18+'G-4'!L18</f>
        <v>52</v>
      </c>
      <c r="M18" s="6">
        <f t="shared" si="1"/>
        <v>576</v>
      </c>
      <c r="N18" s="2">
        <f t="shared" si="4"/>
        <v>2184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6">
        <f>'G-2'!B19+'G-3'!B19+'G-4'!B19</f>
        <v>95</v>
      </c>
      <c r="C19" s="46">
        <f>'G-2'!C19+'G-3'!C19+'G-4'!C19</f>
        <v>409</v>
      </c>
      <c r="D19" s="46">
        <f>'G-2'!D19+'G-3'!D19+'G-4'!D19</f>
        <v>54</v>
      </c>
      <c r="E19" s="46">
        <f>'G-2'!E19+'G-3'!E19+'G-4'!E19</f>
        <v>55</v>
      </c>
      <c r="F19" s="7">
        <f t="shared" si="0"/>
        <v>702</v>
      </c>
      <c r="G19" s="3">
        <f t="shared" si="3"/>
        <v>2637.5</v>
      </c>
      <c r="H19" s="20" t="s">
        <v>22</v>
      </c>
      <c r="I19" s="46">
        <f>'G-2'!I19+'G-3'!I19+'G-4'!I19</f>
        <v>106</v>
      </c>
      <c r="J19" s="46">
        <f>'G-2'!J19+'G-3'!J19+'G-4'!J19</f>
        <v>302</v>
      </c>
      <c r="K19" s="46">
        <f>'G-2'!K19+'G-3'!K19+'G-4'!K19</f>
        <v>57</v>
      </c>
      <c r="L19" s="46">
        <f>'G-2'!L19+'G-3'!L19+'G-4'!L19</f>
        <v>58</v>
      </c>
      <c r="M19" s="6">
        <f t="shared" si="1"/>
        <v>614</v>
      </c>
      <c r="N19" s="2">
        <f>M16+M17+M18+M19</f>
        <v>2278.5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94</v>
      </c>
      <c r="C20" s="45">
        <f>'G-2'!C20+'G-3'!C20+'G-4'!C20</f>
        <v>377</v>
      </c>
      <c r="D20" s="45">
        <f>'G-2'!D20+'G-3'!D20+'G-4'!D20</f>
        <v>48</v>
      </c>
      <c r="E20" s="45">
        <f>'G-2'!E20+'G-3'!E20+'G-4'!E20</f>
        <v>49</v>
      </c>
      <c r="F20" s="8">
        <f t="shared" si="0"/>
        <v>642.5</v>
      </c>
      <c r="G20" s="35"/>
      <c r="H20" s="19" t="s">
        <v>24</v>
      </c>
      <c r="I20" s="46">
        <f>'G-2'!I20+'G-3'!I20+'G-4'!I20</f>
        <v>97</v>
      </c>
      <c r="J20" s="46">
        <f>'G-2'!J20+'G-3'!J20+'G-4'!J20</f>
        <v>328</v>
      </c>
      <c r="K20" s="46">
        <f>'G-2'!K20+'G-3'!K20+'G-4'!K20</f>
        <v>58</v>
      </c>
      <c r="L20" s="46">
        <f>'G-2'!L20+'G-3'!L20+'G-4'!L20</f>
        <v>52</v>
      </c>
      <c r="M20" s="8">
        <f t="shared" si="1"/>
        <v>622.5</v>
      </c>
      <c r="N20" s="2">
        <f>M17+M18+M19+M20</f>
        <v>2383.5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79</v>
      </c>
      <c r="C21" s="45">
        <f>'G-2'!C21+'G-3'!C21+'G-4'!C21</f>
        <v>362</v>
      </c>
      <c r="D21" s="45">
        <f>'G-2'!D21+'G-3'!D21+'G-4'!D21</f>
        <v>41</v>
      </c>
      <c r="E21" s="45">
        <f>'G-2'!E21+'G-3'!E21+'G-4'!E21</f>
        <v>62</v>
      </c>
      <c r="F21" s="6">
        <f t="shared" si="0"/>
        <v>638.5</v>
      </c>
      <c r="G21" s="36"/>
      <c r="H21" s="20" t="s">
        <v>25</v>
      </c>
      <c r="I21" s="46">
        <f>'G-2'!I21+'G-3'!I21+'G-4'!I21</f>
        <v>97</v>
      </c>
      <c r="J21" s="46">
        <f>'G-2'!J21+'G-3'!J21+'G-4'!J21</f>
        <v>339</v>
      </c>
      <c r="K21" s="46">
        <f>'G-2'!K21+'G-3'!K21+'G-4'!K21</f>
        <v>67</v>
      </c>
      <c r="L21" s="46">
        <f>'G-2'!L21+'G-3'!L21+'G-4'!L21</f>
        <v>56</v>
      </c>
      <c r="M21" s="6">
        <f t="shared" si="1"/>
        <v>661.5</v>
      </c>
      <c r="N21" s="2">
        <f>M18+M19+M20+M21</f>
        <v>2474</v>
      </c>
      <c r="O21" s="21" t="s">
        <v>46</v>
      </c>
      <c r="P21" s="46">
        <f>'G-2'!P21+'G-3'!P21+'G-4'!P21</f>
        <v>0</v>
      </c>
      <c r="Q21" s="46">
        <f>'G-2'!Q21+'G-3'!Q21+'G-4'!Q21</f>
        <v>0</v>
      </c>
      <c r="R21" s="46">
        <f>'G-2'!R21+'G-3'!R21+'G-4'!R21</f>
        <v>0</v>
      </c>
      <c r="S21" s="46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88</v>
      </c>
      <c r="C22" s="45">
        <f>'G-2'!C22+'G-3'!C22+'G-4'!C22</f>
        <v>363</v>
      </c>
      <c r="D22" s="45">
        <f>'G-2'!D22+'G-3'!D22+'G-4'!D22</f>
        <v>42</v>
      </c>
      <c r="E22" s="45">
        <f>'G-2'!E22+'G-3'!E22+'G-4'!E22</f>
        <v>52</v>
      </c>
      <c r="F22" s="6">
        <f t="shared" si="0"/>
        <v>621</v>
      </c>
      <c r="G22" s="2"/>
      <c r="H22" s="21" t="s">
        <v>26</v>
      </c>
      <c r="I22" s="46">
        <f>'G-2'!I22+'G-3'!I22+'G-4'!I22</f>
        <v>93</v>
      </c>
      <c r="J22" s="46">
        <f>'G-2'!J22+'G-3'!J22+'G-4'!J22</f>
        <v>302</v>
      </c>
      <c r="K22" s="46">
        <f>'G-2'!K22+'G-3'!K22+'G-4'!K22</f>
        <v>60</v>
      </c>
      <c r="L22" s="46">
        <f>'G-2'!L22+'G-3'!L22+'G-4'!L22</f>
        <v>67</v>
      </c>
      <c r="M22" s="6">
        <f t="shared" si="1"/>
        <v>636</v>
      </c>
      <c r="N22" s="3">
        <f>M19+M20+M21+M22</f>
        <v>2534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2949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2534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2762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63</v>
      </c>
      <c r="G24" s="88"/>
      <c r="H24" s="166"/>
      <c r="I24" s="167"/>
      <c r="J24" s="82" t="s">
        <v>71</v>
      </c>
      <c r="K24" s="86"/>
      <c r="L24" s="86"/>
      <c r="M24" s="87" t="s">
        <v>91</v>
      </c>
      <c r="N24" s="88"/>
      <c r="O24" s="166"/>
      <c r="P24" s="167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tr">
        <f>'G-2'!D5:H5</f>
        <v>CALLE 45 X VIA 40</v>
      </c>
      <c r="E5" s="188"/>
      <c r="F5" s="188"/>
      <c r="G5" s="188"/>
      <c r="H5" s="188"/>
      <c r="I5" s="182" t="s">
        <v>53</v>
      </c>
      <c r="J5" s="182"/>
      <c r="K5" s="182"/>
      <c r="L5" s="189">
        <f>'G-2'!L5:N5</f>
        <v>0</v>
      </c>
      <c r="M5" s="189"/>
      <c r="N5" s="189"/>
      <c r="O5" s="12"/>
      <c r="P5" s="182" t="s">
        <v>57</v>
      </c>
      <c r="Q5" s="182"/>
      <c r="R5" s="182"/>
      <c r="S5" s="187" t="s">
        <v>146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152</v>
      </c>
      <c r="E6" s="191"/>
      <c r="F6" s="191"/>
      <c r="G6" s="191"/>
      <c r="H6" s="191"/>
      <c r="I6" s="182" t="s">
        <v>59</v>
      </c>
      <c r="J6" s="182"/>
      <c r="K6" s="182"/>
      <c r="L6" s="184">
        <v>1</v>
      </c>
      <c r="M6" s="184"/>
      <c r="N6" s="184"/>
      <c r="O6" s="42"/>
      <c r="P6" s="182" t="s">
        <v>58</v>
      </c>
      <c r="Q6" s="182"/>
      <c r="R6" s="182"/>
      <c r="S6" s="185">
        <f>'G-2'!S6:U6</f>
        <v>44005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3</v>
      </c>
      <c r="C10" s="46">
        <v>9</v>
      </c>
      <c r="D10" s="46">
        <v>3</v>
      </c>
      <c r="E10" s="46">
        <v>1</v>
      </c>
      <c r="F10" s="6">
        <f t="shared" ref="F10:F22" si="0">B10*0.5+C10*1+D10*2+E10*2.5</f>
        <v>19</v>
      </c>
      <c r="G10" s="2"/>
      <c r="H10" s="19" t="s">
        <v>4</v>
      </c>
      <c r="I10" s="46">
        <v>4</v>
      </c>
      <c r="J10" s="46">
        <v>11</v>
      </c>
      <c r="K10" s="46">
        <v>11</v>
      </c>
      <c r="L10" s="46">
        <v>3</v>
      </c>
      <c r="M10" s="6">
        <f t="shared" ref="M10:M22" si="1">I10*0.5+J10*1+K10*2+L10*2.5</f>
        <v>42.5</v>
      </c>
      <c r="N10" s="9">
        <f>F20+F21+F22+M10</f>
        <v>100</v>
      </c>
      <c r="O10" s="19" t="s">
        <v>43</v>
      </c>
      <c r="P10" s="46">
        <v>5</v>
      </c>
      <c r="Q10" s="46">
        <v>4</v>
      </c>
      <c r="R10" s="46">
        <v>6</v>
      </c>
      <c r="S10" s="46">
        <v>3</v>
      </c>
      <c r="T10" s="6">
        <f t="shared" ref="T10:T21" si="2">P10*0.5+Q10*1+R10*2+S10*2.5</f>
        <v>26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7</v>
      </c>
      <c r="D11" s="46">
        <v>2</v>
      </c>
      <c r="E11" s="46">
        <v>1</v>
      </c>
      <c r="F11" s="6">
        <f t="shared" si="0"/>
        <v>14</v>
      </c>
      <c r="G11" s="2"/>
      <c r="H11" s="19" t="s">
        <v>5</v>
      </c>
      <c r="I11" s="46">
        <v>1</v>
      </c>
      <c r="J11" s="46">
        <v>8</v>
      </c>
      <c r="K11" s="46">
        <v>7</v>
      </c>
      <c r="L11" s="46">
        <v>2</v>
      </c>
      <c r="M11" s="6">
        <f t="shared" si="1"/>
        <v>27.5</v>
      </c>
      <c r="N11" s="9">
        <f>F21+F22+M10+M11</f>
        <v>109</v>
      </c>
      <c r="O11" s="19" t="s">
        <v>44</v>
      </c>
      <c r="P11" s="46">
        <v>3</v>
      </c>
      <c r="Q11" s="46">
        <v>5</v>
      </c>
      <c r="R11" s="46">
        <v>6</v>
      </c>
      <c r="S11" s="46">
        <v>1</v>
      </c>
      <c r="T11" s="6">
        <f t="shared" si="2"/>
        <v>21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3</v>
      </c>
      <c r="D12" s="46">
        <v>6</v>
      </c>
      <c r="E12" s="46">
        <v>0</v>
      </c>
      <c r="F12" s="6">
        <f t="shared" si="0"/>
        <v>17.5</v>
      </c>
      <c r="G12" s="2"/>
      <c r="H12" s="19" t="s">
        <v>6</v>
      </c>
      <c r="I12" s="46">
        <v>3</v>
      </c>
      <c r="J12" s="46">
        <v>10</v>
      </c>
      <c r="K12" s="46">
        <v>5</v>
      </c>
      <c r="L12" s="46">
        <v>2</v>
      </c>
      <c r="M12" s="6">
        <f t="shared" si="1"/>
        <v>26.5</v>
      </c>
      <c r="N12" s="2">
        <f>F22+M10+M11+M12</f>
        <v>118</v>
      </c>
      <c r="O12" s="19" t="s">
        <v>32</v>
      </c>
      <c r="P12" s="46">
        <v>2</v>
      </c>
      <c r="Q12" s="46">
        <v>5</v>
      </c>
      <c r="R12" s="46">
        <v>5</v>
      </c>
      <c r="S12" s="46">
        <v>0</v>
      </c>
      <c r="T12" s="6">
        <f t="shared" si="2"/>
        <v>16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13</v>
      </c>
      <c r="D13" s="46">
        <v>7</v>
      </c>
      <c r="E13" s="46">
        <v>0</v>
      </c>
      <c r="F13" s="6">
        <f t="shared" si="0"/>
        <v>28.5</v>
      </c>
      <c r="G13" s="2">
        <f t="shared" ref="G13:G19" si="3">F10+F11+F12+F13</f>
        <v>79</v>
      </c>
      <c r="H13" s="19" t="s">
        <v>7</v>
      </c>
      <c r="I13" s="46">
        <v>3</v>
      </c>
      <c r="J13" s="46">
        <v>4</v>
      </c>
      <c r="K13" s="46">
        <v>4</v>
      </c>
      <c r="L13" s="46">
        <v>0</v>
      </c>
      <c r="M13" s="6">
        <f t="shared" si="1"/>
        <v>13.5</v>
      </c>
      <c r="N13" s="2">
        <f t="shared" ref="N13:N18" si="4">M10+M11+M12+M13</f>
        <v>110</v>
      </c>
      <c r="O13" s="19" t="s">
        <v>33</v>
      </c>
      <c r="P13" s="46">
        <v>0</v>
      </c>
      <c r="Q13" s="46">
        <v>3</v>
      </c>
      <c r="R13" s="46">
        <v>2</v>
      </c>
      <c r="S13" s="46">
        <v>0</v>
      </c>
      <c r="T13" s="6">
        <f t="shared" si="2"/>
        <v>7</v>
      </c>
      <c r="U13" s="2">
        <f t="shared" ref="U13:U21" si="5">T10+T11+T12+T13</f>
        <v>70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5</v>
      </c>
      <c r="D14" s="46">
        <v>8</v>
      </c>
      <c r="E14" s="46">
        <v>1</v>
      </c>
      <c r="F14" s="6">
        <f t="shared" si="0"/>
        <v>24.5</v>
      </c>
      <c r="G14" s="2">
        <f t="shared" si="3"/>
        <v>84.5</v>
      </c>
      <c r="H14" s="19" t="s">
        <v>9</v>
      </c>
      <c r="I14" s="46">
        <v>5</v>
      </c>
      <c r="J14" s="46">
        <v>4</v>
      </c>
      <c r="K14" s="46">
        <v>6</v>
      </c>
      <c r="L14" s="46">
        <v>1</v>
      </c>
      <c r="M14" s="6">
        <f t="shared" si="1"/>
        <v>21</v>
      </c>
      <c r="N14" s="2">
        <f t="shared" si="4"/>
        <v>88.5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44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9</v>
      </c>
      <c r="D15" s="46">
        <v>9</v>
      </c>
      <c r="E15" s="46">
        <v>4</v>
      </c>
      <c r="F15" s="6">
        <f t="shared" si="0"/>
        <v>40</v>
      </c>
      <c r="G15" s="2">
        <f t="shared" si="3"/>
        <v>110.5</v>
      </c>
      <c r="H15" s="19" t="s">
        <v>12</v>
      </c>
      <c r="I15" s="46">
        <v>4</v>
      </c>
      <c r="J15" s="46">
        <v>2</v>
      </c>
      <c r="K15" s="46">
        <v>14</v>
      </c>
      <c r="L15" s="46">
        <v>2</v>
      </c>
      <c r="M15" s="6">
        <f t="shared" si="1"/>
        <v>37</v>
      </c>
      <c r="N15" s="2">
        <f t="shared" si="4"/>
        <v>98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23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6</v>
      </c>
      <c r="D16" s="46">
        <v>6</v>
      </c>
      <c r="E16" s="46">
        <v>2</v>
      </c>
      <c r="F16" s="6">
        <f t="shared" si="0"/>
        <v>25.5</v>
      </c>
      <c r="G16" s="2">
        <f t="shared" si="3"/>
        <v>118.5</v>
      </c>
      <c r="H16" s="19" t="s">
        <v>15</v>
      </c>
      <c r="I16" s="46">
        <v>2</v>
      </c>
      <c r="J16" s="46">
        <v>4</v>
      </c>
      <c r="K16" s="46">
        <v>5</v>
      </c>
      <c r="L16" s="46">
        <v>1</v>
      </c>
      <c r="M16" s="6">
        <f t="shared" si="1"/>
        <v>17.5</v>
      </c>
      <c r="N16" s="2">
        <f t="shared" si="4"/>
        <v>89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7</v>
      </c>
      <c r="D17" s="46">
        <v>7</v>
      </c>
      <c r="E17" s="46">
        <v>2</v>
      </c>
      <c r="F17" s="6">
        <f t="shared" si="0"/>
        <v>27</v>
      </c>
      <c r="G17" s="2">
        <f t="shared" si="3"/>
        <v>117</v>
      </c>
      <c r="H17" s="19" t="s">
        <v>18</v>
      </c>
      <c r="I17" s="46">
        <v>0</v>
      </c>
      <c r="J17" s="46">
        <v>3</v>
      </c>
      <c r="K17" s="46">
        <v>4</v>
      </c>
      <c r="L17" s="46">
        <v>0</v>
      </c>
      <c r="M17" s="6">
        <f t="shared" si="1"/>
        <v>11</v>
      </c>
      <c r="N17" s="2">
        <f t="shared" si="4"/>
        <v>86.5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7</v>
      </c>
      <c r="D18" s="46">
        <v>7</v>
      </c>
      <c r="E18" s="46">
        <v>0</v>
      </c>
      <c r="F18" s="6">
        <f t="shared" si="0"/>
        <v>21.5</v>
      </c>
      <c r="G18" s="2">
        <f t="shared" si="3"/>
        <v>114</v>
      </c>
      <c r="H18" s="19" t="s">
        <v>20</v>
      </c>
      <c r="I18" s="46">
        <v>1</v>
      </c>
      <c r="J18" s="46">
        <v>5</v>
      </c>
      <c r="K18" s="46">
        <v>2</v>
      </c>
      <c r="L18" s="46">
        <v>1</v>
      </c>
      <c r="M18" s="6">
        <f t="shared" si="1"/>
        <v>12</v>
      </c>
      <c r="N18" s="2">
        <f t="shared" si="4"/>
        <v>77.5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8</v>
      </c>
      <c r="D19" s="47">
        <v>5</v>
      </c>
      <c r="E19" s="47">
        <v>2</v>
      </c>
      <c r="F19" s="7">
        <f t="shared" si="0"/>
        <v>23</v>
      </c>
      <c r="G19" s="3">
        <f t="shared" si="3"/>
        <v>97</v>
      </c>
      <c r="H19" s="20" t="s">
        <v>22</v>
      </c>
      <c r="I19" s="45">
        <v>0</v>
      </c>
      <c r="J19" s="45">
        <v>10</v>
      </c>
      <c r="K19" s="45">
        <v>10</v>
      </c>
      <c r="L19" s="45">
        <v>0</v>
      </c>
      <c r="M19" s="6">
        <f t="shared" si="1"/>
        <v>30</v>
      </c>
      <c r="N19" s="2">
        <f>M16+M17+M18+M19</f>
        <v>70.5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7</v>
      </c>
      <c r="D20" s="45">
        <v>5</v>
      </c>
      <c r="E20" s="45">
        <v>0</v>
      </c>
      <c r="F20" s="8">
        <f t="shared" si="0"/>
        <v>18.5</v>
      </c>
      <c r="G20" s="35"/>
      <c r="H20" s="19" t="s">
        <v>24</v>
      </c>
      <c r="I20" s="46">
        <v>0</v>
      </c>
      <c r="J20" s="46">
        <v>2</v>
      </c>
      <c r="K20" s="46">
        <v>6</v>
      </c>
      <c r="L20" s="46">
        <v>1</v>
      </c>
      <c r="M20" s="8">
        <f t="shared" si="1"/>
        <v>16.5</v>
      </c>
      <c r="N20" s="2">
        <f>M17+M18+M19+M20</f>
        <v>69.5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5</v>
      </c>
      <c r="D21" s="46">
        <v>5</v>
      </c>
      <c r="E21" s="46">
        <v>1</v>
      </c>
      <c r="F21" s="6">
        <f t="shared" si="0"/>
        <v>17.5</v>
      </c>
      <c r="G21" s="36"/>
      <c r="H21" s="20" t="s">
        <v>25</v>
      </c>
      <c r="I21" s="46">
        <v>6</v>
      </c>
      <c r="J21" s="46">
        <v>6</v>
      </c>
      <c r="K21" s="46">
        <v>9</v>
      </c>
      <c r="L21" s="46">
        <v>0</v>
      </c>
      <c r="M21" s="6">
        <f t="shared" si="1"/>
        <v>27</v>
      </c>
      <c r="N21" s="2">
        <f>M18+M19+M20+M21</f>
        <v>85.5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8</v>
      </c>
      <c r="D22" s="46">
        <v>6</v>
      </c>
      <c r="E22" s="46">
        <v>0</v>
      </c>
      <c r="F22" s="6">
        <f t="shared" si="0"/>
        <v>21.5</v>
      </c>
      <c r="G22" s="2"/>
      <c r="H22" s="21" t="s">
        <v>26</v>
      </c>
      <c r="I22" s="47">
        <v>1</v>
      </c>
      <c r="J22" s="47">
        <v>5</v>
      </c>
      <c r="K22" s="47">
        <v>6</v>
      </c>
      <c r="L22" s="47">
        <v>0</v>
      </c>
      <c r="M22" s="6">
        <f t="shared" si="1"/>
        <v>17.5</v>
      </c>
      <c r="N22" s="3">
        <f>M19+M20+M21+M22</f>
        <v>91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118.5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118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70</v>
      </c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80</v>
      </c>
      <c r="G24" s="88"/>
      <c r="H24" s="166"/>
      <c r="I24" s="167"/>
      <c r="J24" s="82" t="s">
        <v>71</v>
      </c>
      <c r="K24" s="86"/>
      <c r="L24" s="86"/>
      <c r="M24" s="87" t="s">
        <v>73</v>
      </c>
      <c r="N24" s="88"/>
      <c r="O24" s="166"/>
      <c r="P24" s="167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110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111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38" t="str">
        <f>'G-2'!D5</f>
        <v>CALLE 45 X VIA 40</v>
      </c>
      <c r="D5" s="238"/>
      <c r="E5" s="238"/>
      <c r="F5" s="111"/>
      <c r="G5" s="112"/>
      <c r="H5" s="103" t="s">
        <v>53</v>
      </c>
      <c r="I5" s="239">
        <f>'G-2'!L5</f>
        <v>0</v>
      </c>
      <c r="J5" s="239"/>
    </row>
    <row r="6" spans="1:10" x14ac:dyDescent="0.2">
      <c r="A6" s="182" t="s">
        <v>112</v>
      </c>
      <c r="B6" s="182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44005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123</v>
      </c>
      <c r="B10" s="221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125</v>
      </c>
      <c r="D11" s="125" t="s">
        <v>126</v>
      </c>
      <c r="E11" s="157">
        <v>0</v>
      </c>
      <c r="F11" s="157">
        <v>0</v>
      </c>
      <c r="G11" s="157">
        <v>0</v>
      </c>
      <c r="H11" s="157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9"/>
      <c r="B12" s="222"/>
      <c r="C12" s="128" t="s">
        <v>134</v>
      </c>
      <c r="D12" s="129" t="s">
        <v>127</v>
      </c>
      <c r="E12" s="157">
        <v>0</v>
      </c>
      <c r="F12" s="157">
        <v>0</v>
      </c>
      <c r="G12" s="157">
        <v>0</v>
      </c>
      <c r="H12" s="157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9"/>
      <c r="B13" s="222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128</v>
      </c>
      <c r="D14" s="125" t="s">
        <v>126</v>
      </c>
      <c r="E14" s="157">
        <v>0</v>
      </c>
      <c r="F14" s="157">
        <v>0</v>
      </c>
      <c r="G14" s="157">
        <v>0</v>
      </c>
      <c r="H14" s="157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9"/>
      <c r="B15" s="222"/>
      <c r="C15" s="128" t="s">
        <v>135</v>
      </c>
      <c r="D15" s="129" t="s">
        <v>127</v>
      </c>
      <c r="E15" s="157">
        <v>0</v>
      </c>
      <c r="F15" s="157">
        <v>0</v>
      </c>
      <c r="G15" s="157">
        <v>0</v>
      </c>
      <c r="H15" s="157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9"/>
      <c r="B16" s="222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129</v>
      </c>
      <c r="D17" s="125" t="s">
        <v>126</v>
      </c>
      <c r="E17" s="157">
        <v>0</v>
      </c>
      <c r="F17" s="157">
        <v>0</v>
      </c>
      <c r="G17" s="157">
        <v>0</v>
      </c>
      <c r="H17" s="157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0"/>
      <c r="B18" s="223"/>
      <c r="C18" s="133" t="s">
        <v>136</v>
      </c>
      <c r="D18" s="129" t="s">
        <v>127</v>
      </c>
      <c r="E18" s="157">
        <v>0</v>
      </c>
      <c r="F18" s="157">
        <v>0</v>
      </c>
      <c r="G18" s="157">
        <v>0</v>
      </c>
      <c r="H18" s="157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8" t="s">
        <v>130</v>
      </c>
      <c r="B19" s="221">
        <v>4</v>
      </c>
      <c r="C19" s="134"/>
      <c r="D19" s="123" t="s">
        <v>124</v>
      </c>
      <c r="E19" s="75">
        <v>17</v>
      </c>
      <c r="F19" s="75">
        <v>140</v>
      </c>
      <c r="G19" s="75">
        <v>0</v>
      </c>
      <c r="H19" s="75">
        <v>16</v>
      </c>
      <c r="I19" s="75">
        <f t="shared" si="0"/>
        <v>188.5</v>
      </c>
      <c r="J19" s="124">
        <f>IF(I19=0,"0,00",I19/SUM(I19:I21)*100)</f>
        <v>67.684021543985637</v>
      </c>
    </row>
    <row r="20" spans="1:10" x14ac:dyDescent="0.2">
      <c r="A20" s="219"/>
      <c r="B20" s="222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137</v>
      </c>
      <c r="D21" s="129" t="s">
        <v>127</v>
      </c>
      <c r="E21" s="74">
        <v>10</v>
      </c>
      <c r="F21" s="74">
        <v>30</v>
      </c>
      <c r="G21" s="74">
        <v>15</v>
      </c>
      <c r="H21" s="74">
        <v>10</v>
      </c>
      <c r="I21" s="130">
        <f t="shared" si="0"/>
        <v>90</v>
      </c>
      <c r="J21" s="131">
        <f>IF(I21=0,"0,00",I21/SUM(I19:I21)*100)</f>
        <v>32.315978456014363</v>
      </c>
    </row>
    <row r="22" spans="1:10" x14ac:dyDescent="0.2">
      <c r="A22" s="219"/>
      <c r="B22" s="222"/>
      <c r="C22" s="132"/>
      <c r="D22" s="123" t="s">
        <v>124</v>
      </c>
      <c r="E22" s="75">
        <v>16</v>
      </c>
      <c r="F22" s="75">
        <v>157</v>
      </c>
      <c r="G22" s="75">
        <v>6</v>
      </c>
      <c r="H22" s="75">
        <v>13</v>
      </c>
      <c r="I22" s="75">
        <f t="shared" si="0"/>
        <v>209.5</v>
      </c>
      <c r="J22" s="124">
        <f>IF(I22=0,"0,00",I22/SUM(I22:I24)*100)</f>
        <v>80.888030888030897</v>
      </c>
    </row>
    <row r="23" spans="1:10" x14ac:dyDescent="0.2">
      <c r="A23" s="219"/>
      <c r="B23" s="222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138</v>
      </c>
      <c r="D24" s="129" t="s">
        <v>127</v>
      </c>
      <c r="E24" s="74">
        <v>5</v>
      </c>
      <c r="F24" s="74">
        <v>15</v>
      </c>
      <c r="G24" s="74">
        <v>16</v>
      </c>
      <c r="H24" s="74">
        <v>0</v>
      </c>
      <c r="I24" s="130">
        <f t="shared" si="0"/>
        <v>49.5</v>
      </c>
      <c r="J24" s="131">
        <f>IF(I24=0,"0,00",I24/SUM(I22:I24)*100)</f>
        <v>19.111969111969113</v>
      </c>
    </row>
    <row r="25" spans="1:10" x14ac:dyDescent="0.2">
      <c r="A25" s="219"/>
      <c r="B25" s="222"/>
      <c r="C25" s="132"/>
      <c r="D25" s="123" t="s">
        <v>124</v>
      </c>
      <c r="E25" s="75">
        <v>27</v>
      </c>
      <c r="F25" s="75">
        <v>204</v>
      </c>
      <c r="G25" s="75">
        <v>1</v>
      </c>
      <c r="H25" s="75">
        <v>16</v>
      </c>
      <c r="I25" s="75">
        <f t="shared" si="0"/>
        <v>259.5</v>
      </c>
      <c r="J25" s="124">
        <f>IF(I25=0,"0,00",I25/SUM(I25:I27)*100)</f>
        <v>80.715396578538105</v>
      </c>
    </row>
    <row r="26" spans="1:10" x14ac:dyDescent="0.2">
      <c r="A26" s="219"/>
      <c r="B26" s="222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139</v>
      </c>
      <c r="D27" s="129" t="s">
        <v>127</v>
      </c>
      <c r="E27" s="74">
        <v>6</v>
      </c>
      <c r="F27" s="74">
        <v>24</v>
      </c>
      <c r="G27" s="74">
        <v>15</v>
      </c>
      <c r="H27" s="74">
        <v>2</v>
      </c>
      <c r="I27" s="130">
        <f t="shared" si="0"/>
        <v>62</v>
      </c>
      <c r="J27" s="131">
        <f>IF(I27=0,"0,00",I27/SUM(I25:I27)*100)</f>
        <v>19.284603421461895</v>
      </c>
    </row>
    <row r="28" spans="1:10" x14ac:dyDescent="0.2">
      <c r="A28" s="218"/>
      <c r="B28" s="221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125</v>
      </c>
      <c r="D29" s="125" t="s">
        <v>126</v>
      </c>
      <c r="E29" s="126">
        <v>49</v>
      </c>
      <c r="F29" s="126">
        <v>269</v>
      </c>
      <c r="G29" s="126">
        <v>34</v>
      </c>
      <c r="H29" s="126">
        <v>50</v>
      </c>
      <c r="I29" s="126">
        <f t="shared" si="0"/>
        <v>486.5</v>
      </c>
      <c r="J29" s="127">
        <f>IF(I29=0,"0,00",I29/SUM(I28:I30)*100)</f>
        <v>97.3</v>
      </c>
    </row>
    <row r="30" spans="1:10" x14ac:dyDescent="0.2">
      <c r="A30" s="219"/>
      <c r="B30" s="222"/>
      <c r="C30" s="128" t="s">
        <v>140</v>
      </c>
      <c r="D30" s="129" t="s">
        <v>127</v>
      </c>
      <c r="E30" s="74">
        <v>3</v>
      </c>
      <c r="F30" s="74">
        <v>12</v>
      </c>
      <c r="G30" s="74">
        <v>0</v>
      </c>
      <c r="H30" s="74">
        <v>0</v>
      </c>
      <c r="I30" s="130">
        <f t="shared" si="0"/>
        <v>13.5</v>
      </c>
      <c r="J30" s="131">
        <f>IF(I30=0,"0,00",I30/SUM(I28:I30)*100)</f>
        <v>2.7</v>
      </c>
    </row>
    <row r="31" spans="1:10" x14ac:dyDescent="0.2">
      <c r="A31" s="219"/>
      <c r="B31" s="222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128</v>
      </c>
      <c r="D32" s="125" t="s">
        <v>126</v>
      </c>
      <c r="E32" s="126">
        <v>104</v>
      </c>
      <c r="F32" s="126">
        <v>247</v>
      </c>
      <c r="G32" s="126">
        <v>44</v>
      </c>
      <c r="H32" s="126">
        <v>46</v>
      </c>
      <c r="I32" s="126">
        <f t="shared" si="0"/>
        <v>502</v>
      </c>
      <c r="J32" s="127">
        <f>IF(I32=0,"0,00",I32/SUM(I31:I33)*100)</f>
        <v>97.57045675413022</v>
      </c>
    </row>
    <row r="33" spans="1:14" x14ac:dyDescent="0.2">
      <c r="A33" s="219"/>
      <c r="B33" s="222"/>
      <c r="C33" s="128" t="s">
        <v>141</v>
      </c>
      <c r="D33" s="129" t="s">
        <v>127</v>
      </c>
      <c r="E33" s="74">
        <v>1</v>
      </c>
      <c r="F33" s="74">
        <v>7</v>
      </c>
      <c r="G33" s="74">
        <v>0</v>
      </c>
      <c r="H33" s="74">
        <v>2</v>
      </c>
      <c r="I33" s="130">
        <f t="shared" si="0"/>
        <v>12.5</v>
      </c>
      <c r="J33" s="131">
        <f>IF(I33=0,"0,00",I33/SUM(I31:I33)*100)</f>
        <v>2.4295432458697768</v>
      </c>
    </row>
    <row r="34" spans="1:14" x14ac:dyDescent="0.2">
      <c r="A34" s="219"/>
      <c r="B34" s="222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4" x14ac:dyDescent="0.2">
      <c r="A35" s="219"/>
      <c r="B35" s="222"/>
      <c r="C35" s="122" t="s">
        <v>129</v>
      </c>
      <c r="D35" s="125" t="s">
        <v>126</v>
      </c>
      <c r="E35" s="126">
        <v>144</v>
      </c>
      <c r="F35" s="126">
        <v>180</v>
      </c>
      <c r="G35" s="126">
        <v>31</v>
      </c>
      <c r="H35" s="126">
        <v>61</v>
      </c>
      <c r="I35" s="126">
        <f t="shared" si="0"/>
        <v>466.5</v>
      </c>
      <c r="J35" s="127">
        <f>IF(I35=0,"0,00",I35/SUM(I34:I36)*100)</f>
        <v>97.492163009404393</v>
      </c>
    </row>
    <row r="36" spans="1:14" x14ac:dyDescent="0.2">
      <c r="A36" s="220"/>
      <c r="B36" s="223"/>
      <c r="C36" s="133" t="s">
        <v>142</v>
      </c>
      <c r="D36" s="129" t="s">
        <v>127</v>
      </c>
      <c r="E36" s="74">
        <v>4</v>
      </c>
      <c r="F36" s="74">
        <v>10</v>
      </c>
      <c r="G36" s="74">
        <v>0</v>
      </c>
      <c r="H36" s="74">
        <v>0</v>
      </c>
      <c r="I36" s="130">
        <f t="shared" si="0"/>
        <v>12</v>
      </c>
      <c r="J36" s="131">
        <f>IF(I36=0,"0,00",I36/SUM(I34:I36)*100)</f>
        <v>2.507836990595611</v>
      </c>
    </row>
    <row r="37" spans="1:14" x14ac:dyDescent="0.2">
      <c r="A37" s="218" t="s">
        <v>131</v>
      </c>
      <c r="B37" s="221">
        <v>4</v>
      </c>
      <c r="C37" s="134"/>
      <c r="D37" s="123" t="s">
        <v>124</v>
      </c>
      <c r="E37" s="75">
        <v>3</v>
      </c>
      <c r="F37" s="75">
        <v>8</v>
      </c>
      <c r="G37" s="75">
        <v>7</v>
      </c>
      <c r="H37" s="75">
        <v>2</v>
      </c>
      <c r="I37" s="75">
        <f t="shared" si="0"/>
        <v>28.5</v>
      </c>
      <c r="J37" s="124">
        <f>IF(I37=0,"0,00",I37/SUM(I37:I39)*100)</f>
        <v>3.9638386648122395</v>
      </c>
    </row>
    <row r="38" spans="1:14" x14ac:dyDescent="0.2">
      <c r="A38" s="219"/>
      <c r="B38" s="222"/>
      <c r="C38" s="122" t="s">
        <v>125</v>
      </c>
      <c r="D38" s="125" t="s">
        <v>126</v>
      </c>
      <c r="E38" s="126">
        <v>114</v>
      </c>
      <c r="F38" s="126">
        <v>372</v>
      </c>
      <c r="G38" s="126">
        <v>52</v>
      </c>
      <c r="H38" s="126">
        <v>63</v>
      </c>
      <c r="I38" s="126">
        <f t="shared" si="0"/>
        <v>690.5</v>
      </c>
      <c r="J38" s="127">
        <f>IF(I38=0,"0,00",I38/SUM(I37:I39)*100)</f>
        <v>96.036161335187771</v>
      </c>
      <c r="K38" s="158"/>
      <c r="L38" s="158"/>
      <c r="M38" s="158"/>
      <c r="N38" s="158"/>
    </row>
    <row r="39" spans="1:14" x14ac:dyDescent="0.2">
      <c r="A39" s="219"/>
      <c r="B39" s="222"/>
      <c r="C39" s="128" t="s">
        <v>143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4" x14ac:dyDescent="0.2">
      <c r="A40" s="219"/>
      <c r="B40" s="222"/>
      <c r="C40" s="132"/>
      <c r="D40" s="123" t="s">
        <v>124</v>
      </c>
      <c r="E40" s="75">
        <v>7</v>
      </c>
      <c r="F40" s="75">
        <v>11</v>
      </c>
      <c r="G40" s="75">
        <v>15</v>
      </c>
      <c r="H40" s="75">
        <v>0</v>
      </c>
      <c r="I40" s="75">
        <f t="shared" si="0"/>
        <v>44.5</v>
      </c>
      <c r="J40" s="124">
        <f>IF(I40=0,"0,00",I40/SUM(I40:I42)*100)</f>
        <v>8.180147058823529</v>
      </c>
    </row>
    <row r="41" spans="1:14" x14ac:dyDescent="0.2">
      <c r="A41" s="219"/>
      <c r="B41" s="222"/>
      <c r="C41" s="122" t="s">
        <v>128</v>
      </c>
      <c r="D41" s="125" t="s">
        <v>126</v>
      </c>
      <c r="E41" s="126">
        <v>57</v>
      </c>
      <c r="F41" s="126">
        <v>224</v>
      </c>
      <c r="G41" s="126">
        <v>46</v>
      </c>
      <c r="H41" s="126">
        <v>62</v>
      </c>
      <c r="I41" s="126">
        <f t="shared" si="0"/>
        <v>499.5</v>
      </c>
      <c r="J41" s="127">
        <f>IF(I41=0,"0,00",I41/SUM(I40:I42)*100)</f>
        <v>91.819852941176478</v>
      </c>
      <c r="K41" s="158"/>
      <c r="L41" s="158"/>
      <c r="M41" s="158"/>
      <c r="N41" s="158"/>
    </row>
    <row r="42" spans="1:14" x14ac:dyDescent="0.2">
      <c r="A42" s="219"/>
      <c r="B42" s="222"/>
      <c r="C42" s="128" t="s">
        <v>144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4" x14ac:dyDescent="0.2">
      <c r="A43" s="219"/>
      <c r="B43" s="222"/>
      <c r="C43" s="132"/>
      <c r="D43" s="123" t="s">
        <v>124</v>
      </c>
      <c r="E43" s="75">
        <v>2</v>
      </c>
      <c r="F43" s="75">
        <v>8</v>
      </c>
      <c r="G43" s="75">
        <v>7</v>
      </c>
      <c r="H43" s="75">
        <v>0</v>
      </c>
      <c r="I43" s="75">
        <f t="shared" si="0"/>
        <v>23</v>
      </c>
      <c r="J43" s="124">
        <f>IF(I43=0,"0,00",I43/SUM(I43:I45)*100)</f>
        <v>4.5725646123260439</v>
      </c>
    </row>
    <row r="44" spans="1:14" x14ac:dyDescent="0.2">
      <c r="A44" s="219"/>
      <c r="B44" s="222"/>
      <c r="C44" s="122" t="s">
        <v>129</v>
      </c>
      <c r="D44" s="125" t="s">
        <v>126</v>
      </c>
      <c r="E44" s="126">
        <v>86</v>
      </c>
      <c r="F44" s="126">
        <v>242</v>
      </c>
      <c r="G44" s="126">
        <v>40</v>
      </c>
      <c r="H44" s="126">
        <v>46</v>
      </c>
      <c r="I44" s="126">
        <f t="shared" si="0"/>
        <v>480</v>
      </c>
      <c r="J44" s="127">
        <f>IF(I44=0,"0,00",I44/SUM(I43:I45)*100)</f>
        <v>95.427435387673953</v>
      </c>
      <c r="K44" s="158"/>
      <c r="L44" s="158"/>
      <c r="M44" s="158"/>
      <c r="N44" s="158"/>
    </row>
    <row r="45" spans="1:14" x14ac:dyDescent="0.2">
      <c r="A45" s="220"/>
      <c r="B45" s="223"/>
      <c r="C45" s="133" t="s">
        <v>145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4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4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4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T5" sqref="T5"/>
    </sheetView>
  </sheetViews>
  <sheetFormatPr baseColWidth="10" defaultRowHeight="12.75" x14ac:dyDescent="0.2"/>
  <cols>
    <col min="2" max="11" width="6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93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94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95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2" t="s">
        <v>97</v>
      </c>
      <c r="D8" s="242"/>
      <c r="E8" s="242"/>
      <c r="F8" s="242"/>
      <c r="G8" s="242"/>
      <c r="H8" s="242"/>
      <c r="I8" s="92"/>
      <c r="J8" s="92"/>
      <c r="K8" s="92"/>
      <c r="L8" s="243" t="s">
        <v>98</v>
      </c>
      <c r="M8" s="243"/>
      <c r="N8" s="243"/>
      <c r="O8" s="242" t="str">
        <f>'G-2'!D5</f>
        <v>CALLE 45 X VIA 40</v>
      </c>
      <c r="P8" s="242"/>
      <c r="Q8" s="242"/>
      <c r="R8" s="242"/>
      <c r="S8" s="242"/>
      <c r="T8" s="92"/>
      <c r="U8" s="92"/>
      <c r="V8" s="243" t="s">
        <v>99</v>
      </c>
      <c r="W8" s="243"/>
      <c r="X8" s="243"/>
      <c r="Y8" s="242">
        <v>2146</v>
      </c>
      <c r="Z8" s="242"/>
      <c r="AA8" s="242"/>
      <c r="AB8" s="92"/>
      <c r="AC8" s="92"/>
      <c r="AD8" s="92"/>
      <c r="AE8" s="92"/>
      <c r="AF8" s="92"/>
      <c r="AG8" s="92"/>
      <c r="AH8" s="243" t="s">
        <v>100</v>
      </c>
      <c r="AI8" s="243"/>
      <c r="AJ8" s="244">
        <f>'G-2'!S6</f>
        <v>44005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133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102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158.5</v>
      </c>
      <c r="C17" s="149">
        <f>'G-2'!F11</f>
        <v>150</v>
      </c>
      <c r="D17" s="149">
        <f>'G-2'!F12</f>
        <v>152.5</v>
      </c>
      <c r="E17" s="149">
        <f>'G-2'!F13</f>
        <v>138.5</v>
      </c>
      <c r="F17" s="149">
        <f>'G-2'!F14</f>
        <v>133</v>
      </c>
      <c r="G17" s="149">
        <f>'G-2'!F15</f>
        <v>125</v>
      </c>
      <c r="H17" s="149">
        <f>'G-2'!F16</f>
        <v>131.5</v>
      </c>
      <c r="I17" s="149">
        <f>'G-2'!F17</f>
        <v>153.5</v>
      </c>
      <c r="J17" s="149">
        <f>'G-2'!F18</f>
        <v>116</v>
      </c>
      <c r="K17" s="149">
        <f>'G-2'!F19</f>
        <v>131.5</v>
      </c>
      <c r="L17" s="150"/>
      <c r="M17" s="149">
        <f>'G-2'!F20</f>
        <v>157.5</v>
      </c>
      <c r="N17" s="149">
        <f>'G-2'!F21</f>
        <v>123</v>
      </c>
      <c r="O17" s="149">
        <f>'G-2'!F22</f>
        <v>135.5</v>
      </c>
      <c r="P17" s="149">
        <f>'G-2'!M10</f>
        <v>124</v>
      </c>
      <c r="Q17" s="149">
        <f>'G-2'!M11</f>
        <v>110</v>
      </c>
      <c r="R17" s="149">
        <f>'G-2'!M12</f>
        <v>102</v>
      </c>
      <c r="S17" s="149">
        <f>'G-2'!M13</f>
        <v>115.5</v>
      </c>
      <c r="T17" s="149">
        <f>'G-2'!M14</f>
        <v>110</v>
      </c>
      <c r="U17" s="149">
        <f>'G-2'!M15</f>
        <v>91.5</v>
      </c>
      <c r="V17" s="149">
        <f>'G-2'!M16</f>
        <v>99</v>
      </c>
      <c r="W17" s="149">
        <f>'G-2'!M17</f>
        <v>132.5</v>
      </c>
      <c r="X17" s="149">
        <f>'G-2'!M18</f>
        <v>148.5</v>
      </c>
      <c r="Y17" s="149">
        <f>'G-2'!M19</f>
        <v>121.5</v>
      </c>
      <c r="Z17" s="149">
        <f>'G-2'!M20</f>
        <v>112</v>
      </c>
      <c r="AA17" s="149">
        <f>'G-2'!M21</f>
        <v>128</v>
      </c>
      <c r="AB17" s="149">
        <f>'G-2'!M22</f>
        <v>111</v>
      </c>
      <c r="AC17" s="150"/>
      <c r="AD17" s="149">
        <f>'G-2'!T10</f>
        <v>199</v>
      </c>
      <c r="AE17" s="149">
        <f>'G-2'!T11</f>
        <v>173</v>
      </c>
      <c r="AF17" s="149">
        <f>'G-2'!T12</f>
        <v>154</v>
      </c>
      <c r="AG17" s="149">
        <f>'G-2'!T13</f>
        <v>167.5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599.5</v>
      </c>
      <c r="AV17" s="101">
        <f t="shared" si="6"/>
        <v>574</v>
      </c>
      <c r="AW17" s="101">
        <f t="shared" si="6"/>
        <v>549</v>
      </c>
      <c r="AX17" s="101">
        <f t="shared" si="6"/>
        <v>528</v>
      </c>
      <c r="AY17" s="101">
        <f t="shared" si="6"/>
        <v>543</v>
      </c>
      <c r="AZ17" s="101">
        <f t="shared" si="6"/>
        <v>526</v>
      </c>
      <c r="BA17" s="101">
        <f t="shared" si="6"/>
        <v>532.5</v>
      </c>
      <c r="BB17" s="101"/>
      <c r="BC17" s="101"/>
      <c r="BD17" s="101"/>
      <c r="BE17" s="101">
        <f t="shared" ref="BE17:BQ17" si="7">P18</f>
        <v>540</v>
      </c>
      <c r="BF17" s="101">
        <f t="shared" si="7"/>
        <v>492.5</v>
      </c>
      <c r="BG17" s="101">
        <f t="shared" si="7"/>
        <v>471.5</v>
      </c>
      <c r="BH17" s="101">
        <f t="shared" si="7"/>
        <v>451.5</v>
      </c>
      <c r="BI17" s="101">
        <f t="shared" si="7"/>
        <v>437.5</v>
      </c>
      <c r="BJ17" s="101">
        <f t="shared" si="7"/>
        <v>419</v>
      </c>
      <c r="BK17" s="101">
        <f t="shared" si="7"/>
        <v>416</v>
      </c>
      <c r="BL17" s="101">
        <f t="shared" si="7"/>
        <v>433</v>
      </c>
      <c r="BM17" s="101">
        <f t="shared" si="7"/>
        <v>471.5</v>
      </c>
      <c r="BN17" s="101">
        <f t="shared" si="7"/>
        <v>501.5</v>
      </c>
      <c r="BO17" s="101">
        <f t="shared" si="7"/>
        <v>514.5</v>
      </c>
      <c r="BP17" s="101">
        <f t="shared" si="7"/>
        <v>510</v>
      </c>
      <c r="BQ17" s="101">
        <f t="shared" si="7"/>
        <v>472.5</v>
      </c>
      <c r="BR17" s="101"/>
      <c r="BS17" s="101"/>
      <c r="BT17" s="101"/>
      <c r="BU17" s="101">
        <f t="shared" ref="BU17:CC17" si="8">AG18</f>
        <v>693.5</v>
      </c>
      <c r="BV17" s="101">
        <f t="shared" si="8"/>
        <v>494.5</v>
      </c>
      <c r="BW17" s="101">
        <f t="shared" si="8"/>
        <v>321.5</v>
      </c>
      <c r="BX17" s="101">
        <f t="shared" si="8"/>
        <v>167.5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599.5</v>
      </c>
      <c r="F18" s="149">
        <f t="shared" ref="F18:K18" si="9">C17+D17+E17+F17</f>
        <v>574</v>
      </c>
      <c r="G18" s="149">
        <f t="shared" si="9"/>
        <v>549</v>
      </c>
      <c r="H18" s="149">
        <f t="shared" si="9"/>
        <v>528</v>
      </c>
      <c r="I18" s="149">
        <f t="shared" si="9"/>
        <v>543</v>
      </c>
      <c r="J18" s="149">
        <f t="shared" si="9"/>
        <v>526</v>
      </c>
      <c r="K18" s="149">
        <f t="shared" si="9"/>
        <v>532.5</v>
      </c>
      <c r="L18" s="150"/>
      <c r="M18" s="149"/>
      <c r="N18" s="149"/>
      <c r="O18" s="149"/>
      <c r="P18" s="149">
        <f>M17+N17+O17+P17</f>
        <v>540</v>
      </c>
      <c r="Q18" s="149">
        <f t="shared" ref="Q18:AB18" si="10">N17+O17+P17+Q17</f>
        <v>492.5</v>
      </c>
      <c r="R18" s="149">
        <f t="shared" si="10"/>
        <v>471.5</v>
      </c>
      <c r="S18" s="149">
        <f t="shared" si="10"/>
        <v>451.5</v>
      </c>
      <c r="T18" s="149">
        <f t="shared" si="10"/>
        <v>437.5</v>
      </c>
      <c r="U18" s="149">
        <f t="shared" si="10"/>
        <v>419</v>
      </c>
      <c r="V18" s="149">
        <f t="shared" si="10"/>
        <v>416</v>
      </c>
      <c r="W18" s="149">
        <f t="shared" si="10"/>
        <v>433</v>
      </c>
      <c r="X18" s="149">
        <f t="shared" si="10"/>
        <v>471.5</v>
      </c>
      <c r="Y18" s="149">
        <f t="shared" si="10"/>
        <v>501.5</v>
      </c>
      <c r="Z18" s="149">
        <f t="shared" si="10"/>
        <v>514.5</v>
      </c>
      <c r="AA18" s="149">
        <f t="shared" si="10"/>
        <v>510</v>
      </c>
      <c r="AB18" s="149">
        <f t="shared" si="10"/>
        <v>472.5</v>
      </c>
      <c r="AC18" s="150"/>
      <c r="AD18" s="149"/>
      <c r="AE18" s="149"/>
      <c r="AF18" s="149"/>
      <c r="AG18" s="149">
        <f>AD17+AE17+AF17+AG17</f>
        <v>693.5</v>
      </c>
      <c r="AH18" s="149">
        <f t="shared" ref="AH18:AO18" si="11">AE17+AF17+AG17+AH17</f>
        <v>494.5</v>
      </c>
      <c r="AI18" s="149">
        <f t="shared" si="11"/>
        <v>321.5</v>
      </c>
      <c r="AJ18" s="149">
        <f t="shared" si="11"/>
        <v>167.5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1255</v>
      </c>
      <c r="AV18" s="101">
        <f t="shared" si="12"/>
        <v>1177.5</v>
      </c>
      <c r="AW18" s="101">
        <f t="shared" si="12"/>
        <v>1236.5</v>
      </c>
      <c r="AX18" s="101">
        <f t="shared" si="12"/>
        <v>1172.5</v>
      </c>
      <c r="AY18" s="101">
        <f t="shared" si="12"/>
        <v>1150</v>
      </c>
      <c r="AZ18" s="101">
        <f t="shared" si="12"/>
        <v>1176</v>
      </c>
      <c r="BA18" s="101">
        <f t="shared" si="12"/>
        <v>1097.5</v>
      </c>
      <c r="BB18" s="101"/>
      <c r="BC18" s="101"/>
      <c r="BD18" s="101"/>
      <c r="BE18" s="101">
        <f t="shared" ref="BE18:BQ18" si="13">P28</f>
        <v>1037</v>
      </c>
      <c r="BF18" s="101">
        <f t="shared" si="13"/>
        <v>1012.5</v>
      </c>
      <c r="BG18" s="101">
        <f t="shared" si="13"/>
        <v>1000</v>
      </c>
      <c r="BH18" s="101">
        <f t="shared" si="13"/>
        <v>957.5</v>
      </c>
      <c r="BI18" s="101">
        <f t="shared" si="13"/>
        <v>954.5</v>
      </c>
      <c r="BJ18" s="101">
        <f t="shared" si="13"/>
        <v>953</v>
      </c>
      <c r="BK18" s="101">
        <f t="shared" si="13"/>
        <v>920.5</v>
      </c>
      <c r="BL18" s="101">
        <f t="shared" si="13"/>
        <v>913</v>
      </c>
      <c r="BM18" s="101">
        <f t="shared" si="13"/>
        <v>881</v>
      </c>
      <c r="BN18" s="101">
        <f t="shared" si="13"/>
        <v>935</v>
      </c>
      <c r="BO18" s="101">
        <f t="shared" si="13"/>
        <v>970</v>
      </c>
      <c r="BP18" s="101">
        <f t="shared" si="13"/>
        <v>1040.5</v>
      </c>
      <c r="BQ18" s="101">
        <f t="shared" si="13"/>
        <v>1086.5</v>
      </c>
      <c r="BR18" s="101"/>
      <c r="BS18" s="101"/>
      <c r="BT18" s="101"/>
      <c r="BU18" s="101">
        <f t="shared" ref="BU18:CC18" si="14">AG28</f>
        <v>1058.5</v>
      </c>
      <c r="BV18" s="101">
        <f t="shared" si="14"/>
        <v>763.5</v>
      </c>
      <c r="BW18" s="101">
        <f t="shared" si="14"/>
        <v>403</v>
      </c>
      <c r="BX18" s="101">
        <f t="shared" si="14"/>
        <v>134.5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0.6768402154398564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0.32315978456014366</v>
      </c>
      <c r="K19" s="154"/>
      <c r="L19" s="148"/>
      <c r="M19" s="151"/>
      <c r="N19" s="152"/>
      <c r="O19" s="152" t="s">
        <v>106</v>
      </c>
      <c r="P19" s="153">
        <f>DIRECCIONALIDAD!J22/100</f>
        <v>0.80888030888030893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0.19111969111969113</v>
      </c>
      <c r="AA19" s="152"/>
      <c r="AB19" s="154"/>
      <c r="AC19" s="148"/>
      <c r="AD19" s="151"/>
      <c r="AE19" s="152" t="s">
        <v>106</v>
      </c>
      <c r="AF19" s="153">
        <f>DIRECCIONALIDAD!J25/100</f>
        <v>0.80715396578538101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0.19284603421461896</v>
      </c>
      <c r="AP19" s="92"/>
      <c r="AQ19" s="92"/>
      <c r="AR19" s="92"/>
      <c r="AS19" s="92"/>
      <c r="AT19" s="92"/>
      <c r="AU19" s="92">
        <f t="shared" ref="AU19:BA19" si="15">E23</f>
        <v>1094.5</v>
      </c>
      <c r="AV19" s="92">
        <f t="shared" si="15"/>
        <v>1139</v>
      </c>
      <c r="AW19" s="92">
        <f t="shared" si="15"/>
        <v>1081.5</v>
      </c>
      <c r="AX19" s="92">
        <f t="shared" si="15"/>
        <v>1040</v>
      </c>
      <c r="AY19" s="92">
        <f t="shared" si="15"/>
        <v>1021.5</v>
      </c>
      <c r="AZ19" s="92">
        <f t="shared" si="15"/>
        <v>958.5</v>
      </c>
      <c r="BA19" s="92">
        <f t="shared" si="15"/>
        <v>1007.5</v>
      </c>
      <c r="BB19" s="92"/>
      <c r="BC19" s="92"/>
      <c r="BD19" s="92"/>
      <c r="BE19" s="92">
        <f t="shared" ref="BE19:BQ19" si="16">P23</f>
        <v>928.5</v>
      </c>
      <c r="BF19" s="92">
        <f t="shared" si="16"/>
        <v>918.5</v>
      </c>
      <c r="BG19" s="92">
        <f t="shared" si="16"/>
        <v>887</v>
      </c>
      <c r="BH19" s="92">
        <f t="shared" si="16"/>
        <v>866.5</v>
      </c>
      <c r="BI19" s="92">
        <f t="shared" si="16"/>
        <v>819.5</v>
      </c>
      <c r="BJ19" s="92">
        <f t="shared" si="16"/>
        <v>798.5</v>
      </c>
      <c r="BK19" s="92">
        <f t="shared" si="16"/>
        <v>778</v>
      </c>
      <c r="BL19" s="92">
        <f t="shared" si="16"/>
        <v>801.5</v>
      </c>
      <c r="BM19" s="92">
        <f t="shared" si="16"/>
        <v>831.5</v>
      </c>
      <c r="BN19" s="92">
        <f t="shared" si="16"/>
        <v>842</v>
      </c>
      <c r="BO19" s="92">
        <f t="shared" si="16"/>
        <v>899</v>
      </c>
      <c r="BP19" s="92">
        <f t="shared" si="16"/>
        <v>923.5</v>
      </c>
      <c r="BQ19" s="92">
        <f t="shared" si="16"/>
        <v>975</v>
      </c>
      <c r="BR19" s="92"/>
      <c r="BS19" s="92"/>
      <c r="BT19" s="92"/>
      <c r="BU19" s="92">
        <f t="shared" ref="BU19:CC19" si="17">AG23</f>
        <v>1010</v>
      </c>
      <c r="BV19" s="92">
        <f t="shared" si="17"/>
        <v>735.5</v>
      </c>
      <c r="BW19" s="92">
        <f t="shared" si="17"/>
        <v>478.5</v>
      </c>
      <c r="BX19" s="92">
        <f t="shared" si="17"/>
        <v>230.5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59" t="s">
        <v>151</v>
      </c>
      <c r="B20" s="160">
        <f>MAX(B18:K18)</f>
        <v>599.5</v>
      </c>
      <c r="C20" s="152" t="s">
        <v>106</v>
      </c>
      <c r="D20" s="161">
        <f>+B20*D19</f>
        <v>405.76570915619391</v>
      </c>
      <c r="E20" s="152"/>
      <c r="F20" s="152" t="s">
        <v>107</v>
      </c>
      <c r="G20" s="161">
        <f>+B20*G19</f>
        <v>0</v>
      </c>
      <c r="H20" s="152"/>
      <c r="I20" s="152" t="s">
        <v>108</v>
      </c>
      <c r="J20" s="161">
        <f>+B20*J19</f>
        <v>193.73429084380612</v>
      </c>
      <c r="K20" s="154"/>
      <c r="L20" s="148"/>
      <c r="M20" s="160">
        <f>MAX(M18:AB18)</f>
        <v>540</v>
      </c>
      <c r="N20" s="152"/>
      <c r="O20" s="152" t="s">
        <v>106</v>
      </c>
      <c r="P20" s="162">
        <f>+M20*P19</f>
        <v>436.79536679536682</v>
      </c>
      <c r="Q20" s="152"/>
      <c r="R20" s="152"/>
      <c r="S20" s="152"/>
      <c r="T20" s="152" t="s">
        <v>107</v>
      </c>
      <c r="U20" s="162">
        <f>+M20*U19</f>
        <v>0</v>
      </c>
      <c r="V20" s="152"/>
      <c r="W20" s="152"/>
      <c r="X20" s="152"/>
      <c r="Y20" s="152" t="s">
        <v>108</v>
      </c>
      <c r="Z20" s="162">
        <f>+M20*Z19</f>
        <v>103.20463320463321</v>
      </c>
      <c r="AA20" s="152"/>
      <c r="AB20" s="154"/>
      <c r="AC20" s="148"/>
      <c r="AD20" s="160">
        <f>MAX(AD18:AO18)</f>
        <v>693.5</v>
      </c>
      <c r="AE20" s="152" t="s">
        <v>106</v>
      </c>
      <c r="AF20" s="161">
        <f>+AD20*AF19</f>
        <v>559.7612752721617</v>
      </c>
      <c r="AG20" s="152"/>
      <c r="AH20" s="152"/>
      <c r="AI20" s="152"/>
      <c r="AJ20" s="152" t="s">
        <v>107</v>
      </c>
      <c r="AK20" s="161">
        <f>+AD20*AK19</f>
        <v>0</v>
      </c>
      <c r="AL20" s="152"/>
      <c r="AM20" s="152"/>
      <c r="AN20" s="152" t="s">
        <v>108</v>
      </c>
      <c r="AO20" s="163">
        <f>+AD20*AO19</f>
        <v>133.73872472783825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0" t="s">
        <v>102</v>
      </c>
      <c r="U21" s="240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2949</v>
      </c>
      <c r="AV21" s="92">
        <f t="shared" si="18"/>
        <v>2890.5</v>
      </c>
      <c r="AW21" s="92">
        <f t="shared" si="18"/>
        <v>2867</v>
      </c>
      <c r="AX21" s="92">
        <f t="shared" si="18"/>
        <v>2740.5</v>
      </c>
      <c r="AY21" s="92">
        <f t="shared" si="18"/>
        <v>2714.5</v>
      </c>
      <c r="AZ21" s="92">
        <f t="shared" si="18"/>
        <v>2660.5</v>
      </c>
      <c r="BA21" s="92">
        <f t="shared" si="18"/>
        <v>2637.5</v>
      </c>
      <c r="BB21" s="92"/>
      <c r="BC21" s="92"/>
      <c r="BD21" s="92"/>
      <c r="BE21" s="92">
        <f t="shared" ref="BE21:BQ21" si="19">P33</f>
        <v>2505.5</v>
      </c>
      <c r="BF21" s="92">
        <f t="shared" si="19"/>
        <v>2423.5</v>
      </c>
      <c r="BG21" s="92">
        <f t="shared" si="19"/>
        <v>2358.5</v>
      </c>
      <c r="BH21" s="92">
        <f t="shared" si="19"/>
        <v>2275.5</v>
      </c>
      <c r="BI21" s="92">
        <f t="shared" si="19"/>
        <v>2211.5</v>
      </c>
      <c r="BJ21" s="92">
        <f t="shared" si="19"/>
        <v>2170.5</v>
      </c>
      <c r="BK21" s="92">
        <f t="shared" si="19"/>
        <v>2114.5</v>
      </c>
      <c r="BL21" s="92">
        <f t="shared" si="19"/>
        <v>2147.5</v>
      </c>
      <c r="BM21" s="92">
        <f t="shared" si="19"/>
        <v>2184</v>
      </c>
      <c r="BN21" s="92">
        <f t="shared" si="19"/>
        <v>2278.5</v>
      </c>
      <c r="BO21" s="92">
        <f t="shared" si="19"/>
        <v>2383.5</v>
      </c>
      <c r="BP21" s="92">
        <f t="shared" si="19"/>
        <v>2474</v>
      </c>
      <c r="BQ21" s="92">
        <f t="shared" si="19"/>
        <v>2534</v>
      </c>
      <c r="BR21" s="92"/>
      <c r="BS21" s="92"/>
      <c r="BT21" s="92"/>
      <c r="BU21" s="92">
        <f t="shared" ref="BU21:CC21" si="20">AG33</f>
        <v>2762</v>
      </c>
      <c r="BV21" s="92">
        <f t="shared" si="20"/>
        <v>1993.5</v>
      </c>
      <c r="BW21" s="92">
        <f t="shared" si="20"/>
        <v>1203</v>
      </c>
      <c r="BX21" s="92">
        <f t="shared" si="20"/>
        <v>532.5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276</v>
      </c>
      <c r="C22" s="149">
        <f>'G-3'!F11</f>
        <v>271.5</v>
      </c>
      <c r="D22" s="149">
        <f>'G-3'!F12</f>
        <v>270</v>
      </c>
      <c r="E22" s="149">
        <f>'G-3'!F13</f>
        <v>277</v>
      </c>
      <c r="F22" s="149">
        <f>'G-3'!F14</f>
        <v>320.5</v>
      </c>
      <c r="G22" s="149">
        <f>'G-3'!F15</f>
        <v>214</v>
      </c>
      <c r="H22" s="149">
        <f>'G-3'!F16</f>
        <v>228.5</v>
      </c>
      <c r="I22" s="149">
        <f>'G-3'!F17</f>
        <v>258.5</v>
      </c>
      <c r="J22" s="149">
        <f>'G-3'!F18</f>
        <v>257.5</v>
      </c>
      <c r="K22" s="149">
        <f>'G-3'!F19</f>
        <v>263</v>
      </c>
      <c r="L22" s="150"/>
      <c r="M22" s="149">
        <f>'G-3'!F20</f>
        <v>230</v>
      </c>
      <c r="N22" s="149">
        <f>'G-3'!F21</f>
        <v>246</v>
      </c>
      <c r="O22" s="149">
        <f>'G-3'!F22</f>
        <v>211.5</v>
      </c>
      <c r="P22" s="149">
        <f>'G-3'!M10</f>
        <v>241</v>
      </c>
      <c r="Q22" s="149">
        <f>'G-3'!M11</f>
        <v>220</v>
      </c>
      <c r="R22" s="149">
        <f>'G-3'!M12</f>
        <v>214.5</v>
      </c>
      <c r="S22" s="149">
        <f>'G-3'!M13</f>
        <v>191</v>
      </c>
      <c r="T22" s="149">
        <f>'G-3'!M14</f>
        <v>194</v>
      </c>
      <c r="U22" s="149">
        <f>'G-3'!M15</f>
        <v>199</v>
      </c>
      <c r="V22" s="149">
        <f>'G-3'!M16</f>
        <v>194</v>
      </c>
      <c r="W22" s="149">
        <f>'G-3'!M17</f>
        <v>214.5</v>
      </c>
      <c r="X22" s="149">
        <f>'G-3'!M18</f>
        <v>224</v>
      </c>
      <c r="Y22" s="149">
        <f>'G-3'!M19</f>
        <v>209.5</v>
      </c>
      <c r="Z22" s="149">
        <f>'G-3'!M20</f>
        <v>251</v>
      </c>
      <c r="AA22" s="149">
        <f>'G-3'!M21</f>
        <v>239</v>
      </c>
      <c r="AB22" s="149">
        <f>'G-3'!M22</f>
        <v>275.5</v>
      </c>
      <c r="AC22" s="150"/>
      <c r="AD22" s="149">
        <f>'G-3'!T10</f>
        <v>274.5</v>
      </c>
      <c r="AE22" s="149">
        <f>'G-3'!T11</f>
        <v>257</v>
      </c>
      <c r="AF22" s="149">
        <f>'G-3'!T12</f>
        <v>248</v>
      </c>
      <c r="AG22" s="149">
        <f>'G-3'!T13</f>
        <v>230.5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1094.5</v>
      </c>
      <c r="F23" s="149">
        <f t="shared" ref="F23:K23" si="21">C22+D22+E22+F22</f>
        <v>1139</v>
      </c>
      <c r="G23" s="149">
        <f t="shared" si="21"/>
        <v>1081.5</v>
      </c>
      <c r="H23" s="149">
        <f t="shared" si="21"/>
        <v>1040</v>
      </c>
      <c r="I23" s="149">
        <f t="shared" si="21"/>
        <v>1021.5</v>
      </c>
      <c r="J23" s="149">
        <f t="shared" si="21"/>
        <v>958.5</v>
      </c>
      <c r="K23" s="149">
        <f t="shared" si="21"/>
        <v>1007.5</v>
      </c>
      <c r="L23" s="150"/>
      <c r="M23" s="149"/>
      <c r="N23" s="149"/>
      <c r="O23" s="149"/>
      <c r="P23" s="149">
        <f>M22+N22+O22+P22</f>
        <v>928.5</v>
      </c>
      <c r="Q23" s="149">
        <f t="shared" ref="Q23:AB23" si="22">N22+O22+P22+Q22</f>
        <v>918.5</v>
      </c>
      <c r="R23" s="149">
        <f t="shared" si="22"/>
        <v>887</v>
      </c>
      <c r="S23" s="149">
        <f t="shared" si="22"/>
        <v>866.5</v>
      </c>
      <c r="T23" s="149">
        <f t="shared" si="22"/>
        <v>819.5</v>
      </c>
      <c r="U23" s="149">
        <f t="shared" si="22"/>
        <v>798.5</v>
      </c>
      <c r="V23" s="149">
        <f t="shared" si="22"/>
        <v>778</v>
      </c>
      <c r="W23" s="149">
        <f t="shared" si="22"/>
        <v>801.5</v>
      </c>
      <c r="X23" s="149">
        <f t="shared" si="22"/>
        <v>831.5</v>
      </c>
      <c r="Y23" s="149">
        <f t="shared" si="22"/>
        <v>842</v>
      </c>
      <c r="Z23" s="149">
        <f t="shared" si="22"/>
        <v>899</v>
      </c>
      <c r="AA23" s="149">
        <f t="shared" si="22"/>
        <v>923.5</v>
      </c>
      <c r="AB23" s="149">
        <f t="shared" si="22"/>
        <v>975</v>
      </c>
      <c r="AC23" s="150"/>
      <c r="AD23" s="149"/>
      <c r="AE23" s="149"/>
      <c r="AF23" s="149"/>
      <c r="AG23" s="149">
        <f>AD22+AE22+AF22+AG22</f>
        <v>1010</v>
      </c>
      <c r="AH23" s="149">
        <f t="shared" ref="AH23:AO23" si="23">AE22+AF22+AG22+AH22</f>
        <v>735.5</v>
      </c>
      <c r="AI23" s="149">
        <f t="shared" si="23"/>
        <v>478.5</v>
      </c>
      <c r="AJ23" s="149">
        <f t="shared" si="23"/>
        <v>230.5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0.97299999999999998</v>
      </c>
      <c r="H24" s="152"/>
      <c r="I24" s="152" t="s">
        <v>108</v>
      </c>
      <c r="J24" s="153">
        <f>DIRECCIONALIDAD!J30/100</f>
        <v>2.7000000000000003E-2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0.97570456754130219</v>
      </c>
      <c r="V24" s="152"/>
      <c r="W24" s="152"/>
      <c r="X24" s="152"/>
      <c r="Y24" s="152" t="s">
        <v>108</v>
      </c>
      <c r="Z24" s="153">
        <f>DIRECCIONALIDAD!J33/100</f>
        <v>2.4295432458697766E-2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0.97492163009404398</v>
      </c>
      <c r="AL24" s="152"/>
      <c r="AM24" s="152"/>
      <c r="AN24" s="152" t="s">
        <v>108</v>
      </c>
      <c r="AO24" s="153">
        <f>DIRECCIONALIDAD!J36/100</f>
        <v>2.5078369905956112E-2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151</v>
      </c>
      <c r="B25" s="160">
        <f>MAX(B23:K23)</f>
        <v>1139</v>
      </c>
      <c r="C25" s="152" t="s">
        <v>106</v>
      </c>
      <c r="D25" s="161">
        <f>+B25*D24</f>
        <v>0</v>
      </c>
      <c r="E25" s="152"/>
      <c r="F25" s="152" t="s">
        <v>107</v>
      </c>
      <c r="G25" s="161">
        <f>+B25*G24</f>
        <v>1108.2470000000001</v>
      </c>
      <c r="H25" s="152"/>
      <c r="I25" s="152" t="s">
        <v>108</v>
      </c>
      <c r="J25" s="161">
        <f>+B25*J24</f>
        <v>30.753000000000004</v>
      </c>
      <c r="K25" s="154"/>
      <c r="L25" s="148"/>
      <c r="M25" s="160">
        <f>MAX(M23:AB23)</f>
        <v>975</v>
      </c>
      <c r="N25" s="152"/>
      <c r="O25" s="152" t="s">
        <v>106</v>
      </c>
      <c r="P25" s="162">
        <f>+M25*P24</f>
        <v>0</v>
      </c>
      <c r="Q25" s="152"/>
      <c r="R25" s="152"/>
      <c r="S25" s="152"/>
      <c r="T25" s="152" t="s">
        <v>107</v>
      </c>
      <c r="U25" s="162">
        <f>+M25*U24</f>
        <v>951.31195335276959</v>
      </c>
      <c r="V25" s="152"/>
      <c r="W25" s="152"/>
      <c r="X25" s="152"/>
      <c r="Y25" s="152" t="s">
        <v>108</v>
      </c>
      <c r="Z25" s="162">
        <f>+M25*Z24</f>
        <v>23.688046647230323</v>
      </c>
      <c r="AA25" s="152"/>
      <c r="AB25" s="154"/>
      <c r="AC25" s="148"/>
      <c r="AD25" s="160">
        <f>MAX(AD23:AO23)</f>
        <v>1010</v>
      </c>
      <c r="AE25" s="152" t="s">
        <v>106</v>
      </c>
      <c r="AF25" s="161">
        <f>+AD25*AF24</f>
        <v>0</v>
      </c>
      <c r="AG25" s="152"/>
      <c r="AH25" s="152"/>
      <c r="AI25" s="152"/>
      <c r="AJ25" s="152" t="s">
        <v>107</v>
      </c>
      <c r="AK25" s="161">
        <f>+AD25*AK24</f>
        <v>984.67084639498444</v>
      </c>
      <c r="AL25" s="152"/>
      <c r="AM25" s="152"/>
      <c r="AN25" s="152" t="s">
        <v>108</v>
      </c>
      <c r="AO25" s="163">
        <f>+AD25*AO24</f>
        <v>25.329153605015673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0" t="s">
        <v>102</v>
      </c>
      <c r="U26" s="240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325</v>
      </c>
      <c r="C27" s="149">
        <f>'G-4'!F11</f>
        <v>327</v>
      </c>
      <c r="D27" s="149">
        <f>'G-4'!F12</f>
        <v>319.5</v>
      </c>
      <c r="E27" s="149">
        <f>'G-4'!F13</f>
        <v>283.5</v>
      </c>
      <c r="F27" s="149">
        <f>'G-4'!F14</f>
        <v>247.5</v>
      </c>
      <c r="G27" s="149">
        <f>'G-4'!F15</f>
        <v>386</v>
      </c>
      <c r="H27" s="149">
        <f>'G-4'!F16</f>
        <v>255.5</v>
      </c>
      <c r="I27" s="149">
        <f>'G-4'!F17</f>
        <v>261</v>
      </c>
      <c r="J27" s="149">
        <f>'G-4'!F18</f>
        <v>273.5</v>
      </c>
      <c r="K27" s="149">
        <f>'G-4'!F19</f>
        <v>307.5</v>
      </c>
      <c r="L27" s="150"/>
      <c r="M27" s="149">
        <f>'G-4'!F20</f>
        <v>255</v>
      </c>
      <c r="N27" s="149">
        <f>'G-4'!F21</f>
        <v>269.5</v>
      </c>
      <c r="O27" s="149">
        <f>'G-4'!F22</f>
        <v>274</v>
      </c>
      <c r="P27" s="149">
        <f>'G-4'!M10</f>
        <v>238.5</v>
      </c>
      <c r="Q27" s="149">
        <f>'G-4'!M11</f>
        <v>230.5</v>
      </c>
      <c r="R27" s="149">
        <f>'G-4'!M12</f>
        <v>257</v>
      </c>
      <c r="S27" s="149">
        <f>'G-4'!M13</f>
        <v>231.5</v>
      </c>
      <c r="T27" s="149">
        <f>'G-4'!M14</f>
        <v>235.5</v>
      </c>
      <c r="U27" s="149">
        <f>'G-4'!M15</f>
        <v>229</v>
      </c>
      <c r="V27" s="149">
        <f>'G-4'!M16</f>
        <v>224.5</v>
      </c>
      <c r="W27" s="149">
        <f>'G-4'!M17</f>
        <v>224</v>
      </c>
      <c r="X27" s="149">
        <f>'G-4'!M18</f>
        <v>203.5</v>
      </c>
      <c r="Y27" s="149">
        <f>'G-4'!M19</f>
        <v>283</v>
      </c>
      <c r="Z27" s="149">
        <f>'G-4'!M20</f>
        <v>259.5</v>
      </c>
      <c r="AA27" s="149">
        <f>'G-4'!M21</f>
        <v>294.5</v>
      </c>
      <c r="AB27" s="149">
        <f>'G-4'!M22</f>
        <v>249.5</v>
      </c>
      <c r="AC27" s="150"/>
      <c r="AD27" s="149">
        <f>'G-4'!T10</f>
        <v>295</v>
      </c>
      <c r="AE27" s="149">
        <f>'G-4'!T11</f>
        <v>360.5</v>
      </c>
      <c r="AF27" s="149">
        <f>'G-4'!T12</f>
        <v>268.5</v>
      </c>
      <c r="AG27" s="149">
        <f>'G-4'!T13</f>
        <v>134.5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1255</v>
      </c>
      <c r="F28" s="149">
        <f t="shared" ref="F28:K28" si="24">C27+D27+E27+F27</f>
        <v>1177.5</v>
      </c>
      <c r="G28" s="149">
        <f t="shared" si="24"/>
        <v>1236.5</v>
      </c>
      <c r="H28" s="149">
        <f t="shared" si="24"/>
        <v>1172.5</v>
      </c>
      <c r="I28" s="149">
        <f t="shared" si="24"/>
        <v>1150</v>
      </c>
      <c r="J28" s="149">
        <f t="shared" si="24"/>
        <v>1176</v>
      </c>
      <c r="K28" s="149">
        <f t="shared" si="24"/>
        <v>1097.5</v>
      </c>
      <c r="L28" s="150"/>
      <c r="M28" s="149"/>
      <c r="N28" s="149"/>
      <c r="O28" s="149"/>
      <c r="P28" s="149">
        <f>M27+N27+O27+P27</f>
        <v>1037</v>
      </c>
      <c r="Q28" s="149">
        <f t="shared" ref="Q28:AB28" si="25">N27+O27+P27+Q27</f>
        <v>1012.5</v>
      </c>
      <c r="R28" s="149">
        <f t="shared" si="25"/>
        <v>1000</v>
      </c>
      <c r="S28" s="149">
        <f t="shared" si="25"/>
        <v>957.5</v>
      </c>
      <c r="T28" s="149">
        <f t="shared" si="25"/>
        <v>954.5</v>
      </c>
      <c r="U28" s="149">
        <f t="shared" si="25"/>
        <v>953</v>
      </c>
      <c r="V28" s="149">
        <f t="shared" si="25"/>
        <v>920.5</v>
      </c>
      <c r="W28" s="149">
        <f t="shared" si="25"/>
        <v>913</v>
      </c>
      <c r="X28" s="149">
        <f t="shared" si="25"/>
        <v>881</v>
      </c>
      <c r="Y28" s="149">
        <f t="shared" si="25"/>
        <v>935</v>
      </c>
      <c r="Z28" s="149">
        <f t="shared" si="25"/>
        <v>970</v>
      </c>
      <c r="AA28" s="149">
        <f t="shared" si="25"/>
        <v>1040.5</v>
      </c>
      <c r="AB28" s="149">
        <f t="shared" si="25"/>
        <v>1086.5</v>
      </c>
      <c r="AC28" s="150"/>
      <c r="AD28" s="149"/>
      <c r="AE28" s="149"/>
      <c r="AF28" s="149"/>
      <c r="AG28" s="149">
        <f>AD27+AE27+AF27+AG27</f>
        <v>1058.5</v>
      </c>
      <c r="AH28" s="149">
        <f t="shared" ref="AH28:AO28" si="26">AE27+AF27+AG27+AH27</f>
        <v>763.5</v>
      </c>
      <c r="AI28" s="149">
        <f t="shared" si="26"/>
        <v>403</v>
      </c>
      <c r="AJ28" s="149">
        <f t="shared" si="26"/>
        <v>134.5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3.9638386648122394E-2</v>
      </c>
      <c r="E29" s="152"/>
      <c r="F29" s="152" t="s">
        <v>107</v>
      </c>
      <c r="G29" s="153">
        <f>DIRECCIONALIDAD!J38/100</f>
        <v>0.96036161335187775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8.1801470588235295E-2</v>
      </c>
      <c r="Q29" s="152"/>
      <c r="R29" s="152"/>
      <c r="S29" s="152"/>
      <c r="T29" s="152" t="s">
        <v>107</v>
      </c>
      <c r="U29" s="153">
        <f>DIRECCIONALIDAD!J41/100</f>
        <v>0.91819852941176483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4.5725646123260438E-2</v>
      </c>
      <c r="AG29" s="152"/>
      <c r="AH29" s="152"/>
      <c r="AI29" s="152"/>
      <c r="AJ29" s="152" t="s">
        <v>107</v>
      </c>
      <c r="AK29" s="153">
        <f>DIRECCIONALIDAD!J44/100</f>
        <v>0.95427435387673953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151</v>
      </c>
      <c r="B30" s="160">
        <f>MAX(B28:K28)</f>
        <v>1255</v>
      </c>
      <c r="C30" s="152" t="s">
        <v>106</v>
      </c>
      <c r="D30" s="161">
        <f>+B30*D29</f>
        <v>49.746175243393601</v>
      </c>
      <c r="E30" s="152"/>
      <c r="F30" s="152" t="s">
        <v>107</v>
      </c>
      <c r="G30" s="161">
        <f>+B30*G29</f>
        <v>1205.2538247566065</v>
      </c>
      <c r="H30" s="152"/>
      <c r="I30" s="152" t="s">
        <v>108</v>
      </c>
      <c r="J30" s="161">
        <f>+B30*J29</f>
        <v>0</v>
      </c>
      <c r="K30" s="154"/>
      <c r="L30" s="148"/>
      <c r="M30" s="160">
        <f>MAX(M28:AB28)</f>
        <v>1086.5</v>
      </c>
      <c r="N30" s="152"/>
      <c r="O30" s="152" t="s">
        <v>106</v>
      </c>
      <c r="P30" s="162">
        <f>+M30*P29</f>
        <v>88.877297794117652</v>
      </c>
      <c r="Q30" s="152"/>
      <c r="R30" s="152"/>
      <c r="S30" s="152"/>
      <c r="T30" s="152" t="s">
        <v>107</v>
      </c>
      <c r="U30" s="162">
        <f>+M30*U29</f>
        <v>997.62270220588243</v>
      </c>
      <c r="V30" s="152"/>
      <c r="W30" s="152"/>
      <c r="X30" s="152"/>
      <c r="Y30" s="152" t="s">
        <v>108</v>
      </c>
      <c r="Z30" s="162">
        <f>+M30*Z29</f>
        <v>0</v>
      </c>
      <c r="AA30" s="152"/>
      <c r="AB30" s="154"/>
      <c r="AC30" s="148"/>
      <c r="AD30" s="160">
        <f>MAX(AD28:AO28)</f>
        <v>1058.5</v>
      </c>
      <c r="AE30" s="152" t="s">
        <v>106</v>
      </c>
      <c r="AF30" s="161">
        <f>+AD30*AF29</f>
        <v>48.400596421471171</v>
      </c>
      <c r="AG30" s="152"/>
      <c r="AH30" s="152"/>
      <c r="AI30" s="152"/>
      <c r="AJ30" s="152" t="s">
        <v>107</v>
      </c>
      <c r="AK30" s="161">
        <f>+AD30*AK29</f>
        <v>1010.0994035785288</v>
      </c>
      <c r="AL30" s="152"/>
      <c r="AM30" s="152"/>
      <c r="AN30" s="152" t="s">
        <v>108</v>
      </c>
      <c r="AO30" s="163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0" t="s">
        <v>102</v>
      </c>
      <c r="U31" s="240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759.5</v>
      </c>
      <c r="C32" s="149">
        <f t="shared" ref="C32:K32" si="27">C13+C17+C22+C27</f>
        <v>748.5</v>
      </c>
      <c r="D32" s="149">
        <f t="shared" si="27"/>
        <v>742</v>
      </c>
      <c r="E32" s="149">
        <f t="shared" si="27"/>
        <v>699</v>
      </c>
      <c r="F32" s="149">
        <f t="shared" si="27"/>
        <v>701</v>
      </c>
      <c r="G32" s="149">
        <f t="shared" si="27"/>
        <v>725</v>
      </c>
      <c r="H32" s="149">
        <f t="shared" si="27"/>
        <v>615.5</v>
      </c>
      <c r="I32" s="149">
        <f t="shared" si="27"/>
        <v>673</v>
      </c>
      <c r="J32" s="149">
        <f t="shared" si="27"/>
        <v>647</v>
      </c>
      <c r="K32" s="149">
        <f t="shared" si="27"/>
        <v>702</v>
      </c>
      <c r="L32" s="150"/>
      <c r="M32" s="149">
        <f>M13+M17+M22+M27</f>
        <v>642.5</v>
      </c>
      <c r="N32" s="149">
        <f t="shared" ref="N32:AB32" si="28">N13+N17+N22+N27</f>
        <v>638.5</v>
      </c>
      <c r="O32" s="149">
        <f t="shared" si="28"/>
        <v>621</v>
      </c>
      <c r="P32" s="149">
        <f t="shared" si="28"/>
        <v>603.5</v>
      </c>
      <c r="Q32" s="149">
        <f t="shared" si="28"/>
        <v>560.5</v>
      </c>
      <c r="R32" s="149">
        <f t="shared" si="28"/>
        <v>573.5</v>
      </c>
      <c r="S32" s="149">
        <f t="shared" si="28"/>
        <v>538</v>
      </c>
      <c r="T32" s="149">
        <f t="shared" si="28"/>
        <v>539.5</v>
      </c>
      <c r="U32" s="149">
        <f t="shared" si="28"/>
        <v>519.5</v>
      </c>
      <c r="V32" s="149">
        <f t="shared" si="28"/>
        <v>517.5</v>
      </c>
      <c r="W32" s="149">
        <f t="shared" si="28"/>
        <v>571</v>
      </c>
      <c r="X32" s="149">
        <f t="shared" si="28"/>
        <v>576</v>
      </c>
      <c r="Y32" s="149">
        <f t="shared" si="28"/>
        <v>614</v>
      </c>
      <c r="Z32" s="149">
        <f t="shared" si="28"/>
        <v>622.5</v>
      </c>
      <c r="AA32" s="149">
        <f t="shared" si="28"/>
        <v>661.5</v>
      </c>
      <c r="AB32" s="149">
        <f t="shared" si="28"/>
        <v>636</v>
      </c>
      <c r="AC32" s="150"/>
      <c r="AD32" s="149">
        <f>AD13+AD17+AD22+AD27</f>
        <v>768.5</v>
      </c>
      <c r="AE32" s="149">
        <f t="shared" ref="AE32:AO32" si="29">AE13+AE17+AE22+AE27</f>
        <v>790.5</v>
      </c>
      <c r="AF32" s="149">
        <f t="shared" si="29"/>
        <v>670.5</v>
      </c>
      <c r="AG32" s="149">
        <f t="shared" si="29"/>
        <v>532.5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2949</v>
      </c>
      <c r="F33" s="149">
        <f t="shared" ref="F33:K33" si="30">C32+D32+E32+F32</f>
        <v>2890.5</v>
      </c>
      <c r="G33" s="149">
        <f t="shared" si="30"/>
        <v>2867</v>
      </c>
      <c r="H33" s="149">
        <f t="shared" si="30"/>
        <v>2740.5</v>
      </c>
      <c r="I33" s="149">
        <f t="shared" si="30"/>
        <v>2714.5</v>
      </c>
      <c r="J33" s="149">
        <f t="shared" si="30"/>
        <v>2660.5</v>
      </c>
      <c r="K33" s="149">
        <f t="shared" si="30"/>
        <v>2637.5</v>
      </c>
      <c r="L33" s="150"/>
      <c r="M33" s="149"/>
      <c r="N33" s="149"/>
      <c r="O33" s="149"/>
      <c r="P33" s="149">
        <f>M32+N32+O32+P32</f>
        <v>2505.5</v>
      </c>
      <c r="Q33" s="149">
        <f t="shared" ref="Q33:AB33" si="31">N32+O32+P32+Q32</f>
        <v>2423.5</v>
      </c>
      <c r="R33" s="149">
        <f t="shared" si="31"/>
        <v>2358.5</v>
      </c>
      <c r="S33" s="149">
        <f t="shared" si="31"/>
        <v>2275.5</v>
      </c>
      <c r="T33" s="149">
        <f t="shared" si="31"/>
        <v>2211.5</v>
      </c>
      <c r="U33" s="149">
        <f t="shared" si="31"/>
        <v>2170.5</v>
      </c>
      <c r="V33" s="149">
        <f t="shared" si="31"/>
        <v>2114.5</v>
      </c>
      <c r="W33" s="149">
        <f t="shared" si="31"/>
        <v>2147.5</v>
      </c>
      <c r="X33" s="149">
        <f t="shared" si="31"/>
        <v>2184</v>
      </c>
      <c r="Y33" s="149">
        <f t="shared" si="31"/>
        <v>2278.5</v>
      </c>
      <c r="Z33" s="149">
        <f t="shared" si="31"/>
        <v>2383.5</v>
      </c>
      <c r="AA33" s="149">
        <f t="shared" si="31"/>
        <v>2474</v>
      </c>
      <c r="AB33" s="149">
        <f t="shared" si="31"/>
        <v>2534</v>
      </c>
      <c r="AC33" s="150"/>
      <c r="AD33" s="149"/>
      <c r="AE33" s="149"/>
      <c r="AF33" s="149"/>
      <c r="AG33" s="149">
        <f>AD32+AE32+AF32+AG32</f>
        <v>2762</v>
      </c>
      <c r="AH33" s="149">
        <f t="shared" ref="AH33:AO33" si="32">AE32+AF32+AG32+AH32</f>
        <v>1993.5</v>
      </c>
      <c r="AI33" s="149">
        <f t="shared" si="32"/>
        <v>1203</v>
      </c>
      <c r="AJ33" s="149">
        <f t="shared" si="32"/>
        <v>532.5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1"/>
      <c r="R35" s="241"/>
      <c r="S35" s="241"/>
      <c r="T35" s="241"/>
      <c r="U35" s="241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G-8</vt:lpstr>
      <vt:lpstr>DIRECCIONALIDAD</vt:lpstr>
      <vt:lpstr>DIAGRAMA DE VOL</vt:lpstr>
      <vt:lpstr>'G-2'!Área_de_impresión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2016-08-04T21:26:25Z</cp:lastPrinted>
  <dcterms:created xsi:type="dcterms:W3CDTF">1998-04-02T13:38:56Z</dcterms:created>
  <dcterms:modified xsi:type="dcterms:W3CDTF">2020-06-24T14:59:02Z</dcterms:modified>
</cp:coreProperties>
</file>