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2"/>
  </bookViews>
  <sheets>
    <sheet name="DIRECTOS" sheetId="4684" r:id="rId1"/>
    <sheet name="IZQUIERDA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DIRECTOS!$A$1:$U$58</definedName>
    <definedName name="_xlnm.Print_Area" localSheetId="2">'G-Totales'!$A$1:$U$58</definedName>
    <definedName name="_xlnm.Print_Area" localSheetId="1">IZQUIERDA!$A$1:$U$58</definedName>
  </definedNames>
  <calcPr calcId="14562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AH22" i="4688" l="1"/>
  <c r="BV19" i="4688" s="1"/>
  <c r="T18" i="4688"/>
  <c r="BI17" i="4688" s="1"/>
  <c r="X18" i="4688"/>
  <c r="BM17" i="4688" s="1"/>
  <c r="AM22" i="4688"/>
  <c r="CA19" i="4688" s="1"/>
  <c r="AJ22" i="4688"/>
  <c r="BX19" i="4688" s="1"/>
  <c r="AN22" i="4688"/>
  <c r="CB19" i="4688" s="1"/>
  <c r="V18" i="4688"/>
  <c r="BK17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L30" i="4688" s="1"/>
  <c r="BZ20" i="4688" s="1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M30" i="4688"/>
  <c r="CA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U23" i="4684"/>
  <c r="AA30" i="4688"/>
  <c r="BP20" i="4688" s="1"/>
  <c r="V30" i="4688"/>
  <c r="BK20" i="4688" s="1"/>
  <c r="AK30" i="4688"/>
  <c r="BY20" i="4688" s="1"/>
  <c r="E30" i="4688"/>
  <c r="AU20" i="4688" s="1"/>
  <c r="AO30" i="4688"/>
  <c r="CC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<sst xmlns="http://schemas.openxmlformats.org/spreadsheetml/2006/main" count="518" uniqueCount="152">
  <si>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</si>
  <si>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</si>
  <si>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</si>
  <si>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</si>
  <si>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</si>
  <si>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</si>
  <si>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</si>
  <si>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</si>
  <si>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</si>
  <si>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</si>
  <si>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</si>
  <si>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</si>
  <si>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</si>
  <si>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</si>
  <si>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</si>
  <si>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</si>
  <si>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</si>
  <si>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</si>
  <si>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</si>
  <si>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</si>
  <si>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</si>
  <si>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</si>
  <si>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</si>
  <si>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</si>
  <si>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</si>
  <si>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</si>
  <si>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</si>
  <si>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</si>
  <si>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</si>
  <si>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</si>
  <si>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</si>
  <si>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</si>
  <si>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</si>
  <si>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</si>
  <si>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</si>
  <si>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</si>
  <si>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</si>
  <si>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</si>
  <si>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</si>
  <si>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</si>
  <si>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</si>
  <si>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</si>
  <si>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</si>
  <si>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</si>
  <si>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</si>
  <si>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</si>
  <si>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</si>
  <si>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</si>
  <si>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</si>
  <si>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</si>
  <si>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</si>
  <si>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</si>
  <si>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</si>
  <si>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</si>
  <si>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</si>
  <si>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</si>
  <si>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</si>
  <si>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</si>
  <si>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</si>
  <si>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</si>
  <si>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</si>
  <si>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</si>
  <si>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</si>
  <si>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</si>
  <si>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</si>
  <si>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</si>
  <si>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</si>
  <si>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</si>
  <si>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</si>
  <si>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</si>
  <si>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</si>
  <si>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</si>
  <si>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</si>
  <si>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</si>
  <si>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</si>
  <si>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</si>
  <si>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</si>
  <si>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</si>
  <si>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</si>
  <si>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</si>
  <si>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</si>
  <si>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</si>
  <si>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</si>
  <si>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</si>
  <si>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</si>
  <si>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</si>
  <si>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</si>
  <si>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</si>
  <si>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</si>
  <si>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</si>
  <si>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</si>
  <si>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</si>
  <si>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</si>
  <si>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</si>
  <si>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</si>
  <si>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</si>
  <si>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</si>
  <si>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</si>
  <si>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</si>
  <si>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</si>
  <si>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</si>
  <si>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</si>
  <si>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</si>
  <si>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</si>
  <si>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</si>
  <si>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</si>
  <si>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</si>
  <si>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</si>
  <si>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</si>
  <si>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</si>
  <si>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</si>
  <si>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</si>
  <si>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</si>
  <si>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</si>
  <si>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</si>
  <si>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</si>
  <si>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</si>
  <si>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</si>
  <si>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</si>
  <si>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</si>
  <si>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</si>
  <si>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</si>
  <si>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</si>
  <si>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</si>
  <si>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</si>
  <si>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</si>
  <si>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</si>
  <si>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</si>
  <si>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</si>
  <si>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</si>
  <si>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</si>
  <si>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</si>
  <si>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</si>
  <si>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</si>
  <si>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</si>
  <si>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</si>
  <si>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</si>
  <si>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</si>
  <si>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</si>
  <si>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</si>
  <si>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</si>
  <si>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</si>
  <si>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</si>
  <si>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</si>
  <si>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</si>
  <si>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</si>
  <si>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(S-N)DIRECTOS</t>
  </si>
  <si>
    <t>GEOVANNIS GONZALEZ</t>
  </si>
  <si>
    <t>2(S-N)IZQUIERDA</t>
  </si>
  <si>
    <t>JESUS OBREDOR</t>
  </si>
  <si>
    <t>CL 32- CR 39</t>
  </si>
  <si>
    <t>12:00- 13:00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</si>
</sst>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DIRECTOS!$A$10:$A$19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DIRECTOS!$F$10:$F$19</c:f>
              <c:numCache>
                <c:formatCode>0</c:formatCode>
                <c:ptCount val="10"/>
                <c:pt idx="0">
                  <c:v>17.5</c:v>
                </c:pt>
                <c:pt idx="1">
                  <c:v>19.5</c:v>
                </c:pt>
                <c:pt idx="2">
                  <c:v>29.5</c:v>
                </c:pt>
                <c:pt idx="3">
                  <c:v>21.5</c:v>
                </c:pt>
                <c:pt idx="4">
                  <c:v>23.5</c:v>
                </c:pt>
                <c:pt idx="5">
                  <c:v>21</c:v>
                </c:pt>
                <c:pt idx="6">
                  <c:v>32.5</c:v>
                </c:pt>
                <c:pt idx="7">
                  <c:v>21.5</c:v>
                </c:pt>
                <c:pt idx="8">
                  <c:v>31.5</c:v>
                </c:pt>
                <c:pt idx="9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613696"/>
        <c:axId val="73621504"/>
      </c:barChart>
      <c:catAx>
        <c:axId val="7361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62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2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61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88</c:v>
                </c:pt>
                <c:pt idx="4">
                  <c:v>94</c:v>
                </c:pt>
                <c:pt idx="5">
                  <c:v>95.5</c:v>
                </c:pt>
                <c:pt idx="6">
                  <c:v>98.5</c:v>
                </c:pt>
                <c:pt idx="7">
                  <c:v>98.5</c:v>
                </c:pt>
                <c:pt idx="8">
                  <c:v>106.5</c:v>
                </c:pt>
                <c:pt idx="9">
                  <c:v>114</c:v>
                </c:pt>
                <c:pt idx="13">
                  <c:v>83.5</c:v>
                </c:pt>
                <c:pt idx="14">
                  <c:v>84.5</c:v>
                </c:pt>
                <c:pt idx="15">
                  <c:v>82</c:v>
                </c:pt>
                <c:pt idx="16">
                  <c:v>82.5</c:v>
                </c:pt>
                <c:pt idx="17">
                  <c:v>92</c:v>
                </c:pt>
                <c:pt idx="18">
                  <c:v>85</c:v>
                </c:pt>
                <c:pt idx="19">
                  <c:v>78</c:v>
                </c:pt>
                <c:pt idx="20">
                  <c:v>75.5</c:v>
                </c:pt>
                <c:pt idx="21">
                  <c:v>66</c:v>
                </c:pt>
                <c:pt idx="22">
                  <c:v>68</c:v>
                </c:pt>
                <c:pt idx="23">
                  <c:v>73.5</c:v>
                </c:pt>
                <c:pt idx="24">
                  <c:v>79.5</c:v>
                </c:pt>
                <c:pt idx="25">
                  <c:v>83</c:v>
                </c:pt>
                <c:pt idx="29">
                  <c:v>85</c:v>
                </c:pt>
                <c:pt idx="30">
                  <c:v>66.5</c:v>
                </c:pt>
                <c:pt idx="31">
                  <c:v>39.5</c:v>
                </c:pt>
                <c:pt idx="32">
                  <c:v>17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23.5</c:v>
                </c:pt>
                <c:pt idx="4">
                  <c:v>26.5</c:v>
                </c:pt>
                <c:pt idx="5">
                  <c:v>20.5</c:v>
                </c:pt>
                <c:pt idx="6">
                  <c:v>16</c:v>
                </c:pt>
                <c:pt idx="7">
                  <c:v>20</c:v>
                </c:pt>
                <c:pt idx="8">
                  <c:v>22</c:v>
                </c:pt>
                <c:pt idx="9">
                  <c:v>26.5</c:v>
                </c:pt>
                <c:pt idx="13">
                  <c:v>55.5</c:v>
                </c:pt>
                <c:pt idx="14">
                  <c:v>54</c:v>
                </c:pt>
                <c:pt idx="15">
                  <c:v>53.5</c:v>
                </c:pt>
                <c:pt idx="16">
                  <c:v>51.5</c:v>
                </c:pt>
                <c:pt idx="17">
                  <c:v>50.5</c:v>
                </c:pt>
                <c:pt idx="18">
                  <c:v>49</c:v>
                </c:pt>
                <c:pt idx="19">
                  <c:v>44.5</c:v>
                </c:pt>
                <c:pt idx="20">
                  <c:v>42.5</c:v>
                </c:pt>
                <c:pt idx="21">
                  <c:v>39</c:v>
                </c:pt>
                <c:pt idx="22">
                  <c:v>38</c:v>
                </c:pt>
                <c:pt idx="23">
                  <c:v>35</c:v>
                </c:pt>
                <c:pt idx="24">
                  <c:v>35</c:v>
                </c:pt>
                <c:pt idx="25">
                  <c:v>40.5</c:v>
                </c:pt>
                <c:pt idx="29">
                  <c:v>24</c:v>
                </c:pt>
                <c:pt idx="30">
                  <c:v>19</c:v>
                </c:pt>
                <c:pt idx="31">
                  <c:v>10</c:v>
                </c:pt>
                <c:pt idx="32">
                  <c:v>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111.5</c:v>
                </c:pt>
                <c:pt idx="4">
                  <c:v>120.5</c:v>
                </c:pt>
                <c:pt idx="5">
                  <c:v>116</c:v>
                </c:pt>
                <c:pt idx="6">
                  <c:v>114.5</c:v>
                </c:pt>
                <c:pt idx="7">
                  <c:v>118.5</c:v>
                </c:pt>
                <c:pt idx="8">
                  <c:v>128.5</c:v>
                </c:pt>
                <c:pt idx="9">
                  <c:v>140.5</c:v>
                </c:pt>
                <c:pt idx="13">
                  <c:v>139</c:v>
                </c:pt>
                <c:pt idx="14">
                  <c:v>138.5</c:v>
                </c:pt>
                <c:pt idx="15">
                  <c:v>135.5</c:v>
                </c:pt>
                <c:pt idx="16">
                  <c:v>134</c:v>
                </c:pt>
                <c:pt idx="17">
                  <c:v>142.5</c:v>
                </c:pt>
                <c:pt idx="18">
                  <c:v>134</c:v>
                </c:pt>
                <c:pt idx="19">
                  <c:v>122.5</c:v>
                </c:pt>
                <c:pt idx="20">
                  <c:v>118</c:v>
                </c:pt>
                <c:pt idx="21">
                  <c:v>105</c:v>
                </c:pt>
                <c:pt idx="22">
                  <c:v>106</c:v>
                </c:pt>
                <c:pt idx="23">
                  <c:v>108.5</c:v>
                </c:pt>
                <c:pt idx="24">
                  <c:v>114.5</c:v>
                </c:pt>
                <c:pt idx="25">
                  <c:v>123.5</c:v>
                </c:pt>
                <c:pt idx="29">
                  <c:v>109</c:v>
                </c:pt>
                <c:pt idx="30">
                  <c:v>85.5</c:v>
                </c:pt>
                <c:pt idx="31">
                  <c:v>49.5</c:v>
                </c:pt>
                <c:pt idx="32">
                  <c:v>21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20128"/>
        <c:axId val="67126016"/>
      </c:lineChart>
      <c:catAx>
        <c:axId val="671201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12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26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120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DIRECTOS!$O$10:$O$21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DIRECTOS!$T$10:$T$21</c:f>
              <c:numCache>
                <c:formatCode>0</c:formatCode>
                <c:ptCount val="12"/>
                <c:pt idx="0">
                  <c:v>18.5</c:v>
                </c:pt>
                <c:pt idx="1">
                  <c:v>27</c:v>
                </c:pt>
                <c:pt idx="2">
                  <c:v>22.5</c:v>
                </c:pt>
                <c:pt idx="3">
                  <c:v>17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632768"/>
        <c:axId val="73652480"/>
      </c:barChart>
      <c:catAx>
        <c:axId val="7363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65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52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63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DIRECTOS!$W$37:$W$52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(DIRECTOS!$F$20:$F$22,DIRECTOS!$M$10:$M$22)</c:f>
              <c:numCache>
                <c:formatCode>0</c:formatCode>
                <c:ptCount val="16"/>
                <c:pt idx="0">
                  <c:v>22.5</c:v>
                </c:pt>
                <c:pt idx="1">
                  <c:v>25</c:v>
                </c:pt>
                <c:pt idx="2">
                  <c:v>17</c:v>
                </c:pt>
                <c:pt idx="3">
                  <c:v>19</c:v>
                </c:pt>
                <c:pt idx="4">
                  <c:v>23.5</c:v>
                </c:pt>
                <c:pt idx="5">
                  <c:v>22.5</c:v>
                </c:pt>
                <c:pt idx="6">
                  <c:v>17.5</c:v>
                </c:pt>
                <c:pt idx="7">
                  <c:v>28.5</c:v>
                </c:pt>
                <c:pt idx="8">
                  <c:v>16.5</c:v>
                </c:pt>
                <c:pt idx="9">
                  <c:v>15.5</c:v>
                </c:pt>
                <c:pt idx="10">
                  <c:v>15</c:v>
                </c:pt>
                <c:pt idx="11">
                  <c:v>19</c:v>
                </c:pt>
                <c:pt idx="12">
                  <c:v>18.5</c:v>
                </c:pt>
                <c:pt idx="13">
                  <c:v>21</c:v>
                </c:pt>
                <c:pt idx="14">
                  <c:v>21</c:v>
                </c:pt>
                <c:pt idx="15">
                  <c:v>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40960"/>
        <c:axId val="75285248"/>
      </c:barChart>
      <c:catAx>
        <c:axId val="7524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8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85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4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IZQUIERDA!$A$10:$A$19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IZQUIERDA!$F$10:$F$19</c:f>
              <c:numCache>
                <c:formatCode>0</c:formatCode>
                <c:ptCount val="10"/>
                <c:pt idx="0">
                  <c:v>3.5</c:v>
                </c:pt>
                <c:pt idx="1">
                  <c:v>9.5</c:v>
                </c:pt>
                <c:pt idx="2">
                  <c:v>7</c:v>
                </c:pt>
                <c:pt idx="3">
                  <c:v>3.5</c:v>
                </c:pt>
                <c:pt idx="4">
                  <c:v>6.5</c:v>
                </c:pt>
                <c:pt idx="5">
                  <c:v>3.5</c:v>
                </c:pt>
                <c:pt idx="6">
                  <c:v>2.5</c:v>
                </c:pt>
                <c:pt idx="7">
                  <c:v>7.5</c:v>
                </c:pt>
                <c:pt idx="8">
                  <c:v>8.5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45056"/>
        <c:axId val="76848128"/>
      </c:barChart>
      <c:catAx>
        <c:axId val="7684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4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45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IZQUIERDA!$O$10:$O$21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IZQUIERDA!$T$10:$T$21</c:f>
              <c:numCache>
                <c:formatCode>0</c:formatCode>
                <c:ptCount val="12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90496"/>
        <c:axId val="76893568"/>
      </c:barChart>
      <c:catAx>
        <c:axId val="7689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9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9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9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IZQUIERDA!$W$37:$W$52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(IZQUIERDA!$F$20:$F$22,IZQUIERDA!$M$10:$M$22)</c:f>
              <c:numCache>
                <c:formatCode>0</c:formatCode>
                <c:ptCount val="16"/>
                <c:pt idx="0">
                  <c:v>13</c:v>
                </c:pt>
                <c:pt idx="1">
                  <c:v>14.5</c:v>
                </c:pt>
                <c:pt idx="2">
                  <c:v>15.5</c:v>
                </c:pt>
                <c:pt idx="3">
                  <c:v>12.5</c:v>
                </c:pt>
                <c:pt idx="4">
                  <c:v>11.5</c:v>
                </c:pt>
                <c:pt idx="5">
                  <c:v>14</c:v>
                </c:pt>
                <c:pt idx="6">
                  <c:v>13.5</c:v>
                </c:pt>
                <c:pt idx="7">
                  <c:v>11.5</c:v>
                </c:pt>
                <c:pt idx="8">
                  <c:v>10</c:v>
                </c:pt>
                <c:pt idx="9">
                  <c:v>9.5</c:v>
                </c:pt>
                <c:pt idx="10">
                  <c:v>11.5</c:v>
                </c:pt>
                <c:pt idx="11">
                  <c:v>8</c:v>
                </c:pt>
                <c:pt idx="12">
                  <c:v>9</c:v>
                </c:pt>
                <c:pt idx="13">
                  <c:v>6.5</c:v>
                </c:pt>
                <c:pt idx="14">
                  <c:v>11.5</c:v>
                </c:pt>
                <c:pt idx="15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913280"/>
        <c:axId val="76928896"/>
      </c:barChart>
      <c:catAx>
        <c:axId val="7691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2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928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1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21</c:v>
                </c:pt>
                <c:pt idx="1">
                  <c:v>29</c:v>
                </c:pt>
                <c:pt idx="2">
                  <c:v>36.5</c:v>
                </c:pt>
                <c:pt idx="3">
                  <c:v>25</c:v>
                </c:pt>
                <c:pt idx="4">
                  <c:v>30</c:v>
                </c:pt>
                <c:pt idx="5">
                  <c:v>24.5</c:v>
                </c:pt>
                <c:pt idx="6">
                  <c:v>35</c:v>
                </c:pt>
                <c:pt idx="7">
                  <c:v>29</c:v>
                </c:pt>
                <c:pt idx="8">
                  <c:v>40</c:v>
                </c:pt>
                <c:pt idx="9">
                  <c:v>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34944"/>
        <c:axId val="77242368"/>
      </c:barChart>
      <c:catAx>
        <c:axId val="7723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4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34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23.5</c:v>
                </c:pt>
                <c:pt idx="1">
                  <c:v>36</c:v>
                </c:pt>
                <c:pt idx="2">
                  <c:v>28.5</c:v>
                </c:pt>
                <c:pt idx="3">
                  <c:v>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49536"/>
        <c:axId val="77875456"/>
      </c:barChart>
      <c:catAx>
        <c:axId val="7724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7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7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4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35.5</c:v>
                </c:pt>
                <c:pt idx="1">
                  <c:v>39.5</c:v>
                </c:pt>
                <c:pt idx="2">
                  <c:v>32.5</c:v>
                </c:pt>
                <c:pt idx="3">
                  <c:v>31.5</c:v>
                </c:pt>
                <c:pt idx="4">
                  <c:v>35</c:v>
                </c:pt>
                <c:pt idx="5">
                  <c:v>36.5</c:v>
                </c:pt>
                <c:pt idx="6">
                  <c:v>31</c:v>
                </c:pt>
                <c:pt idx="7">
                  <c:v>40</c:v>
                </c:pt>
                <c:pt idx="8">
                  <c:v>26.5</c:v>
                </c:pt>
                <c:pt idx="9">
                  <c:v>25</c:v>
                </c:pt>
                <c:pt idx="10">
                  <c:v>26.5</c:v>
                </c:pt>
                <c:pt idx="11">
                  <c:v>27</c:v>
                </c:pt>
                <c:pt idx="12">
                  <c:v>27.5</c:v>
                </c:pt>
                <c:pt idx="13">
                  <c:v>27.5</c:v>
                </c:pt>
                <c:pt idx="14">
                  <c:v>32.5</c:v>
                </c:pt>
                <c:pt idx="15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65920"/>
        <c:axId val="77900800"/>
      </c:barChart>
      <c:catAx>
        <c:axId val="7686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0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0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65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150</v>
      </c>
      <c r="E5" s="183"/>
      <c r="F5" s="183"/>
      <c r="G5" s="183"/>
      <c r="H5" s="183"/>
      <c r="I5" s="179" t="s">
        <v>53</v>
      </c>
      <c r="J5" s="179"/>
      <c r="K5" s="179"/>
      <c r="L5" s="186">
        <v>3239</v>
      </c>
      <c r="M5" s="186"/>
      <c r="N5" s="186"/>
      <c r="O5" s="12"/>
      <c r="P5" s="179" t="s">
        <v>57</v>
      </c>
      <c r="Q5" s="179"/>
      <c r="R5" s="179"/>
      <c r="S5" s="185" t="s">
        <v>146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>
        <v>2</v>
      </c>
      <c r="M6" s="181"/>
      <c r="N6" s="181"/>
      <c r="O6" s="42"/>
      <c r="P6" s="179" t="s">
        <v>58</v>
      </c>
      <c r="Q6" s="179"/>
      <c r="R6" s="179"/>
      <c r="S6" s="182">
        <v>44083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3</v>
      </c>
      <c r="C10" s="46">
        <v>8</v>
      </c>
      <c r="D10" s="46">
        <v>4</v>
      </c>
      <c r="E10" s="46">
        <v>0</v>
      </c>
      <c r="F10" s="6">
        <f t="shared" ref="F10:F22" si="0">B10*0.5+C10*1+D10*2+E10*2.5</f>
        <v>17.5</v>
      </c>
      <c r="G10" s="2"/>
      <c r="H10" s="19" t="s">
        <v>4</v>
      </c>
      <c r="I10" s="46">
        <v>0</v>
      </c>
      <c r="J10" s="46">
        <v>10</v>
      </c>
      <c r="K10" s="46">
        <v>2</v>
      </c>
      <c r="L10" s="46">
        <v>2</v>
      </c>
      <c r="M10" s="6">
        <f t="shared" ref="M10:M22" si="1">I10*0.5+J10*1+K10*2+L10*2.5</f>
        <v>19</v>
      </c>
      <c r="N10" s="9">
        <f>F20+F21+F22+M10</f>
        <v>83.5</v>
      </c>
      <c r="O10" s="19" t="s">
        <v>43</v>
      </c>
      <c r="P10" s="46">
        <v>1</v>
      </c>
      <c r="Q10" s="46">
        <v>10</v>
      </c>
      <c r="R10" s="46">
        <v>4</v>
      </c>
      <c r="S10" s="46">
        <v>0</v>
      </c>
      <c r="T10" s="6">
        <f t="shared" ref="T10:T21" si="2">P10*0.5+Q10*1+R10*2+S10*2.5</f>
        <v>18.5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14</v>
      </c>
      <c r="D11" s="46">
        <v>2</v>
      </c>
      <c r="E11" s="46">
        <v>0</v>
      </c>
      <c r="F11" s="6">
        <f t="shared" si="0"/>
        <v>19.5</v>
      </c>
      <c r="G11" s="2"/>
      <c r="H11" s="19" t="s">
        <v>5</v>
      </c>
      <c r="I11" s="46">
        <v>3</v>
      </c>
      <c r="J11" s="46">
        <v>16</v>
      </c>
      <c r="K11" s="46">
        <v>3</v>
      </c>
      <c r="L11" s="46">
        <v>0</v>
      </c>
      <c r="M11" s="6">
        <f t="shared" si="1"/>
        <v>23.5</v>
      </c>
      <c r="N11" s="9">
        <f>F21+F22+M10+M11</f>
        <v>84.5</v>
      </c>
      <c r="O11" s="19" t="s">
        <v>44</v>
      </c>
      <c r="P11" s="46">
        <v>3</v>
      </c>
      <c r="Q11" s="46">
        <v>15</v>
      </c>
      <c r="R11" s="46">
        <v>4</v>
      </c>
      <c r="S11" s="46">
        <v>1</v>
      </c>
      <c r="T11" s="6">
        <f t="shared" si="2"/>
        <v>27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18</v>
      </c>
      <c r="D12" s="46">
        <v>4</v>
      </c>
      <c r="E12" s="46">
        <v>1</v>
      </c>
      <c r="F12" s="6">
        <f t="shared" si="0"/>
        <v>29.5</v>
      </c>
      <c r="G12" s="2"/>
      <c r="H12" s="19" t="s">
        <v>6</v>
      </c>
      <c r="I12" s="46">
        <v>2</v>
      </c>
      <c r="J12" s="46">
        <v>13</v>
      </c>
      <c r="K12" s="46">
        <v>3</v>
      </c>
      <c r="L12" s="46">
        <v>1</v>
      </c>
      <c r="M12" s="6">
        <f t="shared" si="1"/>
        <v>22.5</v>
      </c>
      <c r="N12" s="2">
        <f>F22+M10+M11+M12</f>
        <v>82</v>
      </c>
      <c r="O12" s="19" t="s">
        <v>32</v>
      </c>
      <c r="P12" s="46">
        <v>2</v>
      </c>
      <c r="Q12" s="46">
        <v>13</v>
      </c>
      <c r="R12" s="46">
        <v>3</v>
      </c>
      <c r="S12" s="46">
        <v>1</v>
      </c>
      <c r="T12" s="6">
        <f t="shared" si="2"/>
        <v>22.5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14</v>
      </c>
      <c r="D13" s="46">
        <v>3</v>
      </c>
      <c r="E13" s="46">
        <v>0</v>
      </c>
      <c r="F13" s="6">
        <f t="shared" si="0"/>
        <v>21.5</v>
      </c>
      <c r="G13" s="2">
        <f t="shared" ref="G13:G19" si="3">F10+F11+F12+F13</f>
        <v>88</v>
      </c>
      <c r="H13" s="19" t="s">
        <v>7</v>
      </c>
      <c r="I13" s="46">
        <v>3</v>
      </c>
      <c r="J13" s="46">
        <v>12</v>
      </c>
      <c r="K13" s="46">
        <v>2</v>
      </c>
      <c r="L13" s="46">
        <v>0</v>
      </c>
      <c r="M13" s="6">
        <f t="shared" si="1"/>
        <v>17.5</v>
      </c>
      <c r="N13" s="2">
        <f t="shared" ref="N13:N18" si="4">M10+M11+M12+M13</f>
        <v>82.5</v>
      </c>
      <c r="O13" s="19" t="s">
        <v>33</v>
      </c>
      <c r="P13" s="46">
        <v>2</v>
      </c>
      <c r="Q13" s="46">
        <v>12</v>
      </c>
      <c r="R13" s="46">
        <v>2</v>
      </c>
      <c r="S13" s="46">
        <v>0</v>
      </c>
      <c r="T13" s="6">
        <f t="shared" si="2"/>
        <v>17</v>
      </c>
      <c r="U13" s="2">
        <f t="shared" ref="U13:U21" si="5">T10+T11+T12+T13</f>
        <v>85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16</v>
      </c>
      <c r="D14" s="46">
        <v>3</v>
      </c>
      <c r="E14" s="46">
        <v>0</v>
      </c>
      <c r="F14" s="6">
        <f t="shared" si="0"/>
        <v>23.5</v>
      </c>
      <c r="G14" s="2">
        <f t="shared" si="3"/>
        <v>94</v>
      </c>
      <c r="H14" s="19" t="s">
        <v>9</v>
      </c>
      <c r="I14" s="46">
        <v>2</v>
      </c>
      <c r="J14" s="46">
        <v>19</v>
      </c>
      <c r="K14" s="46">
        <v>3</v>
      </c>
      <c r="L14" s="46">
        <v>1</v>
      </c>
      <c r="M14" s="6">
        <f t="shared" si="1"/>
        <v>28.5</v>
      </c>
      <c r="N14" s="2">
        <f t="shared" si="4"/>
        <v>92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66.5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14</v>
      </c>
      <c r="D15" s="46">
        <v>3</v>
      </c>
      <c r="E15" s="46">
        <v>0</v>
      </c>
      <c r="F15" s="6">
        <f t="shared" si="0"/>
        <v>21</v>
      </c>
      <c r="G15" s="2">
        <f t="shared" si="3"/>
        <v>95.5</v>
      </c>
      <c r="H15" s="19" t="s">
        <v>12</v>
      </c>
      <c r="I15" s="46">
        <v>1</v>
      </c>
      <c r="J15" s="46">
        <v>12</v>
      </c>
      <c r="K15" s="46">
        <v>2</v>
      </c>
      <c r="L15" s="46">
        <v>0</v>
      </c>
      <c r="M15" s="6">
        <f t="shared" si="1"/>
        <v>16.5</v>
      </c>
      <c r="N15" s="2">
        <f t="shared" si="4"/>
        <v>85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39.5</v>
      </c>
      <c r="AB15" s="81">
        <v>233.5</v>
      </c>
    </row>
    <row r="16" spans="1:28" ht="24" customHeight="1" x14ac:dyDescent="0.2">
      <c r="A16" s="18" t="s">
        <v>39</v>
      </c>
      <c r="B16" s="46">
        <v>2</v>
      </c>
      <c r="C16" s="46">
        <v>18</v>
      </c>
      <c r="D16" s="46">
        <v>3</v>
      </c>
      <c r="E16" s="46">
        <v>3</v>
      </c>
      <c r="F16" s="6">
        <f t="shared" si="0"/>
        <v>32.5</v>
      </c>
      <c r="G16" s="2">
        <f t="shared" si="3"/>
        <v>98.5</v>
      </c>
      <c r="H16" s="19" t="s">
        <v>15</v>
      </c>
      <c r="I16" s="46">
        <v>2</v>
      </c>
      <c r="J16" s="46">
        <v>10</v>
      </c>
      <c r="K16" s="46">
        <v>1</v>
      </c>
      <c r="L16" s="46">
        <v>1</v>
      </c>
      <c r="M16" s="6">
        <f t="shared" si="1"/>
        <v>15.5</v>
      </c>
      <c r="N16" s="2">
        <f t="shared" si="4"/>
        <v>78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17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12</v>
      </c>
      <c r="D17" s="46">
        <v>3</v>
      </c>
      <c r="E17" s="46">
        <v>1</v>
      </c>
      <c r="F17" s="6">
        <f t="shared" si="0"/>
        <v>21.5</v>
      </c>
      <c r="G17" s="2">
        <f t="shared" si="3"/>
        <v>98.5</v>
      </c>
      <c r="H17" s="19" t="s">
        <v>18</v>
      </c>
      <c r="I17" s="46">
        <v>0</v>
      </c>
      <c r="J17" s="46">
        <v>11</v>
      </c>
      <c r="K17" s="46">
        <v>2</v>
      </c>
      <c r="L17" s="46">
        <v>0</v>
      </c>
      <c r="M17" s="6">
        <f t="shared" si="1"/>
        <v>15</v>
      </c>
      <c r="N17" s="2">
        <f t="shared" si="4"/>
        <v>75.5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19</v>
      </c>
      <c r="D18" s="46">
        <v>3</v>
      </c>
      <c r="E18" s="46">
        <v>2</v>
      </c>
      <c r="F18" s="6">
        <f t="shared" si="0"/>
        <v>31.5</v>
      </c>
      <c r="G18" s="2">
        <f t="shared" si="3"/>
        <v>106.5</v>
      </c>
      <c r="H18" s="19" t="s">
        <v>20</v>
      </c>
      <c r="I18" s="46">
        <v>0</v>
      </c>
      <c r="J18" s="46">
        <v>15</v>
      </c>
      <c r="K18" s="46">
        <v>2</v>
      </c>
      <c r="L18" s="46">
        <v>0</v>
      </c>
      <c r="M18" s="6">
        <f t="shared" si="1"/>
        <v>19</v>
      </c>
      <c r="N18" s="2">
        <f t="shared" si="4"/>
        <v>66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16</v>
      </c>
      <c r="D19" s="47">
        <v>4</v>
      </c>
      <c r="E19" s="47">
        <v>1</v>
      </c>
      <c r="F19" s="7">
        <f t="shared" si="0"/>
        <v>28.5</v>
      </c>
      <c r="G19" s="3">
        <f t="shared" si="3"/>
        <v>114</v>
      </c>
      <c r="H19" s="20" t="s">
        <v>22</v>
      </c>
      <c r="I19" s="45">
        <v>1</v>
      </c>
      <c r="J19" s="45">
        <v>10</v>
      </c>
      <c r="K19" s="45">
        <v>4</v>
      </c>
      <c r="L19" s="45">
        <v>0</v>
      </c>
      <c r="M19" s="6">
        <f t="shared" si="1"/>
        <v>18.5</v>
      </c>
      <c r="N19" s="2">
        <f>M16+M17+M18+M19</f>
        <v>68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17</v>
      </c>
      <c r="D20" s="45">
        <v>2</v>
      </c>
      <c r="E20" s="45">
        <v>0</v>
      </c>
      <c r="F20" s="8">
        <f t="shared" si="0"/>
        <v>22.5</v>
      </c>
      <c r="G20" s="35"/>
      <c r="H20" s="19" t="s">
        <v>24</v>
      </c>
      <c r="I20" s="46">
        <v>0</v>
      </c>
      <c r="J20" s="46">
        <v>17</v>
      </c>
      <c r="K20" s="46">
        <v>2</v>
      </c>
      <c r="L20" s="46">
        <v>0</v>
      </c>
      <c r="M20" s="8">
        <f t="shared" si="1"/>
        <v>21</v>
      </c>
      <c r="N20" s="2">
        <f>M17+M18+M19+M20</f>
        <v>73.5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13</v>
      </c>
      <c r="D21" s="46">
        <v>2</v>
      </c>
      <c r="E21" s="46">
        <v>3</v>
      </c>
      <c r="F21" s="6">
        <f t="shared" si="0"/>
        <v>25</v>
      </c>
      <c r="G21" s="36"/>
      <c r="H21" s="20" t="s">
        <v>25</v>
      </c>
      <c r="I21" s="46">
        <v>0</v>
      </c>
      <c r="J21" s="46">
        <v>15</v>
      </c>
      <c r="K21" s="46">
        <v>3</v>
      </c>
      <c r="L21" s="46">
        <v>0</v>
      </c>
      <c r="M21" s="6">
        <f t="shared" si="1"/>
        <v>21</v>
      </c>
      <c r="N21" s="2">
        <f>M18+M19+M20+M21</f>
        <v>79.5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</v>
      </c>
      <c r="C22" s="46">
        <v>10</v>
      </c>
      <c r="D22" s="46">
        <v>2</v>
      </c>
      <c r="E22" s="46">
        <v>1</v>
      </c>
      <c r="F22" s="6">
        <f t="shared" si="0"/>
        <v>17</v>
      </c>
      <c r="G22" s="2"/>
      <c r="H22" s="21" t="s">
        <v>26</v>
      </c>
      <c r="I22" s="47">
        <v>1</v>
      </c>
      <c r="J22" s="47">
        <v>16</v>
      </c>
      <c r="K22" s="47">
        <v>3</v>
      </c>
      <c r="L22" s="47">
        <v>0</v>
      </c>
      <c r="M22" s="6">
        <f t="shared" si="1"/>
        <v>22.5</v>
      </c>
      <c r="N22" s="3">
        <f>M19+M20+M21+M22</f>
        <v>83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114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92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85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87</v>
      </c>
      <c r="G24" s="88"/>
      <c r="H24" s="163"/>
      <c r="I24" s="164"/>
      <c r="J24" s="82" t="s">
        <v>71</v>
      </c>
      <c r="K24" s="86"/>
      <c r="L24" s="86"/>
      <c r="M24" s="87" t="s">
        <v>151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DIRECTOS!E4:H4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DIRECTOS!D5:H5</f>
        <v>CL 32- CR 39</v>
      </c>
      <c r="E5" s="200"/>
      <c r="F5" s="200"/>
      <c r="G5" s="200"/>
      <c r="H5" s="200"/>
      <c r="I5" s="195" t="s">
        <v>53</v>
      </c>
      <c r="J5" s="195"/>
      <c r="K5" s="195"/>
      <c r="L5" s="186">
        <f>DIRECTOS!L5:N5</f>
        <v>3239</v>
      </c>
      <c r="M5" s="186"/>
      <c r="N5" s="186"/>
      <c r="O5" s="50"/>
      <c r="P5" s="195" t="s">
        <v>57</v>
      </c>
      <c r="Q5" s="195"/>
      <c r="R5" s="195"/>
      <c r="S5" s="186" t="s">
        <v>148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147</v>
      </c>
      <c r="E6" s="198"/>
      <c r="F6" s="198"/>
      <c r="G6" s="198"/>
      <c r="H6" s="198"/>
      <c r="I6" s="195" t="s">
        <v>59</v>
      </c>
      <c r="J6" s="195"/>
      <c r="K6" s="195"/>
      <c r="L6" s="194">
        <v>2</v>
      </c>
      <c r="M6" s="194"/>
      <c r="N6" s="194"/>
      <c r="O6" s="54"/>
      <c r="P6" s="195" t="s">
        <v>58</v>
      </c>
      <c r="Q6" s="195"/>
      <c r="R6" s="195"/>
      <c r="S6" s="201">
        <f>DIRECTOS!S6:U6</f>
        <v>44083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0</v>
      </c>
      <c r="C10" s="61">
        <v>1</v>
      </c>
      <c r="D10" s="61">
        <v>0</v>
      </c>
      <c r="E10" s="61">
        <v>1</v>
      </c>
      <c r="F10" s="62">
        <f t="shared" ref="F10:F22" si="0">B10*0.5+C10*1+D10*2+E10*2.5</f>
        <v>3.5</v>
      </c>
      <c r="G10" s="63"/>
      <c r="H10" s="64" t="s">
        <v>4</v>
      </c>
      <c r="I10" s="46">
        <v>2</v>
      </c>
      <c r="J10" s="46">
        <v>9</v>
      </c>
      <c r="K10" s="46">
        <v>0</v>
      </c>
      <c r="L10" s="46">
        <v>1</v>
      </c>
      <c r="M10" s="62">
        <f t="shared" ref="M10:M22" si="1">I10*0.5+J10*1+K10*2+L10*2.5</f>
        <v>12.5</v>
      </c>
      <c r="N10" s="65">
        <f>F20+F21+F22+M10</f>
        <v>55.5</v>
      </c>
      <c r="O10" s="64" t="s">
        <v>43</v>
      </c>
      <c r="P10" s="46">
        <v>2</v>
      </c>
      <c r="Q10" s="46">
        <v>4</v>
      </c>
      <c r="R10" s="46">
        <v>0</v>
      </c>
      <c r="S10" s="46">
        <v>0</v>
      </c>
      <c r="T10" s="62">
        <f t="shared" ref="T10:T21" si="2">P10*0.5+Q10*1+R10*2+S10*2.5</f>
        <v>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6</v>
      </c>
      <c r="D11" s="61">
        <v>0</v>
      </c>
      <c r="E11" s="61">
        <v>1</v>
      </c>
      <c r="F11" s="62">
        <f t="shared" si="0"/>
        <v>9.5</v>
      </c>
      <c r="G11" s="63"/>
      <c r="H11" s="64" t="s">
        <v>5</v>
      </c>
      <c r="I11" s="46">
        <v>2</v>
      </c>
      <c r="J11" s="46">
        <v>8</v>
      </c>
      <c r="K11" s="46">
        <v>0</v>
      </c>
      <c r="L11" s="46">
        <v>1</v>
      </c>
      <c r="M11" s="62">
        <f t="shared" si="1"/>
        <v>11.5</v>
      </c>
      <c r="N11" s="65">
        <f>F21+F22+M10+M11</f>
        <v>54</v>
      </c>
      <c r="O11" s="64" t="s">
        <v>44</v>
      </c>
      <c r="P11" s="46">
        <v>1</v>
      </c>
      <c r="Q11" s="46">
        <v>6</v>
      </c>
      <c r="R11" s="46">
        <v>0</v>
      </c>
      <c r="S11" s="46">
        <v>1</v>
      </c>
      <c r="T11" s="62">
        <f t="shared" si="2"/>
        <v>9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4</v>
      </c>
      <c r="D12" s="61">
        <v>0</v>
      </c>
      <c r="E12" s="61">
        <v>1</v>
      </c>
      <c r="F12" s="62">
        <f t="shared" si="0"/>
        <v>7</v>
      </c>
      <c r="G12" s="63"/>
      <c r="H12" s="64" t="s">
        <v>6</v>
      </c>
      <c r="I12" s="46">
        <v>3</v>
      </c>
      <c r="J12" s="46">
        <v>10</v>
      </c>
      <c r="K12" s="46">
        <v>0</v>
      </c>
      <c r="L12" s="46">
        <v>1</v>
      </c>
      <c r="M12" s="62">
        <f t="shared" si="1"/>
        <v>14</v>
      </c>
      <c r="N12" s="63">
        <f>F22+M10+M11+M12</f>
        <v>53.5</v>
      </c>
      <c r="O12" s="64" t="s">
        <v>32</v>
      </c>
      <c r="P12" s="46">
        <v>2</v>
      </c>
      <c r="Q12" s="46">
        <v>5</v>
      </c>
      <c r="R12" s="46">
        <v>0</v>
      </c>
      <c r="S12" s="46">
        <v>0</v>
      </c>
      <c r="T12" s="62">
        <f t="shared" si="2"/>
        <v>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1</v>
      </c>
      <c r="D13" s="61">
        <v>0</v>
      </c>
      <c r="E13" s="61">
        <v>1</v>
      </c>
      <c r="F13" s="62">
        <f t="shared" si="0"/>
        <v>3.5</v>
      </c>
      <c r="G13" s="63">
        <f t="shared" ref="G13:G19" si="3">F10+F11+F12+F13</f>
        <v>23.5</v>
      </c>
      <c r="H13" s="64" t="s">
        <v>7</v>
      </c>
      <c r="I13" s="46">
        <v>2</v>
      </c>
      <c r="J13" s="46">
        <v>10</v>
      </c>
      <c r="K13" s="46">
        <v>0</v>
      </c>
      <c r="L13" s="46">
        <v>1</v>
      </c>
      <c r="M13" s="62">
        <f t="shared" si="1"/>
        <v>13.5</v>
      </c>
      <c r="N13" s="63">
        <f t="shared" ref="N13:N18" si="4">M10+M11+M12+M13</f>
        <v>51.5</v>
      </c>
      <c r="O13" s="64" t="s">
        <v>33</v>
      </c>
      <c r="P13" s="46">
        <v>0</v>
      </c>
      <c r="Q13" s="46">
        <v>4</v>
      </c>
      <c r="R13" s="46">
        <v>0</v>
      </c>
      <c r="S13" s="46">
        <v>0</v>
      </c>
      <c r="T13" s="62">
        <f t="shared" si="2"/>
        <v>4</v>
      </c>
      <c r="U13" s="63">
        <f t="shared" ref="U13:U21" si="5">T10+T11+T12+T13</f>
        <v>24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3</v>
      </c>
      <c r="D14" s="61">
        <v>0</v>
      </c>
      <c r="E14" s="61">
        <v>1</v>
      </c>
      <c r="F14" s="62">
        <f t="shared" si="0"/>
        <v>6.5</v>
      </c>
      <c r="G14" s="63">
        <f t="shared" si="3"/>
        <v>26.5</v>
      </c>
      <c r="H14" s="64" t="s">
        <v>9</v>
      </c>
      <c r="I14" s="46">
        <v>2</v>
      </c>
      <c r="J14" s="46">
        <v>8</v>
      </c>
      <c r="K14" s="46">
        <v>0</v>
      </c>
      <c r="L14" s="46">
        <v>1</v>
      </c>
      <c r="M14" s="62">
        <f t="shared" si="1"/>
        <v>11.5</v>
      </c>
      <c r="N14" s="63">
        <f t="shared" si="4"/>
        <v>50.5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19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3</v>
      </c>
      <c r="D15" s="61">
        <v>0</v>
      </c>
      <c r="E15" s="61">
        <v>0</v>
      </c>
      <c r="F15" s="62">
        <f t="shared" si="0"/>
        <v>3.5</v>
      </c>
      <c r="G15" s="63">
        <f t="shared" si="3"/>
        <v>20.5</v>
      </c>
      <c r="H15" s="64" t="s">
        <v>12</v>
      </c>
      <c r="I15" s="46">
        <v>1</v>
      </c>
      <c r="J15" s="46">
        <v>7</v>
      </c>
      <c r="K15" s="46">
        <v>0</v>
      </c>
      <c r="L15" s="46">
        <v>1</v>
      </c>
      <c r="M15" s="62">
        <f t="shared" si="1"/>
        <v>10</v>
      </c>
      <c r="N15" s="63">
        <f t="shared" si="4"/>
        <v>49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10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2</v>
      </c>
      <c r="D16" s="61">
        <v>0</v>
      </c>
      <c r="E16" s="61">
        <v>0</v>
      </c>
      <c r="F16" s="62">
        <f t="shared" si="0"/>
        <v>2.5</v>
      </c>
      <c r="G16" s="63">
        <f t="shared" si="3"/>
        <v>16</v>
      </c>
      <c r="H16" s="64" t="s">
        <v>15</v>
      </c>
      <c r="I16" s="46">
        <v>2</v>
      </c>
      <c r="J16" s="46">
        <v>6</v>
      </c>
      <c r="K16" s="46">
        <v>0</v>
      </c>
      <c r="L16" s="46">
        <v>1</v>
      </c>
      <c r="M16" s="62">
        <f t="shared" si="1"/>
        <v>9.5</v>
      </c>
      <c r="N16" s="63">
        <f t="shared" si="4"/>
        <v>44.5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4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4</v>
      </c>
      <c r="D17" s="61">
        <v>0</v>
      </c>
      <c r="E17" s="61">
        <v>1</v>
      </c>
      <c r="F17" s="62">
        <f t="shared" si="0"/>
        <v>7.5</v>
      </c>
      <c r="G17" s="63">
        <f t="shared" si="3"/>
        <v>20</v>
      </c>
      <c r="H17" s="64" t="s">
        <v>18</v>
      </c>
      <c r="I17" s="46">
        <v>3</v>
      </c>
      <c r="J17" s="46">
        <v>5</v>
      </c>
      <c r="K17" s="46">
        <v>0</v>
      </c>
      <c r="L17" s="46">
        <v>2</v>
      </c>
      <c r="M17" s="62">
        <f t="shared" si="1"/>
        <v>11.5</v>
      </c>
      <c r="N17" s="63">
        <f t="shared" si="4"/>
        <v>42.5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2</v>
      </c>
      <c r="D18" s="61">
        <v>0</v>
      </c>
      <c r="E18" s="61">
        <v>2</v>
      </c>
      <c r="F18" s="62">
        <f t="shared" si="0"/>
        <v>8.5</v>
      </c>
      <c r="G18" s="63">
        <f t="shared" si="3"/>
        <v>22</v>
      </c>
      <c r="H18" s="64" t="s">
        <v>20</v>
      </c>
      <c r="I18" s="46">
        <v>1</v>
      </c>
      <c r="J18" s="46">
        <v>5</v>
      </c>
      <c r="K18" s="46">
        <v>0</v>
      </c>
      <c r="L18" s="46">
        <v>1</v>
      </c>
      <c r="M18" s="62">
        <f t="shared" si="1"/>
        <v>8</v>
      </c>
      <c r="N18" s="63">
        <f t="shared" si="4"/>
        <v>39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5</v>
      </c>
      <c r="D19" s="69">
        <v>0</v>
      </c>
      <c r="E19" s="69">
        <v>1</v>
      </c>
      <c r="F19" s="70">
        <f t="shared" si="0"/>
        <v>8</v>
      </c>
      <c r="G19" s="71">
        <f t="shared" si="3"/>
        <v>26.5</v>
      </c>
      <c r="H19" s="72" t="s">
        <v>22</v>
      </c>
      <c r="I19" s="45">
        <v>1</v>
      </c>
      <c r="J19" s="45">
        <v>6</v>
      </c>
      <c r="K19" s="45">
        <v>0</v>
      </c>
      <c r="L19" s="45">
        <v>1</v>
      </c>
      <c r="M19" s="62">
        <f t="shared" si="1"/>
        <v>9</v>
      </c>
      <c r="N19" s="63">
        <f>M16+M17+M18+M19</f>
        <v>38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10</v>
      </c>
      <c r="D20" s="67">
        <v>0</v>
      </c>
      <c r="E20" s="67">
        <v>1</v>
      </c>
      <c r="F20" s="73">
        <f t="shared" si="0"/>
        <v>13</v>
      </c>
      <c r="G20" s="74"/>
      <c r="H20" s="64" t="s">
        <v>24</v>
      </c>
      <c r="I20" s="46">
        <v>0</v>
      </c>
      <c r="J20" s="46">
        <v>4</v>
      </c>
      <c r="K20" s="46">
        <v>0</v>
      </c>
      <c r="L20" s="46">
        <v>1</v>
      </c>
      <c r="M20" s="73">
        <f t="shared" si="1"/>
        <v>6.5</v>
      </c>
      <c r="N20" s="63">
        <f>M17+M18+M19+M20</f>
        <v>35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0</v>
      </c>
      <c r="C21" s="61">
        <v>12</v>
      </c>
      <c r="D21" s="61">
        <v>0</v>
      </c>
      <c r="E21" s="61">
        <v>1</v>
      </c>
      <c r="F21" s="62">
        <f t="shared" si="0"/>
        <v>14.5</v>
      </c>
      <c r="G21" s="75"/>
      <c r="H21" s="72" t="s">
        <v>25</v>
      </c>
      <c r="I21" s="46">
        <v>1</v>
      </c>
      <c r="J21" s="46">
        <v>6</v>
      </c>
      <c r="K21" s="46">
        <v>0</v>
      </c>
      <c r="L21" s="46">
        <v>2</v>
      </c>
      <c r="M21" s="62">
        <f t="shared" si="1"/>
        <v>11.5</v>
      </c>
      <c r="N21" s="63">
        <f>M18+M19+M20+M21</f>
        <v>35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13</v>
      </c>
      <c r="D22" s="61">
        <v>0</v>
      </c>
      <c r="E22" s="61">
        <v>1</v>
      </c>
      <c r="F22" s="62">
        <f t="shared" si="0"/>
        <v>15.5</v>
      </c>
      <c r="G22" s="63"/>
      <c r="H22" s="68" t="s">
        <v>26</v>
      </c>
      <c r="I22" s="47">
        <v>2</v>
      </c>
      <c r="J22" s="47">
        <v>5</v>
      </c>
      <c r="K22" s="47">
        <v>0</v>
      </c>
      <c r="L22" s="47">
        <v>3</v>
      </c>
      <c r="M22" s="62">
        <f t="shared" si="1"/>
        <v>13.5</v>
      </c>
      <c r="N22" s="71">
        <f>M19+M20+M21+M22</f>
        <v>40.5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26.5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55.5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87</v>
      </c>
      <c r="G24" s="88"/>
      <c r="H24" s="207"/>
      <c r="I24" s="208"/>
      <c r="J24" s="83" t="s">
        <v>71</v>
      </c>
      <c r="K24" s="86"/>
      <c r="L24" s="86"/>
      <c r="M24" s="87" t="s">
        <v>72</v>
      </c>
      <c r="N24" s="88"/>
      <c r="O24" s="207"/>
      <c r="P24" s="208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DIRECTOS!E4:H4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DIRECTOS!D5:H5</f>
        <v>CL 32- CR 39</v>
      </c>
      <c r="E6" s="183"/>
      <c r="F6" s="183"/>
      <c r="G6" s="183"/>
      <c r="H6" s="183"/>
      <c r="I6" s="179" t="s">
        <v>53</v>
      </c>
      <c r="J6" s="179"/>
      <c r="K6" s="179"/>
      <c r="L6" s="186">
        <f>DIRECTOS!L5:N5</f>
        <v>3239</v>
      </c>
      <c r="M6" s="186"/>
      <c r="N6" s="186"/>
      <c r="O6" s="12"/>
      <c r="P6" s="179" t="s">
        <v>58</v>
      </c>
      <c r="Q6" s="179"/>
      <c r="R6" s="179"/>
      <c r="S6" s="214">
        <f>DIRECTOS!S6:U6</f>
        <v>44083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DIRECTOS!B10+IZQUIERDA!B10</f>
        <v>3</v>
      </c>
      <c r="C10" s="46">
        <f>DIRECTOS!C10+IZQUIERDA!C10</f>
        <v>9</v>
      </c>
      <c r="D10" s="46">
        <f>DIRECTOS!D10+IZQUIERDA!D10</f>
        <v>4</v>
      </c>
      <c r="E10" s="46">
        <f>DIRECTOS!E10+IZQUIERDA!E10</f>
        <v>1</v>
      </c>
      <c r="F10" s="6">
        <f t="shared" ref="F10:F22" si="0">B10*0.5+C10*1+D10*2+E10*2.5</f>
        <v>21</v>
      </c>
      <c r="G10" s="2"/>
      <c r="H10" s="19" t="s">
        <v>4</v>
      </c>
      <c r="I10" s="46">
        <f>DIRECTOS!I10+IZQUIERDA!I10</f>
        <v>2</v>
      </c>
      <c r="J10" s="46">
        <f>DIRECTOS!J10+IZQUIERDA!J10</f>
        <v>19</v>
      </c>
      <c r="K10" s="46">
        <f>DIRECTOS!K10+IZQUIERDA!K10</f>
        <v>2</v>
      </c>
      <c r="L10" s="46">
        <f>DIRECTOS!L10+IZQUIERDA!L10</f>
        <v>3</v>
      </c>
      <c r="M10" s="6">
        <f t="shared" ref="M10:M22" si="1">I10*0.5+J10*1+K10*2+L10*2.5</f>
        <v>31.5</v>
      </c>
      <c r="N10" s="9">
        <f>F20+F21+F22+M10</f>
        <v>139</v>
      </c>
      <c r="O10" s="19" t="s">
        <v>43</v>
      </c>
      <c r="P10" s="46">
        <f>DIRECTOS!P10+IZQUIERDA!P10</f>
        <v>3</v>
      </c>
      <c r="Q10" s="46">
        <f>DIRECTOS!Q10+IZQUIERDA!Q10</f>
        <v>14</v>
      </c>
      <c r="R10" s="46">
        <f>DIRECTOS!R10+IZQUIERDA!R10</f>
        <v>4</v>
      </c>
      <c r="S10" s="46">
        <f>DIRECTOS!S10+IZQUIERDA!S10</f>
        <v>0</v>
      </c>
      <c r="T10" s="6">
        <f t="shared" ref="T10:T21" si="2">P10*0.5+Q10*1+R10*2+S10*2.5</f>
        <v>23.5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DIRECTOS!B11+IZQUIERDA!B11</f>
        <v>5</v>
      </c>
      <c r="C11" s="46">
        <f>DIRECTOS!C11+IZQUIERDA!C11</f>
        <v>20</v>
      </c>
      <c r="D11" s="46">
        <f>DIRECTOS!D11+IZQUIERDA!D11</f>
        <v>2</v>
      </c>
      <c r="E11" s="46">
        <f>DIRECTOS!E11+IZQUIERDA!E11</f>
        <v>1</v>
      </c>
      <c r="F11" s="6">
        <f t="shared" si="0"/>
        <v>29</v>
      </c>
      <c r="G11" s="2"/>
      <c r="H11" s="19" t="s">
        <v>5</v>
      </c>
      <c r="I11" s="46">
        <f>DIRECTOS!I11+IZQUIERDA!I11</f>
        <v>5</v>
      </c>
      <c r="J11" s="46">
        <f>DIRECTOS!J11+IZQUIERDA!J11</f>
        <v>24</v>
      </c>
      <c r="K11" s="46">
        <f>DIRECTOS!K11+IZQUIERDA!K11</f>
        <v>3</v>
      </c>
      <c r="L11" s="46">
        <f>DIRECTOS!L11+IZQUIERDA!L11</f>
        <v>1</v>
      </c>
      <c r="M11" s="6">
        <f t="shared" si="1"/>
        <v>35</v>
      </c>
      <c r="N11" s="9">
        <f>F21+F22+M10+M11</f>
        <v>138.5</v>
      </c>
      <c r="O11" s="19" t="s">
        <v>44</v>
      </c>
      <c r="P11" s="46">
        <f>DIRECTOS!P11+IZQUIERDA!P11</f>
        <v>4</v>
      </c>
      <c r="Q11" s="46">
        <f>DIRECTOS!Q11+IZQUIERDA!Q11</f>
        <v>21</v>
      </c>
      <c r="R11" s="46">
        <f>DIRECTOS!R11+IZQUIERDA!R11</f>
        <v>4</v>
      </c>
      <c r="S11" s="46">
        <f>DIRECTOS!S11+IZQUIERDA!S11</f>
        <v>2</v>
      </c>
      <c r="T11" s="6">
        <f t="shared" si="2"/>
        <v>36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DIRECTOS!B12+IZQUIERDA!B12</f>
        <v>3</v>
      </c>
      <c r="C12" s="46">
        <f>DIRECTOS!C12+IZQUIERDA!C12</f>
        <v>22</v>
      </c>
      <c r="D12" s="46">
        <f>DIRECTOS!D12+IZQUIERDA!D12</f>
        <v>4</v>
      </c>
      <c r="E12" s="46">
        <f>DIRECTOS!E12+IZQUIERDA!E12</f>
        <v>2</v>
      </c>
      <c r="F12" s="6">
        <f t="shared" si="0"/>
        <v>36.5</v>
      </c>
      <c r="G12" s="2"/>
      <c r="H12" s="19" t="s">
        <v>6</v>
      </c>
      <c r="I12" s="46">
        <f>DIRECTOS!I12+IZQUIERDA!I12</f>
        <v>5</v>
      </c>
      <c r="J12" s="46">
        <f>DIRECTOS!J12+IZQUIERDA!J12</f>
        <v>23</v>
      </c>
      <c r="K12" s="46">
        <f>DIRECTOS!K12+IZQUIERDA!K12</f>
        <v>3</v>
      </c>
      <c r="L12" s="46">
        <f>DIRECTOS!L12+IZQUIERDA!L12</f>
        <v>2</v>
      </c>
      <c r="M12" s="6">
        <f t="shared" si="1"/>
        <v>36.5</v>
      </c>
      <c r="N12" s="2">
        <f>F22+M10+M11+M12</f>
        <v>135.5</v>
      </c>
      <c r="O12" s="19" t="s">
        <v>32</v>
      </c>
      <c r="P12" s="46">
        <f>DIRECTOS!P12+IZQUIERDA!P12</f>
        <v>4</v>
      </c>
      <c r="Q12" s="46">
        <f>DIRECTOS!Q12+IZQUIERDA!Q12</f>
        <v>18</v>
      </c>
      <c r="R12" s="46">
        <f>DIRECTOS!R12+IZQUIERDA!R12</f>
        <v>3</v>
      </c>
      <c r="S12" s="46">
        <f>DIRECTOS!S12+IZQUIERDA!S12</f>
        <v>1</v>
      </c>
      <c r="T12" s="6">
        <f t="shared" si="2"/>
        <v>28.5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DIRECTOS!B13+IZQUIERDA!B13</f>
        <v>3</v>
      </c>
      <c r="C13" s="46">
        <f>DIRECTOS!C13+IZQUIERDA!C13</f>
        <v>15</v>
      </c>
      <c r="D13" s="46">
        <f>DIRECTOS!D13+IZQUIERDA!D13</f>
        <v>3</v>
      </c>
      <c r="E13" s="46">
        <f>DIRECTOS!E13+IZQUIERDA!E13</f>
        <v>1</v>
      </c>
      <c r="F13" s="6">
        <f t="shared" si="0"/>
        <v>25</v>
      </c>
      <c r="G13" s="2">
        <f t="shared" ref="G13:G19" si="3">F10+F11+F12+F13</f>
        <v>111.5</v>
      </c>
      <c r="H13" s="19" t="s">
        <v>7</v>
      </c>
      <c r="I13" s="46">
        <f>DIRECTOS!I13+IZQUIERDA!I13</f>
        <v>5</v>
      </c>
      <c r="J13" s="46">
        <f>DIRECTOS!J13+IZQUIERDA!J13</f>
        <v>22</v>
      </c>
      <c r="K13" s="46">
        <f>DIRECTOS!K13+IZQUIERDA!K13</f>
        <v>2</v>
      </c>
      <c r="L13" s="46">
        <f>DIRECTOS!L13+IZQUIERDA!L13</f>
        <v>1</v>
      </c>
      <c r="M13" s="6">
        <f t="shared" si="1"/>
        <v>31</v>
      </c>
      <c r="N13" s="2">
        <f t="shared" ref="N13:N18" si="4">M10+M11+M12+M13</f>
        <v>134</v>
      </c>
      <c r="O13" s="19" t="s">
        <v>33</v>
      </c>
      <c r="P13" s="46">
        <f>DIRECTOS!P13+IZQUIERDA!P13</f>
        <v>2</v>
      </c>
      <c r="Q13" s="46">
        <f>DIRECTOS!Q13+IZQUIERDA!Q13</f>
        <v>16</v>
      </c>
      <c r="R13" s="46">
        <f>DIRECTOS!R13+IZQUIERDA!R13</f>
        <v>2</v>
      </c>
      <c r="S13" s="46">
        <f>DIRECTOS!S13+IZQUIERDA!S13</f>
        <v>0</v>
      </c>
      <c r="T13" s="6">
        <f t="shared" si="2"/>
        <v>21</v>
      </c>
      <c r="U13" s="2">
        <f t="shared" ref="U13:U21" si="5">T10+T11+T12+T13</f>
        <v>109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DIRECTOS!B14+IZQUIERDA!B14</f>
        <v>5</v>
      </c>
      <c r="C14" s="46">
        <f>DIRECTOS!C14+IZQUIERDA!C14</f>
        <v>19</v>
      </c>
      <c r="D14" s="46">
        <f>DIRECTOS!D14+IZQUIERDA!D14</f>
        <v>3</v>
      </c>
      <c r="E14" s="46">
        <f>DIRECTOS!E14+IZQUIERDA!E14</f>
        <v>1</v>
      </c>
      <c r="F14" s="6">
        <f t="shared" si="0"/>
        <v>30</v>
      </c>
      <c r="G14" s="2">
        <f t="shared" si="3"/>
        <v>120.5</v>
      </c>
      <c r="H14" s="19" t="s">
        <v>9</v>
      </c>
      <c r="I14" s="46">
        <f>DIRECTOS!I14+IZQUIERDA!I14</f>
        <v>4</v>
      </c>
      <c r="J14" s="46">
        <f>DIRECTOS!J14+IZQUIERDA!J14</f>
        <v>27</v>
      </c>
      <c r="K14" s="46">
        <f>DIRECTOS!K14+IZQUIERDA!K14</f>
        <v>3</v>
      </c>
      <c r="L14" s="46">
        <f>DIRECTOS!L14+IZQUIERDA!L14</f>
        <v>2</v>
      </c>
      <c r="M14" s="6">
        <f t="shared" si="1"/>
        <v>40</v>
      </c>
      <c r="N14" s="2">
        <f t="shared" si="4"/>
        <v>142.5</v>
      </c>
      <c r="O14" s="19" t="s">
        <v>29</v>
      </c>
      <c r="P14" s="46">
        <f>DIRECTOS!P14+IZQUIERDA!P14</f>
        <v>0</v>
      </c>
      <c r="Q14" s="46">
        <f>DIRECTOS!Q14+IZQUIERDA!Q14</f>
        <v>0</v>
      </c>
      <c r="R14" s="46">
        <f>DIRECTOS!R14+IZQUIERDA!R14</f>
        <v>0</v>
      </c>
      <c r="S14" s="46">
        <f>DIRECTOS!S14+IZQUIERDA!S14</f>
        <v>0</v>
      </c>
      <c r="T14" s="6">
        <f t="shared" si="2"/>
        <v>0</v>
      </c>
      <c r="U14" s="2">
        <f t="shared" si="5"/>
        <v>85.5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DIRECTOS!B15+IZQUIERDA!B15</f>
        <v>3</v>
      </c>
      <c r="C15" s="46">
        <f>DIRECTOS!C15+IZQUIERDA!C15</f>
        <v>17</v>
      </c>
      <c r="D15" s="46">
        <f>DIRECTOS!D15+IZQUIERDA!D15</f>
        <v>3</v>
      </c>
      <c r="E15" s="46">
        <f>DIRECTOS!E15+IZQUIERDA!E15</f>
        <v>0</v>
      </c>
      <c r="F15" s="6">
        <f t="shared" si="0"/>
        <v>24.5</v>
      </c>
      <c r="G15" s="2">
        <f t="shared" si="3"/>
        <v>116</v>
      </c>
      <c r="H15" s="19" t="s">
        <v>12</v>
      </c>
      <c r="I15" s="46">
        <f>DIRECTOS!I15+IZQUIERDA!I15</f>
        <v>2</v>
      </c>
      <c r="J15" s="46">
        <f>DIRECTOS!J15+IZQUIERDA!J15</f>
        <v>19</v>
      </c>
      <c r="K15" s="46">
        <f>DIRECTOS!K15+IZQUIERDA!K15</f>
        <v>2</v>
      </c>
      <c r="L15" s="46">
        <f>DIRECTOS!L15+IZQUIERDA!L15</f>
        <v>1</v>
      </c>
      <c r="M15" s="6">
        <f t="shared" si="1"/>
        <v>26.5</v>
      </c>
      <c r="N15" s="2">
        <f t="shared" si="4"/>
        <v>134</v>
      </c>
      <c r="O15" s="18" t="s">
        <v>30</v>
      </c>
      <c r="P15" s="46">
        <f>DIRECTOS!P15+IZQUIERDA!P15</f>
        <v>0</v>
      </c>
      <c r="Q15" s="46">
        <f>DIRECTOS!Q15+IZQUIERDA!Q15</f>
        <v>0</v>
      </c>
      <c r="R15" s="46">
        <f>DIRECTOS!R15+IZQUIERDA!R15</f>
        <v>0</v>
      </c>
      <c r="S15" s="46">
        <f>DIRECTOS!S15+IZQUIERDA!S15</f>
        <v>0</v>
      </c>
      <c r="T15" s="6">
        <f t="shared" si="2"/>
        <v>0</v>
      </c>
      <c r="U15" s="2">
        <f t="shared" si="5"/>
        <v>49.5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DIRECTOS!B16+IZQUIERDA!B16</f>
        <v>3</v>
      </c>
      <c r="C16" s="46">
        <f>DIRECTOS!C16+IZQUIERDA!C16</f>
        <v>20</v>
      </c>
      <c r="D16" s="46">
        <f>DIRECTOS!D16+IZQUIERDA!D16</f>
        <v>3</v>
      </c>
      <c r="E16" s="46">
        <f>DIRECTOS!E16+IZQUIERDA!E16</f>
        <v>3</v>
      </c>
      <c r="F16" s="6">
        <f t="shared" si="0"/>
        <v>35</v>
      </c>
      <c r="G16" s="2">
        <f t="shared" si="3"/>
        <v>114.5</v>
      </c>
      <c r="H16" s="19" t="s">
        <v>15</v>
      </c>
      <c r="I16" s="46">
        <f>DIRECTOS!I16+IZQUIERDA!I16</f>
        <v>4</v>
      </c>
      <c r="J16" s="46">
        <f>DIRECTOS!J16+IZQUIERDA!J16</f>
        <v>16</v>
      </c>
      <c r="K16" s="46">
        <f>DIRECTOS!K16+IZQUIERDA!K16</f>
        <v>1</v>
      </c>
      <c r="L16" s="46">
        <f>DIRECTOS!L16+IZQUIERDA!L16</f>
        <v>2</v>
      </c>
      <c r="M16" s="6">
        <f t="shared" si="1"/>
        <v>25</v>
      </c>
      <c r="N16" s="2">
        <f t="shared" si="4"/>
        <v>122.5</v>
      </c>
      <c r="O16" s="19" t="s">
        <v>8</v>
      </c>
      <c r="P16" s="46">
        <f>DIRECTOS!P16+IZQUIERDA!P16</f>
        <v>0</v>
      </c>
      <c r="Q16" s="46">
        <f>DIRECTOS!Q16+IZQUIERDA!Q16</f>
        <v>0</v>
      </c>
      <c r="R16" s="46">
        <f>DIRECTOS!R16+IZQUIERDA!R16</f>
        <v>0</v>
      </c>
      <c r="S16" s="46">
        <f>DIRECTOS!S16+IZQUIERDA!S16</f>
        <v>0</v>
      </c>
      <c r="T16" s="6">
        <f t="shared" si="2"/>
        <v>0</v>
      </c>
      <c r="U16" s="2">
        <f t="shared" si="5"/>
        <v>21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DIRECTOS!B17+IZQUIERDA!B17</f>
        <v>4</v>
      </c>
      <c r="C17" s="46">
        <f>DIRECTOS!C17+IZQUIERDA!C17</f>
        <v>16</v>
      </c>
      <c r="D17" s="46">
        <f>DIRECTOS!D17+IZQUIERDA!D17</f>
        <v>3</v>
      </c>
      <c r="E17" s="46">
        <f>DIRECTOS!E17+IZQUIERDA!E17</f>
        <v>2</v>
      </c>
      <c r="F17" s="6">
        <f t="shared" si="0"/>
        <v>29</v>
      </c>
      <c r="G17" s="2">
        <f t="shared" si="3"/>
        <v>118.5</v>
      </c>
      <c r="H17" s="19" t="s">
        <v>18</v>
      </c>
      <c r="I17" s="46">
        <f>DIRECTOS!I17+IZQUIERDA!I17</f>
        <v>3</v>
      </c>
      <c r="J17" s="46">
        <f>DIRECTOS!J17+IZQUIERDA!J17</f>
        <v>16</v>
      </c>
      <c r="K17" s="46">
        <f>DIRECTOS!K17+IZQUIERDA!K17</f>
        <v>2</v>
      </c>
      <c r="L17" s="46">
        <f>DIRECTOS!L17+IZQUIERDA!L17</f>
        <v>2</v>
      </c>
      <c r="M17" s="6">
        <f t="shared" si="1"/>
        <v>26.5</v>
      </c>
      <c r="N17" s="2">
        <f t="shared" si="4"/>
        <v>118</v>
      </c>
      <c r="O17" s="19" t="s">
        <v>10</v>
      </c>
      <c r="P17" s="46">
        <f>DIRECTOS!P17+IZQUIERDA!P17</f>
        <v>0</v>
      </c>
      <c r="Q17" s="46">
        <f>DIRECTOS!Q17+IZQUIERDA!Q17</f>
        <v>0</v>
      </c>
      <c r="R17" s="46">
        <f>DIRECTOS!R17+IZQUIERDA!R17</f>
        <v>0</v>
      </c>
      <c r="S17" s="46">
        <f>DIRECTOS!S17+IZQUIERDA!S17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DIRECTOS!B18+IZQUIERDA!B18</f>
        <v>6</v>
      </c>
      <c r="C18" s="46">
        <f>DIRECTOS!C18+IZQUIERDA!C18</f>
        <v>21</v>
      </c>
      <c r="D18" s="46">
        <f>DIRECTOS!D18+IZQUIERDA!D18</f>
        <v>3</v>
      </c>
      <c r="E18" s="46">
        <f>DIRECTOS!E18+IZQUIERDA!E18</f>
        <v>4</v>
      </c>
      <c r="F18" s="6">
        <f t="shared" si="0"/>
        <v>40</v>
      </c>
      <c r="G18" s="2">
        <f t="shared" si="3"/>
        <v>128.5</v>
      </c>
      <c r="H18" s="19" t="s">
        <v>20</v>
      </c>
      <c r="I18" s="46">
        <f>DIRECTOS!I18+IZQUIERDA!I18</f>
        <v>1</v>
      </c>
      <c r="J18" s="46">
        <f>DIRECTOS!J18+IZQUIERDA!J18</f>
        <v>20</v>
      </c>
      <c r="K18" s="46">
        <f>DIRECTOS!K18+IZQUIERDA!K18</f>
        <v>2</v>
      </c>
      <c r="L18" s="46">
        <f>DIRECTOS!L18+IZQUIERDA!L18</f>
        <v>1</v>
      </c>
      <c r="M18" s="6">
        <f t="shared" si="1"/>
        <v>27</v>
      </c>
      <c r="N18" s="2">
        <f t="shared" si="4"/>
        <v>105</v>
      </c>
      <c r="O18" s="19" t="s">
        <v>13</v>
      </c>
      <c r="P18" s="46">
        <f>DIRECTOS!P18+IZQUIERDA!P18</f>
        <v>0</v>
      </c>
      <c r="Q18" s="46">
        <f>DIRECTOS!Q18+IZQUIERDA!Q18</f>
        <v>0</v>
      </c>
      <c r="R18" s="46">
        <f>DIRECTOS!R18+IZQUIERDA!R18</f>
        <v>0</v>
      </c>
      <c r="S18" s="46">
        <f>DIRECTOS!S18+IZQUIERDA!S18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DIRECTOS!B19+IZQUIERDA!B19</f>
        <v>5</v>
      </c>
      <c r="C19" s="47">
        <f>DIRECTOS!C19+IZQUIERDA!C19</f>
        <v>21</v>
      </c>
      <c r="D19" s="47">
        <f>DIRECTOS!D19+IZQUIERDA!D19</f>
        <v>4</v>
      </c>
      <c r="E19" s="47">
        <f>DIRECTOS!E19+IZQUIERDA!E19</f>
        <v>2</v>
      </c>
      <c r="F19" s="7">
        <f t="shared" si="0"/>
        <v>36.5</v>
      </c>
      <c r="G19" s="3">
        <f t="shared" si="3"/>
        <v>140.5</v>
      </c>
      <c r="H19" s="20" t="s">
        <v>22</v>
      </c>
      <c r="I19" s="46">
        <f>DIRECTOS!I19+IZQUIERDA!I19</f>
        <v>2</v>
      </c>
      <c r="J19" s="46">
        <f>DIRECTOS!J19+IZQUIERDA!J19</f>
        <v>16</v>
      </c>
      <c r="K19" s="46">
        <f>DIRECTOS!K19+IZQUIERDA!K19</f>
        <v>4</v>
      </c>
      <c r="L19" s="46">
        <f>DIRECTOS!L19+IZQUIERDA!L19</f>
        <v>1</v>
      </c>
      <c r="M19" s="6">
        <f t="shared" si="1"/>
        <v>27.5</v>
      </c>
      <c r="N19" s="2">
        <f>M16+M17+M18+M19</f>
        <v>106</v>
      </c>
      <c r="O19" s="19" t="s">
        <v>16</v>
      </c>
      <c r="P19" s="46">
        <f>DIRECTOS!P19+IZQUIERDA!P19</f>
        <v>0</v>
      </c>
      <c r="Q19" s="46">
        <f>DIRECTOS!Q19+IZQUIERDA!Q19</f>
        <v>0</v>
      </c>
      <c r="R19" s="46">
        <f>DIRECTOS!R19+IZQUIERDA!R19</f>
        <v>0</v>
      </c>
      <c r="S19" s="46">
        <f>DIRECTOS!S19+IZQUIERDA!S19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DIRECTOS!B20+IZQUIERDA!B20</f>
        <v>4</v>
      </c>
      <c r="C20" s="45">
        <f>DIRECTOS!C20+IZQUIERDA!C20</f>
        <v>27</v>
      </c>
      <c r="D20" s="45">
        <f>DIRECTOS!D20+IZQUIERDA!D20</f>
        <v>2</v>
      </c>
      <c r="E20" s="45">
        <f>DIRECTOS!E20+IZQUIERDA!E20</f>
        <v>1</v>
      </c>
      <c r="F20" s="8">
        <f t="shared" si="0"/>
        <v>35.5</v>
      </c>
      <c r="G20" s="35"/>
      <c r="H20" s="19" t="s">
        <v>24</v>
      </c>
      <c r="I20" s="46">
        <f>DIRECTOS!I20+IZQUIERDA!I20</f>
        <v>0</v>
      </c>
      <c r="J20" s="46">
        <f>DIRECTOS!J20+IZQUIERDA!J20</f>
        <v>21</v>
      </c>
      <c r="K20" s="46">
        <f>DIRECTOS!K20+IZQUIERDA!K20</f>
        <v>2</v>
      </c>
      <c r="L20" s="46">
        <f>DIRECTOS!L20+IZQUIERDA!L20</f>
        <v>1</v>
      </c>
      <c r="M20" s="8">
        <f t="shared" si="1"/>
        <v>27.5</v>
      </c>
      <c r="N20" s="2">
        <f>M17+M18+M19+M20</f>
        <v>108.5</v>
      </c>
      <c r="O20" s="19" t="s">
        <v>45</v>
      </c>
      <c r="P20" s="46">
        <f>DIRECTOS!P20+IZQUIERDA!P20</f>
        <v>0</v>
      </c>
      <c r="Q20" s="46">
        <f>DIRECTOS!Q20+IZQUIERDA!Q20</f>
        <v>0</v>
      </c>
      <c r="R20" s="46">
        <f>DIRECTOS!R20+IZQUIERDA!R20</f>
        <v>0</v>
      </c>
      <c r="S20" s="46">
        <f>DIRECTOS!S20+IZQUIERDA!S20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DIRECTOS!B21+IZQUIERDA!B21</f>
        <v>1</v>
      </c>
      <c r="C21" s="45">
        <f>DIRECTOS!C21+IZQUIERDA!C21</f>
        <v>25</v>
      </c>
      <c r="D21" s="45">
        <f>DIRECTOS!D21+IZQUIERDA!D21</f>
        <v>2</v>
      </c>
      <c r="E21" s="45">
        <f>DIRECTOS!E21+IZQUIERDA!E21</f>
        <v>4</v>
      </c>
      <c r="F21" s="6">
        <f t="shared" si="0"/>
        <v>39.5</v>
      </c>
      <c r="G21" s="36"/>
      <c r="H21" s="20" t="s">
        <v>25</v>
      </c>
      <c r="I21" s="46">
        <f>DIRECTOS!I21+IZQUIERDA!I21</f>
        <v>1</v>
      </c>
      <c r="J21" s="46">
        <f>DIRECTOS!J21+IZQUIERDA!J21</f>
        <v>21</v>
      </c>
      <c r="K21" s="46">
        <f>DIRECTOS!K21+IZQUIERDA!K21</f>
        <v>3</v>
      </c>
      <c r="L21" s="46">
        <f>DIRECTOS!L21+IZQUIERDA!L21</f>
        <v>2</v>
      </c>
      <c r="M21" s="6">
        <f t="shared" si="1"/>
        <v>32.5</v>
      </c>
      <c r="N21" s="2">
        <f>M18+M19+M20+M21</f>
        <v>114.5</v>
      </c>
      <c r="O21" s="21" t="s">
        <v>46</v>
      </c>
      <c r="P21" s="47">
        <f>DIRECTOS!P21+IZQUIERDA!P21</f>
        <v>0</v>
      </c>
      <c r="Q21" s="47">
        <f>DIRECTOS!Q21+IZQUIERDA!Q21</f>
        <v>0</v>
      </c>
      <c r="R21" s="47">
        <f>DIRECTOS!R21+IZQUIERDA!R21</f>
        <v>0</v>
      </c>
      <c r="S21" s="47">
        <f>DIRECTOS!S21+IZQUIERDA!S21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DIRECTOS!B22+IZQUIERDA!B22</f>
        <v>1</v>
      </c>
      <c r="C22" s="45">
        <f>DIRECTOS!C22+IZQUIERDA!C22</f>
        <v>23</v>
      </c>
      <c r="D22" s="45">
        <f>DIRECTOS!D22+IZQUIERDA!D22</f>
        <v>2</v>
      </c>
      <c r="E22" s="45">
        <f>DIRECTOS!E22+IZQUIERDA!E22</f>
        <v>2</v>
      </c>
      <c r="F22" s="6">
        <f t="shared" si="0"/>
        <v>32.5</v>
      </c>
      <c r="G22" s="2"/>
      <c r="H22" s="21" t="s">
        <v>26</v>
      </c>
      <c r="I22" s="46">
        <f>DIRECTOS!I22+IZQUIERDA!I22</f>
        <v>3</v>
      </c>
      <c r="J22" s="46">
        <f>DIRECTOS!J22+IZQUIERDA!J22</f>
        <v>21</v>
      </c>
      <c r="K22" s="46">
        <f>DIRECTOS!K22+IZQUIERDA!K22</f>
        <v>3</v>
      </c>
      <c r="L22" s="46">
        <f>DIRECTOS!L22+IZQUIERDA!L22</f>
        <v>3</v>
      </c>
      <c r="M22" s="6">
        <f t="shared" si="1"/>
        <v>36</v>
      </c>
      <c r="N22" s="3">
        <f>M19+M20+M21+M22</f>
        <v>123.5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140.5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142.5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109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87</v>
      </c>
      <c r="G24" s="88"/>
      <c r="H24" s="163"/>
      <c r="I24" s="164"/>
      <c r="J24" s="82" t="s">
        <v>71</v>
      </c>
      <c r="K24" s="86"/>
      <c r="L24" s="86"/>
      <c r="M24" s="87" t="s">
        <v>65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J50" sqref="J5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DIRECTOS!D5</f>
        <v>CL 32- CR 39</v>
      </c>
      <c r="D5" s="235"/>
      <c r="E5" s="235"/>
      <c r="F5" s="111"/>
      <c r="G5" s="112"/>
      <c r="H5" s="103" t="s">
        <v>53</v>
      </c>
      <c r="I5" s="236">
        <f>DIRECTOS!L5</f>
        <v>3239</v>
      </c>
      <c r="J5" s="236"/>
    </row>
    <row r="6" spans="1:10" x14ac:dyDescent="0.2">
      <c r="A6" s="179" t="s">
        <v>111</v>
      </c>
      <c r="B6" s="179"/>
      <c r="C6" s="221"/>
      <c r="D6" s="221"/>
      <c r="E6" s="221"/>
      <c r="F6" s="111"/>
      <c r="G6" s="112"/>
      <c r="H6" s="103" t="s">
        <v>58</v>
      </c>
      <c r="I6" s="222">
        <f>DIRECTOS!S6</f>
        <v>44083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1</v>
      </c>
      <c r="C19" s="134"/>
      <c r="D19" s="123" t="s">
        <v>123</v>
      </c>
      <c r="E19" s="75"/>
      <c r="F19" s="75"/>
      <c r="G19" s="75"/>
      <c r="H19" s="75"/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/>
      <c r="F20" s="126"/>
      <c r="G20" s="126"/>
      <c r="H20" s="126"/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6"/>
      <c r="B21" s="219"/>
      <c r="C21" s="128" t="s">
        <v>137</v>
      </c>
      <c r="D21" s="129" t="s">
        <v>126</v>
      </c>
      <c r="E21" s="74"/>
      <c r="F21" s="74"/>
      <c r="G21" s="74"/>
      <c r="H21" s="74"/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6"/>
      <c r="B22" s="219"/>
      <c r="C22" s="132"/>
      <c r="D22" s="123" t="s">
        <v>123</v>
      </c>
      <c r="E22" s="75"/>
      <c r="F22" s="75"/>
      <c r="G22" s="75"/>
      <c r="H22" s="75"/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/>
      <c r="F23" s="126"/>
      <c r="G23" s="126"/>
      <c r="H23" s="126"/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6"/>
      <c r="B24" s="219"/>
      <c r="C24" s="128" t="s">
        <v>138</v>
      </c>
      <c r="D24" s="129" t="s">
        <v>126</v>
      </c>
      <c r="E24" s="74"/>
      <c r="F24" s="74"/>
      <c r="G24" s="74"/>
      <c r="H24" s="74"/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6"/>
      <c r="B25" s="219"/>
      <c r="C25" s="132"/>
      <c r="D25" s="123" t="s">
        <v>123</v>
      </c>
      <c r="E25" s="75"/>
      <c r="F25" s="75"/>
      <c r="G25" s="75"/>
      <c r="H25" s="75"/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/>
      <c r="F26" s="126"/>
      <c r="G26" s="126"/>
      <c r="H26" s="126"/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7"/>
      <c r="B27" s="220"/>
      <c r="C27" s="133" t="s">
        <v>139</v>
      </c>
      <c r="D27" s="129" t="s">
        <v>126</v>
      </c>
      <c r="E27" s="74"/>
      <c r="F27" s="74"/>
      <c r="G27" s="74"/>
      <c r="H27" s="74"/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5" t="s">
        <v>130</v>
      </c>
      <c r="B28" s="218">
        <v>1</v>
      </c>
      <c r="C28" s="134"/>
      <c r="D28" s="123" t="s">
        <v>123</v>
      </c>
      <c r="E28" s="75"/>
      <c r="F28" s="75"/>
      <c r="G28" s="75"/>
      <c r="H28" s="75"/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/>
      <c r="F29" s="126"/>
      <c r="G29" s="126"/>
      <c r="H29" s="126"/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6"/>
      <c r="B30" s="219"/>
      <c r="C30" s="128" t="s">
        <v>140</v>
      </c>
      <c r="D30" s="129" t="s">
        <v>126</v>
      </c>
      <c r="E30" s="74"/>
      <c r="F30" s="74"/>
      <c r="G30" s="74"/>
      <c r="H30" s="74"/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/>
      <c r="F31" s="75"/>
      <c r="G31" s="75"/>
      <c r="H31" s="75"/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/>
      <c r="F32" s="126"/>
      <c r="G32" s="126"/>
      <c r="H32" s="126"/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6"/>
      <c r="B33" s="219"/>
      <c r="C33" s="128" t="s">
        <v>141</v>
      </c>
      <c r="D33" s="129" t="s">
        <v>126</v>
      </c>
      <c r="E33" s="74"/>
      <c r="F33" s="74"/>
      <c r="G33" s="74"/>
      <c r="H33" s="74"/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/>
      <c r="F35" s="126"/>
      <c r="G35" s="126"/>
      <c r="H35" s="126"/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7"/>
      <c r="B36" s="220"/>
      <c r="C36" s="133" t="s">
        <v>142</v>
      </c>
      <c r="D36" s="129" t="s">
        <v>126</v>
      </c>
      <c r="E36" s="74"/>
      <c r="F36" s="74"/>
      <c r="G36" s="74"/>
      <c r="H36" s="74"/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DIRECTOS!D5</f>
        <v>CL 32- CR 39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DIRECTOS!L5</f>
        <v>3239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DIRECTOS!S6</f>
        <v>44083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132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133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DIRECTOS!F10</f>
        <v>17.5</v>
      </c>
      <c r="C17" s="149">
        <f>DIRECTOS!F11</f>
        <v>19.5</v>
      </c>
      <c r="D17" s="149">
        <f>DIRECTOS!F12</f>
        <v>29.5</v>
      </c>
      <c r="E17" s="149">
        <f>DIRECTOS!F13</f>
        <v>21.5</v>
      </c>
      <c r="F17" s="149">
        <f>DIRECTOS!F14</f>
        <v>23.5</v>
      </c>
      <c r="G17" s="149">
        <f>DIRECTOS!F15</f>
        <v>21</v>
      </c>
      <c r="H17" s="149">
        <f>DIRECTOS!F16</f>
        <v>32.5</v>
      </c>
      <c r="I17" s="149">
        <f>DIRECTOS!F17</f>
        <v>21.5</v>
      </c>
      <c r="J17" s="149">
        <f>DIRECTOS!F18</f>
        <v>31.5</v>
      </c>
      <c r="K17" s="149">
        <f>DIRECTOS!F19</f>
        <v>28.5</v>
      </c>
      <c r="L17" s="150"/>
      <c r="M17" s="149">
        <f>DIRECTOS!F20</f>
        <v>22.5</v>
      </c>
      <c r="N17" s="149">
        <f>DIRECTOS!F21</f>
        <v>25</v>
      </c>
      <c r="O17" s="149">
        <f>DIRECTOS!F22</f>
        <v>17</v>
      </c>
      <c r="P17" s="149">
        <f>DIRECTOS!M10</f>
        <v>19</v>
      </c>
      <c r="Q17" s="149">
        <f>DIRECTOS!M11</f>
        <v>23.5</v>
      </c>
      <c r="R17" s="149">
        <f>DIRECTOS!M12</f>
        <v>22.5</v>
      </c>
      <c r="S17" s="149">
        <f>DIRECTOS!M13</f>
        <v>17.5</v>
      </c>
      <c r="T17" s="149">
        <f>DIRECTOS!M14</f>
        <v>28.5</v>
      </c>
      <c r="U17" s="149">
        <f>DIRECTOS!M15</f>
        <v>16.5</v>
      </c>
      <c r="V17" s="149">
        <f>DIRECTOS!M16</f>
        <v>15.5</v>
      </c>
      <c r="W17" s="149">
        <f>DIRECTOS!M17</f>
        <v>15</v>
      </c>
      <c r="X17" s="149">
        <f>DIRECTOS!M18</f>
        <v>19</v>
      </c>
      <c r="Y17" s="149">
        <f>DIRECTOS!M19</f>
        <v>18.5</v>
      </c>
      <c r="Z17" s="149">
        <f>DIRECTOS!M20</f>
        <v>21</v>
      </c>
      <c r="AA17" s="149">
        <f>DIRECTOS!M21</f>
        <v>21</v>
      </c>
      <c r="AB17" s="149">
        <f>DIRECTOS!M22</f>
        <v>22.5</v>
      </c>
      <c r="AC17" s="150"/>
      <c r="AD17" s="149">
        <f>DIRECTOS!T10</f>
        <v>18.5</v>
      </c>
      <c r="AE17" s="149">
        <f>DIRECTOS!T11</f>
        <v>27</v>
      </c>
      <c r="AF17" s="149">
        <f>DIRECTOS!T12</f>
        <v>22.5</v>
      </c>
      <c r="AG17" s="149">
        <f>DIRECTOS!T13</f>
        <v>17</v>
      </c>
      <c r="AH17" s="149">
        <f>DIRECTOS!T14</f>
        <v>0</v>
      </c>
      <c r="AI17" s="149">
        <f>DIRECTOS!T15</f>
        <v>0</v>
      </c>
      <c r="AJ17" s="149">
        <f>DIRECTOS!T16</f>
        <v>0</v>
      </c>
      <c r="AK17" s="149">
        <f>DIRECTOS!T17</f>
        <v>0</v>
      </c>
      <c r="AL17" s="149">
        <f>DIRECTOS!T18</f>
        <v>0</v>
      </c>
      <c r="AM17" s="149">
        <f>DIRECTOS!T19</f>
        <v>0</v>
      </c>
      <c r="AN17" s="149">
        <f>DIRECTOS!T20</f>
        <v>0</v>
      </c>
      <c r="AO17" s="149">
        <f>DIRECTOS!T21</f>
        <v>0</v>
      </c>
      <c r="AP17" s="101"/>
      <c r="AQ17" s="101"/>
      <c r="AR17" s="101"/>
      <c r="AS17" s="101"/>
      <c r="AT17" s="101"/>
      <c r="AU17" s="101">
        <f t="shared" ref="AU17:BA17" si="6">E18</f>
        <v>88</v>
      </c>
      <c r="AV17" s="101">
        <f t="shared" si="6"/>
        <v>94</v>
      </c>
      <c r="AW17" s="101">
        <f t="shared" si="6"/>
        <v>95.5</v>
      </c>
      <c r="AX17" s="101">
        <f t="shared" si="6"/>
        <v>98.5</v>
      </c>
      <c r="AY17" s="101">
        <f t="shared" si="6"/>
        <v>98.5</v>
      </c>
      <c r="AZ17" s="101">
        <f t="shared" si="6"/>
        <v>106.5</v>
      </c>
      <c r="BA17" s="101">
        <f t="shared" si="6"/>
        <v>114</v>
      </c>
      <c r="BB17" s="101"/>
      <c r="BC17" s="101"/>
      <c r="BD17" s="101"/>
      <c r="BE17" s="101">
        <f t="shared" ref="BE17:BQ17" si="7">P18</f>
        <v>83.5</v>
      </c>
      <c r="BF17" s="101">
        <f t="shared" si="7"/>
        <v>84.5</v>
      </c>
      <c r="BG17" s="101">
        <f t="shared" si="7"/>
        <v>82</v>
      </c>
      <c r="BH17" s="101">
        <f t="shared" si="7"/>
        <v>82.5</v>
      </c>
      <c r="BI17" s="101">
        <f t="shared" si="7"/>
        <v>92</v>
      </c>
      <c r="BJ17" s="101">
        <f t="shared" si="7"/>
        <v>85</v>
      </c>
      <c r="BK17" s="101">
        <f t="shared" si="7"/>
        <v>78</v>
      </c>
      <c r="BL17" s="101">
        <f t="shared" si="7"/>
        <v>75.5</v>
      </c>
      <c r="BM17" s="101">
        <f t="shared" si="7"/>
        <v>66</v>
      </c>
      <c r="BN17" s="101">
        <f t="shared" si="7"/>
        <v>68</v>
      </c>
      <c r="BO17" s="101">
        <f t="shared" si="7"/>
        <v>73.5</v>
      </c>
      <c r="BP17" s="101">
        <f t="shared" si="7"/>
        <v>79.5</v>
      </c>
      <c r="BQ17" s="101">
        <f t="shared" si="7"/>
        <v>83</v>
      </c>
      <c r="BR17" s="101"/>
      <c r="BS17" s="101"/>
      <c r="BT17" s="101"/>
      <c r="BU17" s="101">
        <f t="shared" ref="BU17:CC17" si="8">AG18</f>
        <v>85</v>
      </c>
      <c r="BV17" s="101">
        <f t="shared" si="8"/>
        <v>66.5</v>
      </c>
      <c r="BW17" s="101">
        <f t="shared" si="8"/>
        <v>39.5</v>
      </c>
      <c r="BX17" s="101">
        <f t="shared" si="8"/>
        <v>17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88</v>
      </c>
      <c r="F18" s="149">
        <f t="shared" ref="F18:K18" si="9">C17+D17+E17+F17</f>
        <v>94</v>
      </c>
      <c r="G18" s="149">
        <f t="shared" si="9"/>
        <v>95.5</v>
      </c>
      <c r="H18" s="149">
        <f t="shared" si="9"/>
        <v>98.5</v>
      </c>
      <c r="I18" s="149">
        <f t="shared" si="9"/>
        <v>98.5</v>
      </c>
      <c r="J18" s="149">
        <f t="shared" si="9"/>
        <v>106.5</v>
      </c>
      <c r="K18" s="149">
        <f t="shared" si="9"/>
        <v>114</v>
      </c>
      <c r="L18" s="150"/>
      <c r="M18" s="149"/>
      <c r="N18" s="149"/>
      <c r="O18" s="149"/>
      <c r="P18" s="149">
        <f>M17+N17+O17+P17</f>
        <v>83.5</v>
      </c>
      <c r="Q18" s="149">
        <f t="shared" ref="Q18:AB18" si="10">N17+O17+P17+Q17</f>
        <v>84.5</v>
      </c>
      <c r="R18" s="149">
        <f t="shared" si="10"/>
        <v>82</v>
      </c>
      <c r="S18" s="149">
        <f t="shared" si="10"/>
        <v>82.5</v>
      </c>
      <c r="T18" s="149">
        <f t="shared" si="10"/>
        <v>92</v>
      </c>
      <c r="U18" s="149">
        <f t="shared" si="10"/>
        <v>85</v>
      </c>
      <c r="V18" s="149">
        <f t="shared" si="10"/>
        <v>78</v>
      </c>
      <c r="W18" s="149">
        <f t="shared" si="10"/>
        <v>75.5</v>
      </c>
      <c r="X18" s="149">
        <f t="shared" si="10"/>
        <v>66</v>
      </c>
      <c r="Y18" s="149">
        <f t="shared" si="10"/>
        <v>68</v>
      </c>
      <c r="Z18" s="149">
        <f t="shared" si="10"/>
        <v>73.5</v>
      </c>
      <c r="AA18" s="149">
        <f t="shared" si="10"/>
        <v>79.5</v>
      </c>
      <c r="AB18" s="149">
        <f t="shared" si="10"/>
        <v>83</v>
      </c>
      <c r="AC18" s="150"/>
      <c r="AD18" s="149"/>
      <c r="AE18" s="149"/>
      <c r="AF18" s="149"/>
      <c r="AG18" s="149">
        <f>AD17+AE17+AF17+AG17</f>
        <v>85</v>
      </c>
      <c r="AH18" s="149">
        <f t="shared" ref="AH18:AO18" si="11">AE17+AF17+AG17+AH17</f>
        <v>66.5</v>
      </c>
      <c r="AI18" s="149">
        <f t="shared" si="11"/>
        <v>39.5</v>
      </c>
      <c r="AJ18" s="149">
        <f t="shared" si="11"/>
        <v>17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23.5</v>
      </c>
      <c r="AV19" s="92">
        <f t="shared" si="15"/>
        <v>26.5</v>
      </c>
      <c r="AW19" s="92">
        <f t="shared" si="15"/>
        <v>20.5</v>
      </c>
      <c r="AX19" s="92">
        <f t="shared" si="15"/>
        <v>16</v>
      </c>
      <c r="AY19" s="92">
        <f t="shared" si="15"/>
        <v>20</v>
      </c>
      <c r="AZ19" s="92">
        <f t="shared" si="15"/>
        <v>22</v>
      </c>
      <c r="BA19" s="92">
        <f t="shared" si="15"/>
        <v>26.5</v>
      </c>
      <c r="BB19" s="92"/>
      <c r="BC19" s="92"/>
      <c r="BD19" s="92"/>
      <c r="BE19" s="92">
        <f t="shared" ref="BE19:BQ19" si="16">P22</f>
        <v>55.5</v>
      </c>
      <c r="BF19" s="92">
        <f t="shared" si="16"/>
        <v>54</v>
      </c>
      <c r="BG19" s="92">
        <f t="shared" si="16"/>
        <v>53.5</v>
      </c>
      <c r="BH19" s="92">
        <f t="shared" si="16"/>
        <v>51.5</v>
      </c>
      <c r="BI19" s="92">
        <f t="shared" si="16"/>
        <v>50.5</v>
      </c>
      <c r="BJ19" s="92">
        <f t="shared" si="16"/>
        <v>49</v>
      </c>
      <c r="BK19" s="92">
        <f t="shared" si="16"/>
        <v>44.5</v>
      </c>
      <c r="BL19" s="92">
        <f t="shared" si="16"/>
        <v>42.5</v>
      </c>
      <c r="BM19" s="92">
        <f t="shared" si="16"/>
        <v>39</v>
      </c>
      <c r="BN19" s="92">
        <f t="shared" si="16"/>
        <v>38</v>
      </c>
      <c r="BO19" s="92">
        <f t="shared" si="16"/>
        <v>35</v>
      </c>
      <c r="BP19" s="92">
        <f t="shared" si="16"/>
        <v>35</v>
      </c>
      <c r="BQ19" s="92">
        <f t="shared" si="16"/>
        <v>40.5</v>
      </c>
      <c r="BR19" s="92"/>
      <c r="BS19" s="92"/>
      <c r="BT19" s="92"/>
      <c r="BU19" s="92">
        <f t="shared" ref="BU19:CC19" si="17">AG22</f>
        <v>24</v>
      </c>
      <c r="BV19" s="92">
        <f t="shared" si="17"/>
        <v>19</v>
      </c>
      <c r="BW19" s="92">
        <f t="shared" si="17"/>
        <v>10</v>
      </c>
      <c r="BX19" s="92">
        <f t="shared" si="17"/>
        <v>4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111.5</v>
      </c>
      <c r="AV20" s="92">
        <f t="shared" si="18"/>
        <v>120.5</v>
      </c>
      <c r="AW20" s="92">
        <f t="shared" si="18"/>
        <v>116</v>
      </c>
      <c r="AX20" s="92">
        <f t="shared" si="18"/>
        <v>114.5</v>
      </c>
      <c r="AY20" s="92">
        <f t="shared" si="18"/>
        <v>118.5</v>
      </c>
      <c r="AZ20" s="92">
        <f t="shared" si="18"/>
        <v>128.5</v>
      </c>
      <c r="BA20" s="92">
        <f t="shared" si="18"/>
        <v>140.5</v>
      </c>
      <c r="BB20" s="92"/>
      <c r="BC20" s="92"/>
      <c r="BD20" s="92"/>
      <c r="BE20" s="92">
        <f t="shared" ref="BE20:BQ20" si="19">P30</f>
        <v>139</v>
      </c>
      <c r="BF20" s="92">
        <f t="shared" si="19"/>
        <v>138.5</v>
      </c>
      <c r="BG20" s="92">
        <f t="shared" si="19"/>
        <v>135.5</v>
      </c>
      <c r="BH20" s="92">
        <f t="shared" si="19"/>
        <v>134</v>
      </c>
      <c r="BI20" s="92">
        <f t="shared" si="19"/>
        <v>142.5</v>
      </c>
      <c r="BJ20" s="92">
        <f t="shared" si="19"/>
        <v>134</v>
      </c>
      <c r="BK20" s="92">
        <f t="shared" si="19"/>
        <v>122.5</v>
      </c>
      <c r="BL20" s="92">
        <f t="shared" si="19"/>
        <v>118</v>
      </c>
      <c r="BM20" s="92">
        <f t="shared" si="19"/>
        <v>105</v>
      </c>
      <c r="BN20" s="92">
        <f t="shared" si="19"/>
        <v>106</v>
      </c>
      <c r="BO20" s="92">
        <f t="shared" si="19"/>
        <v>108.5</v>
      </c>
      <c r="BP20" s="92">
        <f t="shared" si="19"/>
        <v>114.5</v>
      </c>
      <c r="BQ20" s="92">
        <f t="shared" si="19"/>
        <v>123.5</v>
      </c>
      <c r="BR20" s="92"/>
      <c r="BS20" s="92"/>
      <c r="BT20" s="92"/>
      <c r="BU20" s="92">
        <f t="shared" ref="BU20:CC20" si="20">AG30</f>
        <v>109</v>
      </c>
      <c r="BV20" s="92">
        <f t="shared" si="20"/>
        <v>85.5</v>
      </c>
      <c r="BW20" s="92">
        <f t="shared" si="20"/>
        <v>49.5</v>
      </c>
      <c r="BX20" s="92">
        <f t="shared" si="20"/>
        <v>21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102</v>
      </c>
      <c r="B21" s="149">
        <f>IZQUIERDA!F10</f>
        <v>3.5</v>
      </c>
      <c r="C21" s="149">
        <f>IZQUIERDA!F11</f>
        <v>9.5</v>
      </c>
      <c r="D21" s="149">
        <f>IZQUIERDA!F12</f>
        <v>7</v>
      </c>
      <c r="E21" s="149">
        <f>IZQUIERDA!F13</f>
        <v>3.5</v>
      </c>
      <c r="F21" s="149">
        <f>IZQUIERDA!F14</f>
        <v>6.5</v>
      </c>
      <c r="G21" s="149">
        <f>IZQUIERDA!F15</f>
        <v>3.5</v>
      </c>
      <c r="H21" s="149">
        <f>IZQUIERDA!F16</f>
        <v>2.5</v>
      </c>
      <c r="I21" s="149">
        <f>IZQUIERDA!F17</f>
        <v>7.5</v>
      </c>
      <c r="J21" s="149">
        <f>IZQUIERDA!F18</f>
        <v>8.5</v>
      </c>
      <c r="K21" s="149">
        <f>IZQUIERDA!F19</f>
        <v>8</v>
      </c>
      <c r="L21" s="150"/>
      <c r="M21" s="149">
        <f>IZQUIERDA!F20</f>
        <v>13</v>
      </c>
      <c r="N21" s="149">
        <f>IZQUIERDA!F21</f>
        <v>14.5</v>
      </c>
      <c r="O21" s="149">
        <f>IZQUIERDA!F22</f>
        <v>15.5</v>
      </c>
      <c r="P21" s="149">
        <f>IZQUIERDA!M10</f>
        <v>12.5</v>
      </c>
      <c r="Q21" s="149">
        <f>IZQUIERDA!M11</f>
        <v>11.5</v>
      </c>
      <c r="R21" s="149">
        <f>IZQUIERDA!M12</f>
        <v>14</v>
      </c>
      <c r="S21" s="149">
        <f>IZQUIERDA!M13</f>
        <v>13.5</v>
      </c>
      <c r="T21" s="149">
        <f>IZQUIERDA!M14</f>
        <v>11.5</v>
      </c>
      <c r="U21" s="149">
        <f>IZQUIERDA!M15</f>
        <v>10</v>
      </c>
      <c r="V21" s="149">
        <f>IZQUIERDA!M16</f>
        <v>9.5</v>
      </c>
      <c r="W21" s="149">
        <f>IZQUIERDA!M17</f>
        <v>11.5</v>
      </c>
      <c r="X21" s="149">
        <f>IZQUIERDA!M18</f>
        <v>8</v>
      </c>
      <c r="Y21" s="149">
        <f>IZQUIERDA!M19</f>
        <v>9</v>
      </c>
      <c r="Z21" s="149">
        <f>IZQUIERDA!M20</f>
        <v>6.5</v>
      </c>
      <c r="AA21" s="149">
        <f>IZQUIERDA!M21</f>
        <v>11.5</v>
      </c>
      <c r="AB21" s="149">
        <f>IZQUIERDA!M22</f>
        <v>13.5</v>
      </c>
      <c r="AC21" s="150"/>
      <c r="AD21" s="149">
        <f>IZQUIERDA!T10</f>
        <v>5</v>
      </c>
      <c r="AE21" s="149">
        <f>IZQUIERDA!T11</f>
        <v>9</v>
      </c>
      <c r="AF21" s="149">
        <f>IZQUIERDA!T12</f>
        <v>6</v>
      </c>
      <c r="AG21" s="149">
        <f>IZQUIERDA!T13</f>
        <v>4</v>
      </c>
      <c r="AH21" s="149">
        <f>IZQUIERDA!T14</f>
        <v>0</v>
      </c>
      <c r="AI21" s="149">
        <f>IZQUIERDA!T15</f>
        <v>0</v>
      </c>
      <c r="AJ21" s="149">
        <f>IZQUIERDA!T16</f>
        <v>0</v>
      </c>
      <c r="AK21" s="149">
        <f>IZQUIERDA!T17</f>
        <v>0</v>
      </c>
      <c r="AL21" s="149">
        <f>IZQUIERDA!T18</f>
        <v>0</v>
      </c>
      <c r="AM21" s="149">
        <f>IZQUIERDA!T19</f>
        <v>0</v>
      </c>
      <c r="AN21" s="149">
        <f>IZQUIERDA!T20</f>
        <v>0</v>
      </c>
      <c r="AO21" s="149">
        <f>IZQUIERDA!T21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23.5</v>
      </c>
      <c r="F22" s="149">
        <f t="shared" ref="F22:K22" si="21">C21+D21+E21+F21</f>
        <v>26.5</v>
      </c>
      <c r="G22" s="149">
        <f t="shared" si="21"/>
        <v>20.5</v>
      </c>
      <c r="H22" s="149">
        <f t="shared" si="21"/>
        <v>16</v>
      </c>
      <c r="I22" s="149">
        <f t="shared" si="21"/>
        <v>20</v>
      </c>
      <c r="J22" s="149">
        <f t="shared" si="21"/>
        <v>22</v>
      </c>
      <c r="K22" s="149">
        <f t="shared" si="21"/>
        <v>26.5</v>
      </c>
      <c r="L22" s="150"/>
      <c r="M22" s="149"/>
      <c r="N22" s="149"/>
      <c r="O22" s="149"/>
      <c r="P22" s="149">
        <f>M21+N21+O21+P21</f>
        <v>55.5</v>
      </c>
      <c r="Q22" s="149">
        <f t="shared" ref="Q22:AB22" si="22">N21+O21+P21+Q21</f>
        <v>54</v>
      </c>
      <c r="R22" s="149">
        <f t="shared" si="22"/>
        <v>53.5</v>
      </c>
      <c r="S22" s="149">
        <f t="shared" si="22"/>
        <v>51.5</v>
      </c>
      <c r="T22" s="149">
        <f t="shared" si="22"/>
        <v>50.5</v>
      </c>
      <c r="U22" s="149">
        <f t="shared" si="22"/>
        <v>49</v>
      </c>
      <c r="V22" s="149">
        <f t="shared" si="22"/>
        <v>44.5</v>
      </c>
      <c r="W22" s="149">
        <f t="shared" si="22"/>
        <v>42.5</v>
      </c>
      <c r="X22" s="149">
        <f t="shared" si="22"/>
        <v>39</v>
      </c>
      <c r="Y22" s="149">
        <f t="shared" si="22"/>
        <v>38</v>
      </c>
      <c r="Z22" s="149">
        <f t="shared" si="22"/>
        <v>35</v>
      </c>
      <c r="AA22" s="149">
        <f t="shared" si="22"/>
        <v>35</v>
      </c>
      <c r="AB22" s="149">
        <f t="shared" si="22"/>
        <v>40.5</v>
      </c>
      <c r="AC22" s="150"/>
      <c r="AD22" s="149"/>
      <c r="AE22" s="149"/>
      <c r="AF22" s="149"/>
      <c r="AG22" s="149">
        <f>AD21+AE21+AF21+AG21</f>
        <v>24</v>
      </c>
      <c r="AH22" s="149">
        <f t="shared" ref="AH22:AO22" si="23">AE21+AF21+AG21+AH21</f>
        <v>19</v>
      </c>
      <c r="AI22" s="149">
        <f t="shared" si="23"/>
        <v>10</v>
      </c>
      <c r="AJ22" s="149">
        <f t="shared" si="23"/>
        <v>4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</v>
      </c>
      <c r="E23" s="152"/>
      <c r="F23" s="152" t="s">
        <v>106</v>
      </c>
      <c r="G23" s="153">
        <f>DIRECCIONALIDAD!J29/100</f>
        <v>0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</v>
      </c>
      <c r="Q23" s="152"/>
      <c r="R23" s="152"/>
      <c r="S23" s="152"/>
      <c r="T23" s="152" t="s">
        <v>106</v>
      </c>
      <c r="U23" s="153">
        <f>DIRECCIONALIDAD!J32/100</f>
        <v>0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</v>
      </c>
      <c r="AG23" s="152"/>
      <c r="AH23" s="152"/>
      <c r="AI23" s="152"/>
      <c r="AJ23" s="152" t="s">
        <v>106</v>
      </c>
      <c r="AK23" s="153">
        <f>DIRECCIONALIDAD!J35/100</f>
        <v>0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21</v>
      </c>
      <c r="C29" s="149">
        <f t="shared" ref="C29:K29" si="27">C13+C17+C21+C25</f>
        <v>29</v>
      </c>
      <c r="D29" s="149">
        <f t="shared" si="27"/>
        <v>36.5</v>
      </c>
      <c r="E29" s="149">
        <f t="shared" si="27"/>
        <v>25</v>
      </c>
      <c r="F29" s="149">
        <f t="shared" si="27"/>
        <v>30</v>
      </c>
      <c r="G29" s="149">
        <f t="shared" si="27"/>
        <v>24.5</v>
      </c>
      <c r="H29" s="149">
        <f t="shared" si="27"/>
        <v>35</v>
      </c>
      <c r="I29" s="149">
        <f t="shared" si="27"/>
        <v>29</v>
      </c>
      <c r="J29" s="149">
        <f t="shared" si="27"/>
        <v>40</v>
      </c>
      <c r="K29" s="149">
        <f t="shared" si="27"/>
        <v>36.5</v>
      </c>
      <c r="L29" s="150"/>
      <c r="M29" s="149">
        <f>M13+M17+M21+M25</f>
        <v>35.5</v>
      </c>
      <c r="N29" s="149">
        <f t="shared" ref="N29:AB29" si="28">N13+N17+N21+N25</f>
        <v>39.5</v>
      </c>
      <c r="O29" s="149">
        <f t="shared" si="28"/>
        <v>32.5</v>
      </c>
      <c r="P29" s="149">
        <f t="shared" si="28"/>
        <v>31.5</v>
      </c>
      <c r="Q29" s="149">
        <f t="shared" si="28"/>
        <v>35</v>
      </c>
      <c r="R29" s="149">
        <f t="shared" si="28"/>
        <v>36.5</v>
      </c>
      <c r="S29" s="149">
        <f t="shared" si="28"/>
        <v>31</v>
      </c>
      <c r="T29" s="149">
        <f t="shared" si="28"/>
        <v>40</v>
      </c>
      <c r="U29" s="149">
        <f t="shared" si="28"/>
        <v>26.5</v>
      </c>
      <c r="V29" s="149">
        <f t="shared" si="28"/>
        <v>25</v>
      </c>
      <c r="W29" s="149">
        <f t="shared" si="28"/>
        <v>26.5</v>
      </c>
      <c r="X29" s="149">
        <f t="shared" si="28"/>
        <v>27</v>
      </c>
      <c r="Y29" s="149">
        <f t="shared" si="28"/>
        <v>27.5</v>
      </c>
      <c r="Z29" s="149">
        <f t="shared" si="28"/>
        <v>27.5</v>
      </c>
      <c r="AA29" s="149">
        <f t="shared" si="28"/>
        <v>32.5</v>
      </c>
      <c r="AB29" s="149">
        <f t="shared" si="28"/>
        <v>36</v>
      </c>
      <c r="AC29" s="150"/>
      <c r="AD29" s="149">
        <f>AD13+AD17+AD21+AD25</f>
        <v>23.5</v>
      </c>
      <c r="AE29" s="149">
        <f t="shared" ref="AE29:AO29" si="29">AE13+AE17+AE21+AE25</f>
        <v>36</v>
      </c>
      <c r="AF29" s="149">
        <f t="shared" si="29"/>
        <v>28.5</v>
      </c>
      <c r="AG29" s="149">
        <f t="shared" si="29"/>
        <v>21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111.5</v>
      </c>
      <c r="F30" s="149">
        <f t="shared" ref="F30:K30" si="30">C29+D29+E29+F29</f>
        <v>120.5</v>
      </c>
      <c r="G30" s="149">
        <f t="shared" si="30"/>
        <v>116</v>
      </c>
      <c r="H30" s="149">
        <f t="shared" si="30"/>
        <v>114.5</v>
      </c>
      <c r="I30" s="149">
        <f t="shared" si="30"/>
        <v>118.5</v>
      </c>
      <c r="J30" s="149">
        <f t="shared" si="30"/>
        <v>128.5</v>
      </c>
      <c r="K30" s="149">
        <f t="shared" si="30"/>
        <v>140.5</v>
      </c>
      <c r="L30" s="150"/>
      <c r="M30" s="149"/>
      <c r="N30" s="149"/>
      <c r="O30" s="149"/>
      <c r="P30" s="149">
        <f>M29+N29+O29+P29</f>
        <v>139</v>
      </c>
      <c r="Q30" s="149">
        <f t="shared" ref="Q30:AB30" si="31">N29+O29+P29+Q29</f>
        <v>138.5</v>
      </c>
      <c r="R30" s="149">
        <f t="shared" si="31"/>
        <v>135.5</v>
      </c>
      <c r="S30" s="149">
        <f t="shared" si="31"/>
        <v>134</v>
      </c>
      <c r="T30" s="149">
        <f t="shared" si="31"/>
        <v>142.5</v>
      </c>
      <c r="U30" s="149">
        <f t="shared" si="31"/>
        <v>134</v>
      </c>
      <c r="V30" s="149">
        <f t="shared" si="31"/>
        <v>122.5</v>
      </c>
      <c r="W30" s="149">
        <f t="shared" si="31"/>
        <v>118</v>
      </c>
      <c r="X30" s="149">
        <f t="shared" si="31"/>
        <v>105</v>
      </c>
      <c r="Y30" s="149">
        <f t="shared" si="31"/>
        <v>106</v>
      </c>
      <c r="Z30" s="149">
        <f t="shared" si="31"/>
        <v>108.5</v>
      </c>
      <c r="AA30" s="149">
        <f t="shared" si="31"/>
        <v>114.5</v>
      </c>
      <c r="AB30" s="149">
        <f t="shared" si="31"/>
        <v>123.5</v>
      </c>
      <c r="AC30" s="150"/>
      <c r="AD30" s="149"/>
      <c r="AE30" s="149"/>
      <c r="AF30" s="149"/>
      <c r="AG30" s="149">
        <f>AD29+AE29+AF29+AG29</f>
        <v>109</v>
      </c>
      <c r="AH30" s="149">
        <f t="shared" ref="AH30:AO30" si="32">AE29+AF29+AG29+AH29</f>
        <v>85.5</v>
      </c>
      <c r="AI30" s="149">
        <f t="shared" si="32"/>
        <v>49.5</v>
      </c>
      <c r="AJ30" s="149">
        <f t="shared" si="32"/>
        <v>21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DIRECTOS</vt:lpstr>
      <vt:lpstr>IZQUIERDA</vt:lpstr>
      <vt:lpstr>G-Totales</vt:lpstr>
      <vt:lpstr>DIRECCIONALIDAD</vt:lpstr>
      <vt:lpstr>DIAGRAMA DE VOL</vt:lpstr>
      <vt:lpstr>DIRECTOS!Área_de_impresión</vt:lpstr>
      <vt:lpstr>'G-Totales'!Área_de_impresión</vt:lpstr>
      <vt:lpstr>IZQUIERDA!Área_de_impresión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2009-04-23T22:06:02Z</cp:lastPrinted>
  <dcterms:created xsi:type="dcterms:W3CDTF">1998-04-02T13:38:56Z</dcterms:created>
  <dcterms:modified xsi:type="dcterms:W3CDTF">2020-09-10T16:43:11Z</dcterms:modified>
</cp:coreProperties>
</file>