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CL 88 - CR 46\2020\"/>
    </mc:Choice>
  </mc:AlternateContent>
  <bookViews>
    <workbookView xWindow="240" yWindow="90" windowWidth="9135" windowHeight="4965" tabRatio="736" firstSheet="5" activeTab="6"/>
  </bookViews>
  <sheets>
    <sheet name="G-2" sheetId="4684" r:id="rId1"/>
    <sheet name="G-3" sheetId="4686" r:id="rId2"/>
    <sheet name="G-3A" sheetId="4678" state="hidden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'G-3A'!$A$1:$U$56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10" i="4689" l="1"/>
  <c r="I11" i="4689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3" i="4689" l="1"/>
  <c r="J25" i="4689"/>
  <c r="AF19" i="4688" s="1"/>
  <c r="J23" i="4689"/>
  <c r="J26" i="4689"/>
  <c r="AK19" i="4688" s="1"/>
  <c r="J22" i="4689"/>
  <c r="P19" i="4688" s="1"/>
  <c r="J24" i="4689"/>
  <c r="Z19" i="4688" s="1"/>
  <c r="J20" i="4689"/>
  <c r="G19" i="4688" s="1"/>
  <c r="J16" i="4689"/>
  <c r="AF15" i="4688" s="1"/>
  <c r="J14" i="4689"/>
  <c r="U15" i="4688" s="1"/>
  <c r="J10" i="4689"/>
  <c r="D15" i="4688" s="1"/>
  <c r="AN22" i="4688"/>
  <c r="CB19" i="4688" s="1"/>
  <c r="AL22" i="4688"/>
  <c r="BZ19" i="4688" s="1"/>
  <c r="J30" i="4689"/>
  <c r="J23" i="4688" s="1"/>
  <c r="J33" i="4689"/>
  <c r="J36" i="4689"/>
  <c r="J32" i="4689"/>
  <c r="U23" i="4688" s="1"/>
  <c r="AH22" i="4688"/>
  <c r="BV19" i="4688" s="1"/>
  <c r="AJ22" i="4688"/>
  <c r="BX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9" i="4689"/>
  <c r="J27" i="4689"/>
  <c r="U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<sst xmlns="http://schemas.openxmlformats.org/spreadsheetml/2006/main" count="753" uniqueCount="154">
  <si>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</si>
  <si>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</si>
  <si>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</si>
  <si>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</si>
  <si>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</si>
  <si>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</si>
  <si>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</si>
  <si>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</si>
  <si>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</si>
  <si>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</si>
  <si>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</si>
  <si>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</si>
  <si>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</si>
  <si>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</si>
  <si>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</si>
  <si>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</si>
  <si>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</si>
  <si>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</si>
  <si>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</si>
  <si>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</si>
  <si>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</si>
  <si>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</si>
  <si>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</si>
  <si>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</si>
  <si>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</si>
  <si>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</si>
  <si>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</si>
  <si>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</si>
  <si>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</si>
  <si>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</si>
  <si>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</si>
  <si>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</si>
  <si>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</si>
  <si>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</si>
  <si>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</si>
  <si>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</si>
  <si>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</si>
  <si>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</si>
  <si>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</si>
  <si>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</si>
  <si>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</si>
  <si>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</si>
  <si>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</si>
  <si>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</si>
  <si>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</si>
  <si>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</si>
  <si>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</si>
  <si>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</si>
  <si>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</si>
  <si>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</si>
  <si>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</si>
  <si>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</si>
  <si>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</si>
  <si>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</si>
  <si>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</si>
  <si>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</si>
  <si>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</si>
  <si>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</si>
  <si>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</si>
  <si>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</si>
  <si>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</si>
  <si>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</si>
  <si>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</si>
  <si>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</si>
  <si>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</si>
  <si>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</si>
  <si>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</si>
  <si>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</si>
  <si>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</si>
  <si>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</si>
  <si>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</si>
  <si>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</si>
  <si>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</si>
  <si>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</si>
  <si>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</si>
  <si>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</si>
  <si>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</si>
  <si>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</si>
  <si>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</si>
  <si>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</si>
  <si>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</si>
  <si>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</si>
  <si>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</si>
  <si>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</si>
  <si>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</si>
  <si>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</si>
  <si>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</si>
  <si>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</si>
  <si>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</si>
  <si>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</si>
  <si>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</si>
  <si>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</si>
  <si>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</si>
  <si>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</si>
  <si>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</si>
  <si>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</si>
  <si>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</si>
  <si>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</si>
  <si>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</si>
  <si>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</si>
  <si>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</si>
  <si>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</si>
  <si>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</si>
  <si>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</si>
  <si>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</si>
  <si>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</si>
  <si>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</si>
  <si>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</si>
  <si>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</si>
  <si>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</si>
  <si>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</si>
  <si>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</si>
  <si>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</si>
  <si>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</si>
  <si>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</si>
  <si>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</si>
  <si>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</si>
  <si>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</si>
  <si>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</si>
  <si>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</si>
  <si>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</si>
  <si>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</si>
  <si>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</si>
  <si>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</si>
  <si>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</si>
  <si>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</si>
  <si>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</si>
  <si>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</si>
  <si>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</si>
  <si>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</si>
  <si>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</si>
  <si>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</si>
  <si>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</si>
  <si>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</si>
  <si>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</si>
  <si>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</si>
  <si>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</si>
  <si>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</si>
  <si>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</si>
  <si>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</si>
  <si>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</si>
  <si>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</si>
  <si>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</si>
  <si>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</si>
  <si>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</si>
  <si>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</si>
  <si>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</si>
  <si>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</si>
  <si>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IVAN FONSECA</t>
  </si>
  <si>
    <t>3A (OCC-OR)</t>
  </si>
  <si>
    <t>3A                (OCC-OR)</t>
  </si>
  <si>
    <t>3A</t>
  </si>
  <si>
    <t>CALLE 88 - KR 45B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</si>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</sst>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1" fontId="23" fillId="0" borderId="6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11" fillId="0" borderId="1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48.5</c:v>
                </c:pt>
                <c:pt idx="1">
                  <c:v>55</c:v>
                </c:pt>
                <c:pt idx="2">
                  <c:v>64.5</c:v>
                </c:pt>
                <c:pt idx="3">
                  <c:v>56</c:v>
                </c:pt>
                <c:pt idx="4">
                  <c:v>36</c:v>
                </c:pt>
                <c:pt idx="5">
                  <c:v>31.5</c:v>
                </c:pt>
                <c:pt idx="6">
                  <c:v>27.5</c:v>
                </c:pt>
                <c:pt idx="7">
                  <c:v>23</c:v>
                </c:pt>
                <c:pt idx="8">
                  <c:v>22</c:v>
                </c:pt>
                <c:pt idx="9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325928"/>
        <c:axId val="374331416"/>
      </c:barChart>
      <c:catAx>
        <c:axId val="37432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33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33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32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191</c:v>
                </c:pt>
                <c:pt idx="1">
                  <c:v>226</c:v>
                </c:pt>
                <c:pt idx="2">
                  <c:v>194.5</c:v>
                </c:pt>
                <c:pt idx="3">
                  <c:v>245.5</c:v>
                </c:pt>
                <c:pt idx="4">
                  <c:v>221</c:v>
                </c:pt>
                <c:pt idx="5">
                  <c:v>253</c:v>
                </c:pt>
                <c:pt idx="6">
                  <c:v>254.5</c:v>
                </c:pt>
                <c:pt idx="7">
                  <c:v>218.5</c:v>
                </c:pt>
                <c:pt idx="8">
                  <c:v>224</c:v>
                </c:pt>
                <c:pt idx="9">
                  <c:v>249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887904"/>
        <c:axId val="375888688"/>
      </c:barChart>
      <c:catAx>
        <c:axId val="37588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8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88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8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216.5</c:v>
                </c:pt>
                <c:pt idx="1">
                  <c:v>279.5</c:v>
                </c:pt>
                <c:pt idx="2">
                  <c:v>251.5</c:v>
                </c:pt>
                <c:pt idx="3">
                  <c:v>258.5</c:v>
                </c:pt>
                <c:pt idx="4">
                  <c:v>230</c:v>
                </c:pt>
                <c:pt idx="5">
                  <c:v>242</c:v>
                </c:pt>
                <c:pt idx="6">
                  <c:v>276</c:v>
                </c:pt>
                <c:pt idx="7">
                  <c:v>255.5</c:v>
                </c:pt>
                <c:pt idx="8">
                  <c:v>258.5</c:v>
                </c:pt>
                <c:pt idx="9">
                  <c:v>265</c:v>
                </c:pt>
                <c:pt idx="10">
                  <c:v>232.5</c:v>
                </c:pt>
                <c:pt idx="11">
                  <c:v>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328672"/>
        <c:axId val="374332200"/>
      </c:barChart>
      <c:catAx>
        <c:axId val="37432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33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332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32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224</c:v>
                </c:pt>
                <c:pt idx="1">
                  <c:v>222.5</c:v>
                </c:pt>
                <c:pt idx="2">
                  <c:v>228</c:v>
                </c:pt>
                <c:pt idx="3">
                  <c:v>225</c:v>
                </c:pt>
                <c:pt idx="4">
                  <c:v>221.5</c:v>
                </c:pt>
                <c:pt idx="5">
                  <c:v>231.5</c:v>
                </c:pt>
                <c:pt idx="6">
                  <c:v>235</c:v>
                </c:pt>
                <c:pt idx="7">
                  <c:v>220.5</c:v>
                </c:pt>
                <c:pt idx="8">
                  <c:v>207</c:v>
                </c:pt>
                <c:pt idx="9">
                  <c:v>202</c:v>
                </c:pt>
                <c:pt idx="10">
                  <c:v>195</c:v>
                </c:pt>
                <c:pt idx="11">
                  <c:v>216.5</c:v>
                </c:pt>
                <c:pt idx="12">
                  <c:v>231.5</c:v>
                </c:pt>
                <c:pt idx="13">
                  <c:v>221.5</c:v>
                </c:pt>
                <c:pt idx="14">
                  <c:v>216</c:v>
                </c:pt>
                <c:pt idx="15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6760920"/>
        <c:axId val="376754648"/>
      </c:barChart>
      <c:catAx>
        <c:axId val="376760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6754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754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6760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499.5</c:v>
                </c:pt>
                <c:pt idx="1">
                  <c:v>558.5</c:v>
                </c:pt>
                <c:pt idx="2">
                  <c:v>514.5</c:v>
                </c:pt>
                <c:pt idx="3">
                  <c:v>539</c:v>
                </c:pt>
                <c:pt idx="4">
                  <c:v>501</c:v>
                </c:pt>
                <c:pt idx="5">
                  <c:v>511.5</c:v>
                </c:pt>
                <c:pt idx="6">
                  <c:v>522.5</c:v>
                </c:pt>
                <c:pt idx="7">
                  <c:v>470</c:v>
                </c:pt>
                <c:pt idx="8">
                  <c:v>465.5</c:v>
                </c:pt>
                <c:pt idx="9">
                  <c:v>511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6760528"/>
        <c:axId val="376756216"/>
      </c:barChart>
      <c:catAx>
        <c:axId val="37676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6756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756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676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440</c:v>
                </c:pt>
                <c:pt idx="1">
                  <c:v>530</c:v>
                </c:pt>
                <c:pt idx="2">
                  <c:v>550</c:v>
                </c:pt>
                <c:pt idx="3">
                  <c:v>495</c:v>
                </c:pt>
                <c:pt idx="4">
                  <c:v>487</c:v>
                </c:pt>
                <c:pt idx="5">
                  <c:v>508</c:v>
                </c:pt>
                <c:pt idx="6">
                  <c:v>563.5</c:v>
                </c:pt>
                <c:pt idx="7">
                  <c:v>513.5</c:v>
                </c:pt>
                <c:pt idx="8">
                  <c:v>569</c:v>
                </c:pt>
                <c:pt idx="9">
                  <c:v>532.5</c:v>
                </c:pt>
                <c:pt idx="10">
                  <c:v>453</c:v>
                </c:pt>
                <c:pt idx="11">
                  <c:v>462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6759352"/>
        <c:axId val="376754256"/>
      </c:barChart>
      <c:catAx>
        <c:axId val="37675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675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75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6759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464</c:v>
                </c:pt>
                <c:pt idx="1">
                  <c:v>462.5</c:v>
                </c:pt>
                <c:pt idx="2">
                  <c:v>461</c:v>
                </c:pt>
                <c:pt idx="3">
                  <c:v>427.5</c:v>
                </c:pt>
                <c:pt idx="4">
                  <c:v>445</c:v>
                </c:pt>
                <c:pt idx="5">
                  <c:v>456</c:v>
                </c:pt>
                <c:pt idx="6">
                  <c:v>428.5</c:v>
                </c:pt>
                <c:pt idx="7">
                  <c:v>414.5</c:v>
                </c:pt>
                <c:pt idx="8">
                  <c:v>413</c:v>
                </c:pt>
                <c:pt idx="9">
                  <c:v>428.5</c:v>
                </c:pt>
                <c:pt idx="10">
                  <c:v>435</c:v>
                </c:pt>
                <c:pt idx="11">
                  <c:v>497</c:v>
                </c:pt>
                <c:pt idx="12">
                  <c:v>482</c:v>
                </c:pt>
                <c:pt idx="13">
                  <c:v>469</c:v>
                </c:pt>
                <c:pt idx="14">
                  <c:v>505.5</c:v>
                </c:pt>
                <c:pt idx="15">
                  <c:v>478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6755432"/>
        <c:axId val="376755824"/>
      </c:barChart>
      <c:catAx>
        <c:axId val="37675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675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75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6755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224</c:v>
                </c:pt>
                <c:pt idx="4">
                  <c:v>211.5</c:v>
                </c:pt>
                <c:pt idx="5">
                  <c:v>188</c:v>
                </c:pt>
                <c:pt idx="6">
                  <c:v>151</c:v>
                </c:pt>
                <c:pt idx="7">
                  <c:v>118</c:v>
                </c:pt>
                <c:pt idx="8">
                  <c:v>104</c:v>
                </c:pt>
                <c:pt idx="9">
                  <c:v>104</c:v>
                </c:pt>
                <c:pt idx="13">
                  <c:v>96</c:v>
                </c:pt>
                <c:pt idx="14">
                  <c:v>110.5</c:v>
                </c:pt>
                <c:pt idx="15">
                  <c:v>121.5</c:v>
                </c:pt>
                <c:pt idx="16">
                  <c:v>121</c:v>
                </c:pt>
                <c:pt idx="17">
                  <c:v>120</c:v>
                </c:pt>
                <c:pt idx="18">
                  <c:v>110.5</c:v>
                </c:pt>
                <c:pt idx="19">
                  <c:v>111</c:v>
                </c:pt>
                <c:pt idx="20">
                  <c:v>133.5</c:v>
                </c:pt>
                <c:pt idx="21">
                  <c:v>166</c:v>
                </c:pt>
                <c:pt idx="22">
                  <c:v>196</c:v>
                </c:pt>
                <c:pt idx="23">
                  <c:v>195</c:v>
                </c:pt>
                <c:pt idx="24">
                  <c:v>195.5</c:v>
                </c:pt>
                <c:pt idx="25">
                  <c:v>188</c:v>
                </c:pt>
                <c:pt idx="29">
                  <c:v>232.5</c:v>
                </c:pt>
                <c:pt idx="30">
                  <c:v>215.5</c:v>
                </c:pt>
                <c:pt idx="31">
                  <c:v>196.5</c:v>
                </c:pt>
                <c:pt idx="32">
                  <c:v>167.5</c:v>
                </c:pt>
                <c:pt idx="33">
                  <c:v>172.5</c:v>
                </c:pt>
                <c:pt idx="34">
                  <c:v>204</c:v>
                </c:pt>
                <c:pt idx="35">
                  <c:v>223</c:v>
                </c:pt>
                <c:pt idx="36">
                  <c:v>217</c:v>
                </c:pt>
                <c:pt idx="37">
                  <c:v>203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1030.5</c:v>
                </c:pt>
                <c:pt idx="4">
                  <c:v>1014.5</c:v>
                </c:pt>
                <c:pt idx="5">
                  <c:v>964</c:v>
                </c:pt>
                <c:pt idx="6">
                  <c:v>949</c:v>
                </c:pt>
                <c:pt idx="7">
                  <c:v>940</c:v>
                </c:pt>
                <c:pt idx="8">
                  <c:v>915.5</c:v>
                </c:pt>
                <c:pt idx="9">
                  <c:v>919</c:v>
                </c:pt>
                <c:pt idx="13">
                  <c:v>819.5</c:v>
                </c:pt>
                <c:pt idx="14">
                  <c:v>788.5</c:v>
                </c:pt>
                <c:pt idx="15">
                  <c:v>762</c:v>
                </c:pt>
                <c:pt idx="16">
                  <c:v>723</c:v>
                </c:pt>
                <c:pt idx="17">
                  <c:v>715.5</c:v>
                </c:pt>
                <c:pt idx="18">
                  <c:v>707.5</c:v>
                </c:pt>
                <c:pt idx="19">
                  <c:v>709</c:v>
                </c:pt>
                <c:pt idx="20">
                  <c:v>733</c:v>
                </c:pt>
                <c:pt idx="21">
                  <c:v>787</c:v>
                </c:pt>
                <c:pt idx="22">
                  <c:v>801.5</c:v>
                </c:pt>
                <c:pt idx="23">
                  <c:v>823.5</c:v>
                </c:pt>
                <c:pt idx="24">
                  <c:v>872.5</c:v>
                </c:pt>
                <c:pt idx="25">
                  <c:v>884</c:v>
                </c:pt>
                <c:pt idx="29">
                  <c:v>776.5</c:v>
                </c:pt>
                <c:pt idx="30">
                  <c:v>827</c:v>
                </c:pt>
                <c:pt idx="31">
                  <c:v>861.5</c:v>
                </c:pt>
                <c:pt idx="32">
                  <c:v>879.5</c:v>
                </c:pt>
                <c:pt idx="33">
                  <c:v>896</c:v>
                </c:pt>
                <c:pt idx="34">
                  <c:v>918</c:v>
                </c:pt>
                <c:pt idx="35">
                  <c:v>900.5</c:v>
                </c:pt>
                <c:pt idx="36">
                  <c:v>839.5</c:v>
                </c:pt>
                <c:pt idx="37">
                  <c:v>796.5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857</c:v>
                </c:pt>
                <c:pt idx="4">
                  <c:v>887</c:v>
                </c:pt>
                <c:pt idx="5">
                  <c:v>914</c:v>
                </c:pt>
                <c:pt idx="6">
                  <c:v>974</c:v>
                </c:pt>
                <c:pt idx="7">
                  <c:v>947</c:v>
                </c:pt>
                <c:pt idx="8">
                  <c:v>950</c:v>
                </c:pt>
                <c:pt idx="9">
                  <c:v>946</c:v>
                </c:pt>
                <c:pt idx="13">
                  <c:v>899.5</c:v>
                </c:pt>
                <c:pt idx="14">
                  <c:v>897</c:v>
                </c:pt>
                <c:pt idx="15">
                  <c:v>906</c:v>
                </c:pt>
                <c:pt idx="16">
                  <c:v>913</c:v>
                </c:pt>
                <c:pt idx="17">
                  <c:v>908.5</c:v>
                </c:pt>
                <c:pt idx="18">
                  <c:v>894</c:v>
                </c:pt>
                <c:pt idx="19">
                  <c:v>864.5</c:v>
                </c:pt>
                <c:pt idx="20">
                  <c:v>824.5</c:v>
                </c:pt>
                <c:pt idx="21">
                  <c:v>820.5</c:v>
                </c:pt>
                <c:pt idx="22">
                  <c:v>845</c:v>
                </c:pt>
                <c:pt idx="23">
                  <c:v>864.5</c:v>
                </c:pt>
                <c:pt idx="24">
                  <c:v>885.5</c:v>
                </c:pt>
                <c:pt idx="25">
                  <c:v>862.5</c:v>
                </c:pt>
                <c:pt idx="29">
                  <c:v>1006</c:v>
                </c:pt>
                <c:pt idx="30">
                  <c:v>1019.5</c:v>
                </c:pt>
                <c:pt idx="31">
                  <c:v>982</c:v>
                </c:pt>
                <c:pt idx="32">
                  <c:v>1006.5</c:v>
                </c:pt>
                <c:pt idx="33">
                  <c:v>1003.5</c:v>
                </c:pt>
                <c:pt idx="34">
                  <c:v>1032</c:v>
                </c:pt>
                <c:pt idx="35">
                  <c:v>1055</c:v>
                </c:pt>
                <c:pt idx="36">
                  <c:v>1011.5</c:v>
                </c:pt>
                <c:pt idx="37">
                  <c:v>1017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2111.5</c:v>
                </c:pt>
                <c:pt idx="4">
                  <c:v>2113</c:v>
                </c:pt>
                <c:pt idx="5">
                  <c:v>2066</c:v>
                </c:pt>
                <c:pt idx="6">
                  <c:v>2074</c:v>
                </c:pt>
                <c:pt idx="7">
                  <c:v>2005</c:v>
                </c:pt>
                <c:pt idx="8">
                  <c:v>1969.5</c:v>
                </c:pt>
                <c:pt idx="9">
                  <c:v>1969</c:v>
                </c:pt>
                <c:pt idx="13">
                  <c:v>1815</c:v>
                </c:pt>
                <c:pt idx="14">
                  <c:v>1796</c:v>
                </c:pt>
                <c:pt idx="15">
                  <c:v>1789.5</c:v>
                </c:pt>
                <c:pt idx="16">
                  <c:v>1757</c:v>
                </c:pt>
                <c:pt idx="17">
                  <c:v>1744</c:v>
                </c:pt>
                <c:pt idx="18">
                  <c:v>1712</c:v>
                </c:pt>
                <c:pt idx="19">
                  <c:v>1684.5</c:v>
                </c:pt>
                <c:pt idx="20">
                  <c:v>1691</c:v>
                </c:pt>
                <c:pt idx="21">
                  <c:v>1773.5</c:v>
                </c:pt>
                <c:pt idx="22">
                  <c:v>1842.5</c:v>
                </c:pt>
                <c:pt idx="23">
                  <c:v>1883</c:v>
                </c:pt>
                <c:pt idx="24">
                  <c:v>1953.5</c:v>
                </c:pt>
                <c:pt idx="25">
                  <c:v>1934.5</c:v>
                </c:pt>
                <c:pt idx="29">
                  <c:v>2015</c:v>
                </c:pt>
                <c:pt idx="30">
                  <c:v>2062</c:v>
                </c:pt>
                <c:pt idx="31">
                  <c:v>2040</c:v>
                </c:pt>
                <c:pt idx="32">
                  <c:v>2053.5</c:v>
                </c:pt>
                <c:pt idx="33">
                  <c:v>2072</c:v>
                </c:pt>
                <c:pt idx="34">
                  <c:v>2154</c:v>
                </c:pt>
                <c:pt idx="35">
                  <c:v>2178.5</c:v>
                </c:pt>
                <c:pt idx="36">
                  <c:v>2068</c:v>
                </c:pt>
                <c:pt idx="37">
                  <c:v>2016.5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759744"/>
        <c:axId val="376761704"/>
      </c:lineChart>
      <c:catAx>
        <c:axId val="3767597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6761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761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6759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58.5</c:v>
                </c:pt>
                <c:pt idx="1">
                  <c:v>56</c:v>
                </c:pt>
                <c:pt idx="2">
                  <c:v>72.5</c:v>
                </c:pt>
                <c:pt idx="3">
                  <c:v>45.5</c:v>
                </c:pt>
                <c:pt idx="4">
                  <c:v>41.5</c:v>
                </c:pt>
                <c:pt idx="5">
                  <c:v>37</c:v>
                </c:pt>
                <c:pt idx="6">
                  <c:v>43.5</c:v>
                </c:pt>
                <c:pt idx="7">
                  <c:v>50.5</c:v>
                </c:pt>
                <c:pt idx="8">
                  <c:v>73</c:v>
                </c:pt>
                <c:pt idx="9">
                  <c:v>56</c:v>
                </c:pt>
                <c:pt idx="10">
                  <c:v>37.5</c:v>
                </c:pt>
                <c:pt idx="11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326320"/>
        <c:axId val="374330240"/>
      </c:barChart>
      <c:catAx>
        <c:axId val="37432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33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33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32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22.5</c:v>
                </c:pt>
                <c:pt idx="1">
                  <c:v>21.5</c:v>
                </c:pt>
                <c:pt idx="2">
                  <c:v>27</c:v>
                </c:pt>
                <c:pt idx="3">
                  <c:v>25</c:v>
                </c:pt>
                <c:pt idx="4">
                  <c:v>37</c:v>
                </c:pt>
                <c:pt idx="5">
                  <c:v>32.5</c:v>
                </c:pt>
                <c:pt idx="6">
                  <c:v>26.5</c:v>
                </c:pt>
                <c:pt idx="7">
                  <c:v>24</c:v>
                </c:pt>
                <c:pt idx="8">
                  <c:v>27.5</c:v>
                </c:pt>
                <c:pt idx="9">
                  <c:v>33</c:v>
                </c:pt>
                <c:pt idx="10">
                  <c:v>49</c:v>
                </c:pt>
                <c:pt idx="11">
                  <c:v>56.5</c:v>
                </c:pt>
                <c:pt idx="12">
                  <c:v>57.5</c:v>
                </c:pt>
                <c:pt idx="13">
                  <c:v>32</c:v>
                </c:pt>
                <c:pt idx="14">
                  <c:v>49.5</c:v>
                </c:pt>
                <c:pt idx="15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329848"/>
        <c:axId val="374327104"/>
      </c:barChart>
      <c:catAx>
        <c:axId val="37432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3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32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32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260</c:v>
                </c:pt>
                <c:pt idx="1">
                  <c:v>277.5</c:v>
                </c:pt>
                <c:pt idx="2">
                  <c:v>255.5</c:v>
                </c:pt>
                <c:pt idx="3">
                  <c:v>237.5</c:v>
                </c:pt>
                <c:pt idx="4">
                  <c:v>244</c:v>
                </c:pt>
                <c:pt idx="5">
                  <c:v>227</c:v>
                </c:pt>
                <c:pt idx="6">
                  <c:v>240.5</c:v>
                </c:pt>
                <c:pt idx="7">
                  <c:v>228.5</c:v>
                </c:pt>
                <c:pt idx="8">
                  <c:v>219.5</c:v>
                </c:pt>
                <c:pt idx="9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891040"/>
        <c:axId val="375890256"/>
      </c:barChart>
      <c:catAx>
        <c:axId val="37589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9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89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9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165</c:v>
                </c:pt>
                <c:pt idx="1">
                  <c:v>194.5</c:v>
                </c:pt>
                <c:pt idx="2">
                  <c:v>226</c:v>
                </c:pt>
                <c:pt idx="3">
                  <c:v>191</c:v>
                </c:pt>
                <c:pt idx="4">
                  <c:v>215.5</c:v>
                </c:pt>
                <c:pt idx="5">
                  <c:v>229</c:v>
                </c:pt>
                <c:pt idx="6">
                  <c:v>244</c:v>
                </c:pt>
                <c:pt idx="7">
                  <c:v>207.5</c:v>
                </c:pt>
                <c:pt idx="8">
                  <c:v>237.5</c:v>
                </c:pt>
                <c:pt idx="9">
                  <c:v>211.5</c:v>
                </c:pt>
                <c:pt idx="10">
                  <c:v>183</c:v>
                </c:pt>
                <c:pt idx="11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888296"/>
        <c:axId val="375887120"/>
      </c:barChart>
      <c:catAx>
        <c:axId val="37588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8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88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8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217.5</c:v>
                </c:pt>
                <c:pt idx="1">
                  <c:v>218.5</c:v>
                </c:pt>
                <c:pt idx="2">
                  <c:v>206</c:v>
                </c:pt>
                <c:pt idx="3">
                  <c:v>177.5</c:v>
                </c:pt>
                <c:pt idx="4">
                  <c:v>186.5</c:v>
                </c:pt>
                <c:pt idx="5">
                  <c:v>192</c:v>
                </c:pt>
                <c:pt idx="6">
                  <c:v>167</c:v>
                </c:pt>
                <c:pt idx="7">
                  <c:v>170</c:v>
                </c:pt>
                <c:pt idx="8">
                  <c:v>178.5</c:v>
                </c:pt>
                <c:pt idx="9">
                  <c:v>193.5</c:v>
                </c:pt>
                <c:pt idx="10">
                  <c:v>191</c:v>
                </c:pt>
                <c:pt idx="11">
                  <c:v>224</c:v>
                </c:pt>
                <c:pt idx="12">
                  <c:v>193</c:v>
                </c:pt>
                <c:pt idx="13">
                  <c:v>215.5</c:v>
                </c:pt>
                <c:pt idx="14">
                  <c:v>240</c:v>
                </c:pt>
                <c:pt idx="15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889080"/>
        <c:axId val="375891432"/>
      </c:barChart>
      <c:catAx>
        <c:axId val="37588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9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89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89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892608"/>
        <c:axId val="375885552"/>
      </c:barChart>
      <c:catAx>
        <c:axId val="37589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8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88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('G-3A'!$F$20:$F$22,'G-3A'!$M$10:$M$22)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890648"/>
        <c:axId val="375889472"/>
      </c:barChart>
      <c:catAx>
        <c:axId val="37589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8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88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90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891824"/>
        <c:axId val="375892216"/>
      </c:barChart>
      <c:catAx>
        <c:axId val="37589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9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89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89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" zoomScaleNormal="100" workbookViewId="0">
      <selection activeCell="Q26" sqref="Q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5" t="s">
        <v>54</v>
      </c>
      <c r="B4" s="185"/>
      <c r="C4" s="185"/>
      <c r="D4" s="26"/>
      <c r="E4" s="183" t="str">
        <f>'G-3A'!E4:H4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3" t="str">
        <f>'G-3A'!D5:H5</f>
        <v>CALLE 88 - KR 45B</v>
      </c>
      <c r="E5" s="183"/>
      <c r="F5" s="183"/>
      <c r="G5" s="183"/>
      <c r="H5" s="183"/>
      <c r="I5" s="177" t="s">
        <v>53</v>
      </c>
      <c r="J5" s="177"/>
      <c r="K5" s="177"/>
      <c r="L5" s="184">
        <f>'G-3A'!L5:N5</f>
        <v>0</v>
      </c>
      <c r="M5" s="184"/>
      <c r="N5" s="184"/>
      <c r="O5" s="12"/>
      <c r="P5" s="177" t="s">
        <v>57</v>
      </c>
      <c r="Q5" s="177"/>
      <c r="R5" s="177"/>
      <c r="S5" s="182" t="s">
        <v>61</v>
      </c>
      <c r="T5" s="182"/>
      <c r="U5" s="182"/>
    </row>
    <row r="6" spans="1:28" ht="12.75" customHeight="1" x14ac:dyDescent="0.2">
      <c r="A6" s="177" t="s">
        <v>55</v>
      </c>
      <c r="B6" s="177"/>
      <c r="C6" s="177"/>
      <c r="D6" s="186" t="s">
        <v>153</v>
      </c>
      <c r="E6" s="186"/>
      <c r="F6" s="186"/>
      <c r="G6" s="186"/>
      <c r="H6" s="186"/>
      <c r="I6" s="177" t="s">
        <v>59</v>
      </c>
      <c r="J6" s="177"/>
      <c r="K6" s="177"/>
      <c r="L6" s="179">
        <v>2</v>
      </c>
      <c r="M6" s="179"/>
      <c r="N6" s="179"/>
      <c r="O6" s="42"/>
      <c r="P6" s="177" t="s">
        <v>58</v>
      </c>
      <c r="Q6" s="177"/>
      <c r="R6" s="177"/>
      <c r="S6" s="180">
        <v>43893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7</v>
      </c>
      <c r="C10" s="46">
        <v>45</v>
      </c>
      <c r="D10" s="46">
        <v>0</v>
      </c>
      <c r="E10" s="46">
        <v>0</v>
      </c>
      <c r="F10" s="6">
        <f t="shared" ref="F10:F22" si="0">B10*0.5+C10*1+D10*2+E10*2.5</f>
        <v>48.5</v>
      </c>
      <c r="G10" s="2"/>
      <c r="H10" s="19" t="s">
        <v>4</v>
      </c>
      <c r="I10" s="46">
        <v>2</v>
      </c>
      <c r="J10" s="46">
        <v>24</v>
      </c>
      <c r="K10" s="46">
        <v>0</v>
      </c>
      <c r="L10" s="46">
        <v>0</v>
      </c>
      <c r="M10" s="6">
        <f t="shared" ref="M10:M22" si="1">I10*0.5+J10*1+K10*2+L10*2.5</f>
        <v>25</v>
      </c>
      <c r="N10" s="9">
        <f>F20+F21+F22+M10</f>
        <v>96</v>
      </c>
      <c r="O10" s="19" t="s">
        <v>43</v>
      </c>
      <c r="P10" s="46">
        <v>5</v>
      </c>
      <c r="Q10" s="46">
        <v>49</v>
      </c>
      <c r="R10" s="46">
        <v>1</v>
      </c>
      <c r="S10" s="46">
        <v>2</v>
      </c>
      <c r="T10" s="6">
        <f t="shared" ref="T10:T21" si="2">P10*0.5+Q10*1+R10*2+S10*2.5</f>
        <v>58.5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50</v>
      </c>
      <c r="D11" s="46">
        <v>0</v>
      </c>
      <c r="E11" s="46">
        <v>0</v>
      </c>
      <c r="F11" s="6">
        <f t="shared" si="0"/>
        <v>55</v>
      </c>
      <c r="G11" s="2"/>
      <c r="H11" s="19" t="s">
        <v>5</v>
      </c>
      <c r="I11" s="46">
        <v>6</v>
      </c>
      <c r="J11" s="46">
        <v>29</v>
      </c>
      <c r="K11" s="46">
        <v>0</v>
      </c>
      <c r="L11" s="46">
        <v>2</v>
      </c>
      <c r="M11" s="6">
        <f t="shared" si="1"/>
        <v>37</v>
      </c>
      <c r="N11" s="9">
        <f>F21+F22+M10+M11</f>
        <v>110.5</v>
      </c>
      <c r="O11" s="19" t="s">
        <v>44</v>
      </c>
      <c r="P11" s="46">
        <v>3</v>
      </c>
      <c r="Q11" s="46">
        <v>52</v>
      </c>
      <c r="R11" s="46">
        <v>0</v>
      </c>
      <c r="S11" s="46">
        <v>1</v>
      </c>
      <c r="T11" s="6">
        <f t="shared" si="2"/>
        <v>56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61</v>
      </c>
      <c r="D12" s="46">
        <v>0</v>
      </c>
      <c r="E12" s="46">
        <v>0</v>
      </c>
      <c r="F12" s="6">
        <f t="shared" si="0"/>
        <v>64.5</v>
      </c>
      <c r="G12" s="2"/>
      <c r="H12" s="19" t="s">
        <v>6</v>
      </c>
      <c r="I12" s="46">
        <v>7</v>
      </c>
      <c r="J12" s="46">
        <v>29</v>
      </c>
      <c r="K12" s="46">
        <v>0</v>
      </c>
      <c r="L12" s="46">
        <v>0</v>
      </c>
      <c r="M12" s="6">
        <f t="shared" si="1"/>
        <v>32.5</v>
      </c>
      <c r="N12" s="2">
        <f>F22+M10+M11+M12</f>
        <v>121.5</v>
      </c>
      <c r="O12" s="19" t="s">
        <v>32</v>
      </c>
      <c r="P12" s="46">
        <v>5</v>
      </c>
      <c r="Q12" s="46">
        <v>70</v>
      </c>
      <c r="R12" s="46">
        <v>0</v>
      </c>
      <c r="S12" s="46">
        <v>0</v>
      </c>
      <c r="T12" s="6">
        <f t="shared" si="2"/>
        <v>72.5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53</v>
      </c>
      <c r="D13" s="46">
        <v>0</v>
      </c>
      <c r="E13" s="46">
        <v>0</v>
      </c>
      <c r="F13" s="6">
        <f t="shared" si="0"/>
        <v>56</v>
      </c>
      <c r="G13" s="2">
        <f t="shared" ref="G13:G19" si="3">F10+F11+F12+F13</f>
        <v>224</v>
      </c>
      <c r="H13" s="19" t="s">
        <v>7</v>
      </c>
      <c r="I13" s="46">
        <v>7</v>
      </c>
      <c r="J13" s="46">
        <v>23</v>
      </c>
      <c r="K13" s="46">
        <v>0</v>
      </c>
      <c r="L13" s="46">
        <v>0</v>
      </c>
      <c r="M13" s="6">
        <f t="shared" si="1"/>
        <v>26.5</v>
      </c>
      <c r="N13" s="2">
        <f t="shared" ref="N13:N18" si="4">M10+M11+M12+M13</f>
        <v>121</v>
      </c>
      <c r="O13" s="19" t="s">
        <v>33</v>
      </c>
      <c r="P13" s="46">
        <v>3</v>
      </c>
      <c r="Q13" s="46">
        <v>42</v>
      </c>
      <c r="R13" s="46">
        <v>1</v>
      </c>
      <c r="S13" s="46">
        <v>0</v>
      </c>
      <c r="T13" s="6">
        <f t="shared" si="2"/>
        <v>45.5</v>
      </c>
      <c r="U13" s="2">
        <f t="shared" ref="U13:U21" si="5">T10+T11+T12+T13</f>
        <v>232.5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35</v>
      </c>
      <c r="D14" s="46">
        <v>0</v>
      </c>
      <c r="E14" s="46">
        <v>0</v>
      </c>
      <c r="F14" s="6">
        <f t="shared" si="0"/>
        <v>36</v>
      </c>
      <c r="G14" s="2">
        <f t="shared" si="3"/>
        <v>211.5</v>
      </c>
      <c r="H14" s="19" t="s">
        <v>9</v>
      </c>
      <c r="I14" s="46">
        <v>6</v>
      </c>
      <c r="J14" s="46">
        <v>21</v>
      </c>
      <c r="K14" s="46">
        <v>0</v>
      </c>
      <c r="L14" s="46">
        <v>0</v>
      </c>
      <c r="M14" s="6">
        <f t="shared" si="1"/>
        <v>24</v>
      </c>
      <c r="N14" s="2">
        <f t="shared" si="4"/>
        <v>120</v>
      </c>
      <c r="O14" s="19" t="s">
        <v>29</v>
      </c>
      <c r="P14" s="45">
        <v>3</v>
      </c>
      <c r="Q14" s="45">
        <v>38</v>
      </c>
      <c r="R14" s="45">
        <v>1</v>
      </c>
      <c r="S14" s="45">
        <v>0</v>
      </c>
      <c r="T14" s="6">
        <f t="shared" si="2"/>
        <v>41.5</v>
      </c>
      <c r="U14" s="2">
        <f t="shared" si="5"/>
        <v>215.5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31</v>
      </c>
      <c r="D15" s="46">
        <v>0</v>
      </c>
      <c r="E15" s="46">
        <v>0</v>
      </c>
      <c r="F15" s="6">
        <f t="shared" si="0"/>
        <v>31.5</v>
      </c>
      <c r="G15" s="2">
        <f t="shared" si="3"/>
        <v>188</v>
      </c>
      <c r="H15" s="19" t="s">
        <v>12</v>
      </c>
      <c r="I15" s="46">
        <v>5</v>
      </c>
      <c r="J15" s="46">
        <v>25</v>
      </c>
      <c r="K15" s="46">
        <v>0</v>
      </c>
      <c r="L15" s="46">
        <v>0</v>
      </c>
      <c r="M15" s="6">
        <f t="shared" si="1"/>
        <v>27.5</v>
      </c>
      <c r="N15" s="2">
        <f t="shared" si="4"/>
        <v>110.5</v>
      </c>
      <c r="O15" s="18" t="s">
        <v>30</v>
      </c>
      <c r="P15" s="46">
        <v>8</v>
      </c>
      <c r="Q15" s="46">
        <v>33</v>
      </c>
      <c r="R15" s="45">
        <v>0</v>
      </c>
      <c r="S15" s="46">
        <v>0</v>
      </c>
      <c r="T15" s="6">
        <f t="shared" si="2"/>
        <v>37</v>
      </c>
      <c r="U15" s="2">
        <f t="shared" si="5"/>
        <v>196.5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23</v>
      </c>
      <c r="D16" s="46">
        <v>0</v>
      </c>
      <c r="E16" s="46">
        <v>1</v>
      </c>
      <c r="F16" s="6">
        <f t="shared" si="0"/>
        <v>27.5</v>
      </c>
      <c r="G16" s="2">
        <f t="shared" si="3"/>
        <v>151</v>
      </c>
      <c r="H16" s="19" t="s">
        <v>15</v>
      </c>
      <c r="I16" s="46">
        <v>4</v>
      </c>
      <c r="J16" s="46">
        <v>31</v>
      </c>
      <c r="K16" s="46">
        <v>0</v>
      </c>
      <c r="L16" s="46">
        <v>0</v>
      </c>
      <c r="M16" s="6">
        <f t="shared" si="1"/>
        <v>33</v>
      </c>
      <c r="N16" s="2">
        <f t="shared" si="4"/>
        <v>111</v>
      </c>
      <c r="O16" s="19" t="s">
        <v>8</v>
      </c>
      <c r="P16" s="46">
        <v>7</v>
      </c>
      <c r="Q16" s="46">
        <v>40</v>
      </c>
      <c r="R16" s="46">
        <v>0</v>
      </c>
      <c r="S16" s="46">
        <v>0</v>
      </c>
      <c r="T16" s="6">
        <f t="shared" si="2"/>
        <v>43.5</v>
      </c>
      <c r="U16" s="2">
        <f t="shared" si="5"/>
        <v>167.5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20</v>
      </c>
      <c r="D17" s="46">
        <v>0</v>
      </c>
      <c r="E17" s="46">
        <v>1</v>
      </c>
      <c r="F17" s="6">
        <f t="shared" si="0"/>
        <v>23</v>
      </c>
      <c r="G17" s="2">
        <f t="shared" si="3"/>
        <v>118</v>
      </c>
      <c r="H17" s="19" t="s">
        <v>18</v>
      </c>
      <c r="I17" s="46">
        <v>4</v>
      </c>
      <c r="J17" s="46">
        <v>47</v>
      </c>
      <c r="K17" s="46">
        <v>0</v>
      </c>
      <c r="L17" s="46">
        <v>0</v>
      </c>
      <c r="M17" s="6">
        <f t="shared" si="1"/>
        <v>49</v>
      </c>
      <c r="N17" s="2">
        <f t="shared" si="4"/>
        <v>133.5</v>
      </c>
      <c r="O17" s="19" t="s">
        <v>10</v>
      </c>
      <c r="P17" s="46">
        <v>4</v>
      </c>
      <c r="Q17" s="46">
        <v>46</v>
      </c>
      <c r="R17" s="46">
        <v>0</v>
      </c>
      <c r="S17" s="46">
        <v>1</v>
      </c>
      <c r="T17" s="6">
        <f t="shared" si="2"/>
        <v>50.5</v>
      </c>
      <c r="U17" s="2">
        <f t="shared" si="5"/>
        <v>172.5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21</v>
      </c>
      <c r="D18" s="46">
        <v>0</v>
      </c>
      <c r="E18" s="46">
        <v>0</v>
      </c>
      <c r="F18" s="6">
        <f t="shared" si="0"/>
        <v>22</v>
      </c>
      <c r="G18" s="2">
        <f t="shared" si="3"/>
        <v>104</v>
      </c>
      <c r="H18" s="19" t="s">
        <v>20</v>
      </c>
      <c r="I18" s="46">
        <v>5</v>
      </c>
      <c r="J18" s="46">
        <v>54</v>
      </c>
      <c r="K18" s="46">
        <v>0</v>
      </c>
      <c r="L18" s="46">
        <v>0</v>
      </c>
      <c r="M18" s="6">
        <f t="shared" si="1"/>
        <v>56.5</v>
      </c>
      <c r="N18" s="2">
        <f t="shared" si="4"/>
        <v>166</v>
      </c>
      <c r="O18" s="19" t="s">
        <v>13</v>
      </c>
      <c r="P18" s="46">
        <v>5</v>
      </c>
      <c r="Q18" s="46">
        <v>68</v>
      </c>
      <c r="R18" s="46">
        <v>0</v>
      </c>
      <c r="S18" s="46">
        <v>1</v>
      </c>
      <c r="T18" s="6">
        <f t="shared" si="2"/>
        <v>73</v>
      </c>
      <c r="U18" s="2">
        <f t="shared" si="5"/>
        <v>204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30</v>
      </c>
      <c r="D19" s="47">
        <v>0</v>
      </c>
      <c r="E19" s="47">
        <v>0</v>
      </c>
      <c r="F19" s="7">
        <f t="shared" si="0"/>
        <v>31.5</v>
      </c>
      <c r="G19" s="3">
        <f t="shared" si="3"/>
        <v>104</v>
      </c>
      <c r="H19" s="20" t="s">
        <v>22</v>
      </c>
      <c r="I19" s="45">
        <v>5</v>
      </c>
      <c r="J19" s="45">
        <v>55</v>
      </c>
      <c r="K19" s="45">
        <v>0</v>
      </c>
      <c r="L19" s="45">
        <v>0</v>
      </c>
      <c r="M19" s="6">
        <f t="shared" si="1"/>
        <v>57.5</v>
      </c>
      <c r="N19" s="2">
        <f>M16+M17+M18+M19</f>
        <v>196</v>
      </c>
      <c r="O19" s="19" t="s">
        <v>16</v>
      </c>
      <c r="P19" s="46">
        <v>14</v>
      </c>
      <c r="Q19" s="46">
        <v>49</v>
      </c>
      <c r="R19" s="46">
        <v>0</v>
      </c>
      <c r="S19" s="46">
        <v>0</v>
      </c>
      <c r="T19" s="6">
        <f t="shared" si="2"/>
        <v>56</v>
      </c>
      <c r="U19" s="2">
        <f t="shared" si="5"/>
        <v>223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21</v>
      </c>
      <c r="D20" s="45">
        <v>0</v>
      </c>
      <c r="E20" s="45">
        <v>0</v>
      </c>
      <c r="F20" s="8">
        <f t="shared" si="0"/>
        <v>22.5</v>
      </c>
      <c r="G20" s="35"/>
      <c r="H20" s="19" t="s">
        <v>24</v>
      </c>
      <c r="I20" s="46">
        <v>0</v>
      </c>
      <c r="J20" s="46">
        <v>32</v>
      </c>
      <c r="K20" s="46">
        <v>0</v>
      </c>
      <c r="L20" s="46">
        <v>0</v>
      </c>
      <c r="M20" s="8">
        <f t="shared" si="1"/>
        <v>32</v>
      </c>
      <c r="N20" s="2">
        <f>M17+M18+M19+M20</f>
        <v>195</v>
      </c>
      <c r="O20" s="19" t="s">
        <v>45</v>
      </c>
      <c r="P20" s="45">
        <v>6</v>
      </c>
      <c r="Q20" s="45">
        <v>32</v>
      </c>
      <c r="R20" s="46">
        <v>0</v>
      </c>
      <c r="S20" s="45">
        <v>1</v>
      </c>
      <c r="T20" s="8">
        <f t="shared" si="2"/>
        <v>37.5</v>
      </c>
      <c r="U20" s="2">
        <f t="shared" si="5"/>
        <v>217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19</v>
      </c>
      <c r="D21" s="46">
        <v>0</v>
      </c>
      <c r="E21" s="46">
        <v>0</v>
      </c>
      <c r="F21" s="6">
        <f t="shared" si="0"/>
        <v>21.5</v>
      </c>
      <c r="G21" s="36"/>
      <c r="H21" s="20" t="s">
        <v>25</v>
      </c>
      <c r="I21" s="46">
        <v>9</v>
      </c>
      <c r="J21" s="46">
        <v>43</v>
      </c>
      <c r="K21" s="46">
        <v>1</v>
      </c>
      <c r="L21" s="46">
        <v>0</v>
      </c>
      <c r="M21" s="6">
        <f t="shared" si="1"/>
        <v>49.5</v>
      </c>
      <c r="N21" s="2">
        <f>M18+M19+M20+M21</f>
        <v>195.5</v>
      </c>
      <c r="O21" s="21" t="s">
        <v>46</v>
      </c>
      <c r="P21" s="47">
        <v>5</v>
      </c>
      <c r="Q21" s="47">
        <v>34</v>
      </c>
      <c r="R21" s="47">
        <v>0</v>
      </c>
      <c r="S21" s="47">
        <v>0</v>
      </c>
      <c r="T21" s="7">
        <f t="shared" si="2"/>
        <v>36.5</v>
      </c>
      <c r="U21" s="3">
        <f t="shared" si="5"/>
        <v>203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25</v>
      </c>
      <c r="D22" s="46">
        <v>0</v>
      </c>
      <c r="E22" s="46">
        <v>0</v>
      </c>
      <c r="F22" s="6">
        <f t="shared" si="0"/>
        <v>27</v>
      </c>
      <c r="G22" s="2"/>
      <c r="H22" s="21" t="s">
        <v>26</v>
      </c>
      <c r="I22" s="47">
        <v>6</v>
      </c>
      <c r="J22" s="47">
        <v>44</v>
      </c>
      <c r="K22" s="47">
        <v>1</v>
      </c>
      <c r="L22" s="47">
        <v>0</v>
      </c>
      <c r="M22" s="6">
        <f t="shared" si="1"/>
        <v>49</v>
      </c>
      <c r="N22" s="3">
        <f>M19+M20+M21+M22</f>
        <v>188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59" t="s">
        <v>47</v>
      </c>
      <c r="B23" s="160"/>
      <c r="C23" s="163" t="s">
        <v>50</v>
      </c>
      <c r="D23" s="164"/>
      <c r="E23" s="164"/>
      <c r="F23" s="165"/>
      <c r="G23" s="84">
        <f>MAX(G13:G19)</f>
        <v>224</v>
      </c>
      <c r="H23" s="172" t="s">
        <v>48</v>
      </c>
      <c r="I23" s="173"/>
      <c r="J23" s="174" t="s">
        <v>50</v>
      </c>
      <c r="K23" s="175"/>
      <c r="L23" s="175"/>
      <c r="M23" s="176"/>
      <c r="N23" s="85">
        <f>MAX(N10:N22)</f>
        <v>196</v>
      </c>
      <c r="O23" s="159" t="s">
        <v>49</v>
      </c>
      <c r="P23" s="160"/>
      <c r="Q23" s="163" t="s">
        <v>50</v>
      </c>
      <c r="R23" s="164"/>
      <c r="S23" s="164"/>
      <c r="T23" s="165"/>
      <c r="U23" s="84">
        <f>MAX(U13:U21)</f>
        <v>232.5</v>
      </c>
      <c r="AB23" s="1"/>
    </row>
    <row r="24" spans="1:28" ht="13.5" customHeight="1" x14ac:dyDescent="0.2">
      <c r="A24" s="161"/>
      <c r="B24" s="162"/>
      <c r="C24" s="82" t="s">
        <v>72</v>
      </c>
      <c r="D24" s="86"/>
      <c r="E24" s="86"/>
      <c r="F24" s="87" t="s">
        <v>64</v>
      </c>
      <c r="G24" s="88"/>
      <c r="H24" s="161"/>
      <c r="I24" s="162"/>
      <c r="J24" s="82" t="s">
        <v>72</v>
      </c>
      <c r="K24" s="86"/>
      <c r="L24" s="86"/>
      <c r="M24" s="87" t="s">
        <v>70</v>
      </c>
      <c r="N24" s="88"/>
      <c r="O24" s="161"/>
      <c r="P24" s="162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8" t="s">
        <v>51</v>
      </c>
      <c r="B26" s="168"/>
      <c r="C26" s="168"/>
      <c r="D26" s="168"/>
      <c r="E26" s="16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0" zoomScaleNormal="100" workbookViewId="0">
      <selection activeCell="R26" sqref="R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6" t="s">
        <v>38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5" t="s">
        <v>54</v>
      </c>
      <c r="B4" s="195"/>
      <c r="C4" s="195"/>
      <c r="D4" s="51"/>
      <c r="E4" s="197" t="str">
        <f>'G-3A'!E4:H4</f>
        <v>DE OBRA</v>
      </c>
      <c r="F4" s="197"/>
      <c r="G4" s="197"/>
      <c r="H4" s="19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3" t="s">
        <v>56</v>
      </c>
      <c r="B5" s="193"/>
      <c r="C5" s="193"/>
      <c r="D5" s="197" t="str">
        <f>'G-3A'!D5:H5</f>
        <v>CALLE 88 - KR 45B</v>
      </c>
      <c r="E5" s="197"/>
      <c r="F5" s="197"/>
      <c r="G5" s="197"/>
      <c r="H5" s="197"/>
      <c r="I5" s="193" t="s">
        <v>53</v>
      </c>
      <c r="J5" s="193"/>
      <c r="K5" s="193"/>
      <c r="L5" s="184">
        <f>'G-3A'!L5:N5</f>
        <v>0</v>
      </c>
      <c r="M5" s="184"/>
      <c r="N5" s="184"/>
      <c r="O5" s="50"/>
      <c r="P5" s="193" t="s">
        <v>57</v>
      </c>
      <c r="Q5" s="193"/>
      <c r="R5" s="193"/>
      <c r="S5" s="184" t="s">
        <v>133</v>
      </c>
      <c r="T5" s="184"/>
      <c r="U5" s="184"/>
    </row>
    <row r="6" spans="1:28" ht="12.75" customHeight="1" x14ac:dyDescent="0.2">
      <c r="A6" s="193" t="s">
        <v>55</v>
      </c>
      <c r="B6" s="193"/>
      <c r="C6" s="193"/>
      <c r="D6" s="186" t="s">
        <v>148</v>
      </c>
      <c r="E6" s="186"/>
      <c r="F6" s="186"/>
      <c r="G6" s="186"/>
      <c r="H6" s="186"/>
      <c r="I6" s="193" t="s">
        <v>59</v>
      </c>
      <c r="J6" s="193"/>
      <c r="K6" s="193"/>
      <c r="L6" s="192">
        <v>2</v>
      </c>
      <c r="M6" s="192"/>
      <c r="N6" s="192"/>
      <c r="O6" s="54"/>
      <c r="P6" s="193" t="s">
        <v>58</v>
      </c>
      <c r="Q6" s="193"/>
      <c r="R6" s="193"/>
      <c r="S6" s="198">
        <v>43893</v>
      </c>
      <c r="T6" s="198"/>
      <c r="U6" s="198"/>
    </row>
    <row r="7" spans="1:28" ht="7.5" customHeight="1" x14ac:dyDescent="0.2">
      <c r="A7" s="55"/>
      <c r="B7" s="49"/>
      <c r="C7" s="49"/>
      <c r="D7" s="49"/>
      <c r="E7" s="194"/>
      <c r="F7" s="194"/>
      <c r="G7" s="194"/>
      <c r="H7" s="194"/>
      <c r="I7" s="194"/>
      <c r="J7" s="194"/>
      <c r="K7" s="19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57" t="s">
        <v>52</v>
      </c>
      <c r="C9" s="57" t="s">
        <v>0</v>
      </c>
      <c r="D9" s="57" t="s">
        <v>2</v>
      </c>
      <c r="E9" s="58" t="s">
        <v>3</v>
      </c>
      <c r="F9" s="188"/>
      <c r="G9" s="188"/>
      <c r="H9" s="188"/>
      <c r="I9" s="59" t="s">
        <v>52</v>
      </c>
      <c r="J9" s="59" t="s">
        <v>0</v>
      </c>
      <c r="K9" s="57" t="s">
        <v>2</v>
      </c>
      <c r="L9" s="58" t="s">
        <v>3</v>
      </c>
      <c r="M9" s="188"/>
      <c r="N9" s="188"/>
      <c r="O9" s="188"/>
      <c r="P9" s="59" t="s">
        <v>52</v>
      </c>
      <c r="Q9" s="59" t="s">
        <v>0</v>
      </c>
      <c r="R9" s="57" t="s">
        <v>2</v>
      </c>
      <c r="S9" s="58" t="s">
        <v>3</v>
      </c>
      <c r="T9" s="188"/>
      <c r="U9" s="188"/>
    </row>
    <row r="10" spans="1:28" ht="24" customHeight="1" x14ac:dyDescent="0.2">
      <c r="A10" s="60" t="s">
        <v>11</v>
      </c>
      <c r="B10" s="61">
        <v>36</v>
      </c>
      <c r="C10" s="61">
        <v>187</v>
      </c>
      <c r="D10" s="61">
        <v>25</v>
      </c>
      <c r="E10" s="61">
        <v>2</v>
      </c>
      <c r="F10" s="62">
        <f t="shared" ref="F10:F22" si="0">B10*0.5+C10*1+D10*2+E10*2.5</f>
        <v>260</v>
      </c>
      <c r="G10" s="63"/>
      <c r="H10" s="64" t="s">
        <v>4</v>
      </c>
      <c r="I10" s="46">
        <v>30</v>
      </c>
      <c r="J10" s="46">
        <v>138</v>
      </c>
      <c r="K10" s="46">
        <v>6</v>
      </c>
      <c r="L10" s="46">
        <v>5</v>
      </c>
      <c r="M10" s="62">
        <f t="shared" ref="M10:M22" si="1">I10*0.5+J10*1+K10*2+L10*2.5</f>
        <v>177.5</v>
      </c>
      <c r="N10" s="65">
        <f>F20+F21+F22+M10</f>
        <v>819.5</v>
      </c>
      <c r="O10" s="64" t="s">
        <v>43</v>
      </c>
      <c r="P10" s="46">
        <v>17</v>
      </c>
      <c r="Q10" s="46">
        <v>138</v>
      </c>
      <c r="R10" s="46">
        <v>8</v>
      </c>
      <c r="S10" s="46">
        <v>1</v>
      </c>
      <c r="T10" s="62">
        <f t="shared" ref="T10:T21" si="2">P10*0.5+Q10*1+R10*2+S10*2.5</f>
        <v>165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31</v>
      </c>
      <c r="C11" s="61">
        <v>209</v>
      </c>
      <c r="D11" s="61">
        <v>24</v>
      </c>
      <c r="E11" s="61">
        <v>2</v>
      </c>
      <c r="F11" s="62">
        <f t="shared" si="0"/>
        <v>277.5</v>
      </c>
      <c r="G11" s="63"/>
      <c r="H11" s="64" t="s">
        <v>5</v>
      </c>
      <c r="I11" s="46">
        <v>23</v>
      </c>
      <c r="J11" s="46">
        <v>148</v>
      </c>
      <c r="K11" s="46">
        <v>11</v>
      </c>
      <c r="L11" s="46">
        <v>2</v>
      </c>
      <c r="M11" s="62">
        <f t="shared" si="1"/>
        <v>186.5</v>
      </c>
      <c r="N11" s="65">
        <f>F21+F22+M10+M11</f>
        <v>788.5</v>
      </c>
      <c r="O11" s="64" t="s">
        <v>44</v>
      </c>
      <c r="P11" s="46">
        <v>22</v>
      </c>
      <c r="Q11" s="46">
        <v>150</v>
      </c>
      <c r="R11" s="46">
        <v>13</v>
      </c>
      <c r="S11" s="46">
        <v>3</v>
      </c>
      <c r="T11" s="62">
        <f t="shared" si="2"/>
        <v>194.5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38</v>
      </c>
      <c r="C12" s="61">
        <v>192</v>
      </c>
      <c r="D12" s="61">
        <v>21</v>
      </c>
      <c r="E12" s="61">
        <v>1</v>
      </c>
      <c r="F12" s="62">
        <f t="shared" si="0"/>
        <v>255.5</v>
      </c>
      <c r="G12" s="63"/>
      <c r="H12" s="64" t="s">
        <v>6</v>
      </c>
      <c r="I12" s="46">
        <v>26</v>
      </c>
      <c r="J12" s="46">
        <v>154</v>
      </c>
      <c r="K12" s="46">
        <v>10</v>
      </c>
      <c r="L12" s="46">
        <v>2</v>
      </c>
      <c r="M12" s="62">
        <f t="shared" si="1"/>
        <v>192</v>
      </c>
      <c r="N12" s="63">
        <f>F22+M10+M11+M12</f>
        <v>762</v>
      </c>
      <c r="O12" s="64" t="s">
        <v>32</v>
      </c>
      <c r="P12" s="46">
        <v>30</v>
      </c>
      <c r="Q12" s="46">
        <v>181</v>
      </c>
      <c r="R12" s="46">
        <v>10</v>
      </c>
      <c r="S12" s="46">
        <v>4</v>
      </c>
      <c r="T12" s="62">
        <f t="shared" si="2"/>
        <v>226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180</v>
      </c>
      <c r="D13" s="61">
        <v>19</v>
      </c>
      <c r="E13" s="61">
        <v>3</v>
      </c>
      <c r="F13" s="62">
        <f t="shared" si="0"/>
        <v>237.5</v>
      </c>
      <c r="G13" s="63">
        <f t="shared" ref="G13:G19" si="3">F10+F11+F12+F13</f>
        <v>1030.5</v>
      </c>
      <c r="H13" s="64" t="s">
        <v>7</v>
      </c>
      <c r="I13" s="46">
        <v>22</v>
      </c>
      <c r="J13" s="46">
        <v>128</v>
      </c>
      <c r="K13" s="46">
        <v>14</v>
      </c>
      <c r="L13" s="46">
        <v>0</v>
      </c>
      <c r="M13" s="62">
        <f t="shared" si="1"/>
        <v>167</v>
      </c>
      <c r="N13" s="63">
        <f t="shared" ref="N13:N18" si="4">M10+M11+M12+M13</f>
        <v>723</v>
      </c>
      <c r="O13" s="64" t="s">
        <v>33</v>
      </c>
      <c r="P13" s="46">
        <v>36</v>
      </c>
      <c r="Q13" s="46">
        <v>152</v>
      </c>
      <c r="R13" s="46">
        <v>8</v>
      </c>
      <c r="S13" s="46">
        <v>2</v>
      </c>
      <c r="T13" s="62">
        <f t="shared" si="2"/>
        <v>191</v>
      </c>
      <c r="U13" s="63">
        <f t="shared" ref="U13:U21" si="5">T10+T11+T12+T13</f>
        <v>776.5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15</v>
      </c>
      <c r="C14" s="61">
        <v>214</v>
      </c>
      <c r="D14" s="61">
        <v>10</v>
      </c>
      <c r="E14" s="61">
        <v>1</v>
      </c>
      <c r="F14" s="62">
        <f t="shared" si="0"/>
        <v>244</v>
      </c>
      <c r="G14" s="63">
        <f t="shared" si="3"/>
        <v>1014.5</v>
      </c>
      <c r="H14" s="64" t="s">
        <v>9</v>
      </c>
      <c r="I14" s="46">
        <v>18</v>
      </c>
      <c r="J14" s="46">
        <v>134</v>
      </c>
      <c r="K14" s="46">
        <v>11</v>
      </c>
      <c r="L14" s="46">
        <v>2</v>
      </c>
      <c r="M14" s="62">
        <f t="shared" si="1"/>
        <v>170</v>
      </c>
      <c r="N14" s="63">
        <f t="shared" si="4"/>
        <v>715.5</v>
      </c>
      <c r="O14" s="64" t="s">
        <v>29</v>
      </c>
      <c r="P14" s="45">
        <v>31</v>
      </c>
      <c r="Q14" s="45">
        <v>158</v>
      </c>
      <c r="R14" s="45">
        <v>16</v>
      </c>
      <c r="S14" s="45">
        <v>4</v>
      </c>
      <c r="T14" s="62">
        <f t="shared" si="2"/>
        <v>215.5</v>
      </c>
      <c r="U14" s="63">
        <f t="shared" si="5"/>
        <v>827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181</v>
      </c>
      <c r="D15" s="61">
        <v>14</v>
      </c>
      <c r="E15" s="61">
        <v>2</v>
      </c>
      <c r="F15" s="62">
        <f t="shared" si="0"/>
        <v>227</v>
      </c>
      <c r="G15" s="63">
        <f t="shared" si="3"/>
        <v>964</v>
      </c>
      <c r="H15" s="64" t="s">
        <v>12</v>
      </c>
      <c r="I15" s="46">
        <v>15</v>
      </c>
      <c r="J15" s="46">
        <v>146</v>
      </c>
      <c r="K15" s="46">
        <v>10</v>
      </c>
      <c r="L15" s="46">
        <v>2</v>
      </c>
      <c r="M15" s="62">
        <f t="shared" si="1"/>
        <v>178.5</v>
      </c>
      <c r="N15" s="63">
        <f t="shared" si="4"/>
        <v>707.5</v>
      </c>
      <c r="O15" s="60" t="s">
        <v>30</v>
      </c>
      <c r="P15" s="46">
        <v>38</v>
      </c>
      <c r="Q15" s="46">
        <v>171</v>
      </c>
      <c r="R15" s="46">
        <v>17</v>
      </c>
      <c r="S15" s="46">
        <v>2</v>
      </c>
      <c r="T15" s="62">
        <f t="shared" si="2"/>
        <v>229</v>
      </c>
      <c r="U15" s="63">
        <f t="shared" si="5"/>
        <v>861.5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22</v>
      </c>
      <c r="C16" s="61">
        <v>192</v>
      </c>
      <c r="D16" s="61">
        <v>15</v>
      </c>
      <c r="E16" s="61">
        <v>3</v>
      </c>
      <c r="F16" s="62">
        <f t="shared" si="0"/>
        <v>240.5</v>
      </c>
      <c r="G16" s="63">
        <f t="shared" si="3"/>
        <v>949</v>
      </c>
      <c r="H16" s="64" t="s">
        <v>15</v>
      </c>
      <c r="I16" s="46">
        <v>13</v>
      </c>
      <c r="J16" s="46">
        <v>151</v>
      </c>
      <c r="K16" s="46">
        <v>13</v>
      </c>
      <c r="L16" s="46">
        <v>4</v>
      </c>
      <c r="M16" s="62">
        <f t="shared" si="1"/>
        <v>193.5</v>
      </c>
      <c r="N16" s="63">
        <f t="shared" si="4"/>
        <v>709</v>
      </c>
      <c r="O16" s="64" t="s">
        <v>8</v>
      </c>
      <c r="P16" s="46">
        <v>30</v>
      </c>
      <c r="Q16" s="46">
        <v>194</v>
      </c>
      <c r="R16" s="46">
        <v>15</v>
      </c>
      <c r="S16" s="46">
        <v>2</v>
      </c>
      <c r="T16" s="62">
        <f t="shared" si="2"/>
        <v>244</v>
      </c>
      <c r="U16" s="63">
        <f t="shared" si="5"/>
        <v>879.5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189</v>
      </c>
      <c r="D17" s="61">
        <v>9</v>
      </c>
      <c r="E17" s="61">
        <v>3</v>
      </c>
      <c r="F17" s="62">
        <f t="shared" si="0"/>
        <v>228.5</v>
      </c>
      <c r="G17" s="63">
        <f t="shared" si="3"/>
        <v>940</v>
      </c>
      <c r="H17" s="64" t="s">
        <v>18</v>
      </c>
      <c r="I17" s="46">
        <v>21</v>
      </c>
      <c r="J17" s="46">
        <v>164</v>
      </c>
      <c r="K17" s="46">
        <v>7</v>
      </c>
      <c r="L17" s="46">
        <v>1</v>
      </c>
      <c r="M17" s="62">
        <f t="shared" si="1"/>
        <v>191</v>
      </c>
      <c r="N17" s="63">
        <f t="shared" si="4"/>
        <v>733</v>
      </c>
      <c r="O17" s="64" t="s">
        <v>10</v>
      </c>
      <c r="P17" s="46">
        <v>34</v>
      </c>
      <c r="Q17" s="46">
        <v>168</v>
      </c>
      <c r="R17" s="46">
        <v>10</v>
      </c>
      <c r="S17" s="46">
        <v>1</v>
      </c>
      <c r="T17" s="62">
        <f t="shared" si="2"/>
        <v>207.5</v>
      </c>
      <c r="U17" s="63">
        <f t="shared" si="5"/>
        <v>896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168</v>
      </c>
      <c r="D18" s="61">
        <v>17</v>
      </c>
      <c r="E18" s="61">
        <v>1</v>
      </c>
      <c r="F18" s="62">
        <f t="shared" si="0"/>
        <v>219.5</v>
      </c>
      <c r="G18" s="63">
        <f t="shared" si="3"/>
        <v>915.5</v>
      </c>
      <c r="H18" s="64" t="s">
        <v>20</v>
      </c>
      <c r="I18" s="46">
        <v>28</v>
      </c>
      <c r="J18" s="46">
        <v>181</v>
      </c>
      <c r="K18" s="46">
        <v>12</v>
      </c>
      <c r="L18" s="46">
        <v>2</v>
      </c>
      <c r="M18" s="62">
        <f t="shared" si="1"/>
        <v>224</v>
      </c>
      <c r="N18" s="63">
        <f t="shared" si="4"/>
        <v>787</v>
      </c>
      <c r="O18" s="64" t="s">
        <v>13</v>
      </c>
      <c r="P18" s="46">
        <v>33</v>
      </c>
      <c r="Q18" s="46">
        <v>178</v>
      </c>
      <c r="R18" s="46">
        <v>19</v>
      </c>
      <c r="S18" s="46">
        <v>2</v>
      </c>
      <c r="T18" s="62">
        <f t="shared" si="2"/>
        <v>237.5</v>
      </c>
      <c r="U18" s="63">
        <f t="shared" si="5"/>
        <v>918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24</v>
      </c>
      <c r="C19" s="69">
        <v>180</v>
      </c>
      <c r="D19" s="69">
        <v>13</v>
      </c>
      <c r="E19" s="69">
        <v>5</v>
      </c>
      <c r="F19" s="70">
        <f t="shared" si="0"/>
        <v>230.5</v>
      </c>
      <c r="G19" s="71">
        <f t="shared" si="3"/>
        <v>919</v>
      </c>
      <c r="H19" s="72" t="s">
        <v>22</v>
      </c>
      <c r="I19" s="45">
        <v>33</v>
      </c>
      <c r="J19" s="45">
        <v>146</v>
      </c>
      <c r="K19" s="45">
        <v>14</v>
      </c>
      <c r="L19" s="45">
        <v>1</v>
      </c>
      <c r="M19" s="62">
        <f t="shared" si="1"/>
        <v>193</v>
      </c>
      <c r="N19" s="63">
        <f>M16+M17+M18+M19</f>
        <v>801.5</v>
      </c>
      <c r="O19" s="64" t="s">
        <v>16</v>
      </c>
      <c r="P19" s="46">
        <v>31</v>
      </c>
      <c r="Q19" s="46">
        <v>160</v>
      </c>
      <c r="R19" s="46">
        <v>13</v>
      </c>
      <c r="S19" s="46">
        <v>4</v>
      </c>
      <c r="T19" s="62">
        <f t="shared" si="2"/>
        <v>211.5</v>
      </c>
      <c r="U19" s="63">
        <f t="shared" si="5"/>
        <v>900.5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27</v>
      </c>
      <c r="C20" s="67">
        <v>174</v>
      </c>
      <c r="D20" s="67">
        <v>10</v>
      </c>
      <c r="E20" s="67">
        <v>4</v>
      </c>
      <c r="F20" s="73">
        <f t="shared" si="0"/>
        <v>217.5</v>
      </c>
      <c r="G20" s="74"/>
      <c r="H20" s="64" t="s">
        <v>24</v>
      </c>
      <c r="I20" s="46">
        <v>18</v>
      </c>
      <c r="J20" s="46">
        <v>180</v>
      </c>
      <c r="K20" s="46">
        <v>7</v>
      </c>
      <c r="L20" s="46">
        <v>5</v>
      </c>
      <c r="M20" s="73">
        <f t="shared" si="1"/>
        <v>215.5</v>
      </c>
      <c r="N20" s="63">
        <f>M17+M18+M19+M20</f>
        <v>823.5</v>
      </c>
      <c r="O20" s="64" t="s">
        <v>45</v>
      </c>
      <c r="P20" s="45">
        <v>34</v>
      </c>
      <c r="Q20" s="45">
        <v>144</v>
      </c>
      <c r="R20" s="45">
        <v>11</v>
      </c>
      <c r="S20" s="45">
        <v>0</v>
      </c>
      <c r="T20" s="73">
        <f t="shared" si="2"/>
        <v>183</v>
      </c>
      <c r="U20" s="63">
        <f t="shared" si="5"/>
        <v>839.5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167</v>
      </c>
      <c r="D21" s="61">
        <v>11</v>
      </c>
      <c r="E21" s="61">
        <v>7</v>
      </c>
      <c r="F21" s="62">
        <f t="shared" si="0"/>
        <v>218.5</v>
      </c>
      <c r="G21" s="75"/>
      <c r="H21" s="72" t="s">
        <v>25</v>
      </c>
      <c r="I21" s="46">
        <v>24</v>
      </c>
      <c r="J21" s="46">
        <v>193</v>
      </c>
      <c r="K21" s="46">
        <v>15</v>
      </c>
      <c r="L21" s="46">
        <v>2</v>
      </c>
      <c r="M21" s="62">
        <f t="shared" si="1"/>
        <v>240</v>
      </c>
      <c r="N21" s="63">
        <f>M18+M19+M20+M21</f>
        <v>872.5</v>
      </c>
      <c r="O21" s="68" t="s">
        <v>46</v>
      </c>
      <c r="P21" s="47">
        <v>30</v>
      </c>
      <c r="Q21" s="47">
        <v>123</v>
      </c>
      <c r="R21" s="47">
        <v>12</v>
      </c>
      <c r="S21" s="47">
        <v>1</v>
      </c>
      <c r="T21" s="70">
        <f t="shared" si="2"/>
        <v>164.5</v>
      </c>
      <c r="U21" s="71">
        <f t="shared" si="5"/>
        <v>796.5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152</v>
      </c>
      <c r="D22" s="61">
        <v>18</v>
      </c>
      <c r="E22" s="61">
        <v>3</v>
      </c>
      <c r="F22" s="62">
        <f t="shared" si="0"/>
        <v>206</v>
      </c>
      <c r="G22" s="63"/>
      <c r="H22" s="68" t="s">
        <v>26</v>
      </c>
      <c r="I22" s="47">
        <v>41</v>
      </c>
      <c r="J22" s="47">
        <v>199</v>
      </c>
      <c r="K22" s="47">
        <v>8</v>
      </c>
      <c r="L22" s="47">
        <v>0</v>
      </c>
      <c r="M22" s="62">
        <f t="shared" si="1"/>
        <v>235.5</v>
      </c>
      <c r="N22" s="71">
        <f>M19+M20+M21+M22</f>
        <v>884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2" t="s">
        <v>47</v>
      </c>
      <c r="B23" s="203"/>
      <c r="C23" s="208" t="s">
        <v>50</v>
      </c>
      <c r="D23" s="209"/>
      <c r="E23" s="209"/>
      <c r="F23" s="210"/>
      <c r="G23" s="89">
        <f>MAX(G13:G19)</f>
        <v>1030.5</v>
      </c>
      <c r="H23" s="206" t="s">
        <v>48</v>
      </c>
      <c r="I23" s="207"/>
      <c r="J23" s="199" t="s">
        <v>50</v>
      </c>
      <c r="K23" s="200"/>
      <c r="L23" s="200"/>
      <c r="M23" s="201"/>
      <c r="N23" s="90">
        <f>MAX(N10:N22)</f>
        <v>884</v>
      </c>
      <c r="O23" s="202" t="s">
        <v>49</v>
      </c>
      <c r="P23" s="203"/>
      <c r="Q23" s="208" t="s">
        <v>50</v>
      </c>
      <c r="R23" s="209"/>
      <c r="S23" s="209"/>
      <c r="T23" s="210"/>
      <c r="U23" s="89">
        <f>MAX(U13:U21)</f>
        <v>918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4"/>
      <c r="B24" s="205"/>
      <c r="C24" s="83" t="s">
        <v>72</v>
      </c>
      <c r="D24" s="86"/>
      <c r="E24" s="86"/>
      <c r="F24" s="87" t="s">
        <v>64</v>
      </c>
      <c r="G24" s="88"/>
      <c r="H24" s="204"/>
      <c r="I24" s="205"/>
      <c r="J24" s="83" t="s">
        <v>72</v>
      </c>
      <c r="K24" s="86"/>
      <c r="L24" s="86"/>
      <c r="M24" s="87" t="s">
        <v>92</v>
      </c>
      <c r="N24" s="88"/>
      <c r="O24" s="204"/>
      <c r="P24" s="205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8" t="s">
        <v>51</v>
      </c>
      <c r="B26" s="168"/>
      <c r="C26" s="168"/>
      <c r="D26" s="168"/>
      <c r="E26" s="16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B10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85" t="s">
        <v>54</v>
      </c>
      <c r="B4" s="185"/>
      <c r="C4" s="185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3" t="s">
        <v>152</v>
      </c>
      <c r="E5" s="183"/>
      <c r="F5" s="183"/>
      <c r="G5" s="183"/>
      <c r="H5" s="183"/>
      <c r="I5" s="177" t="s">
        <v>53</v>
      </c>
      <c r="J5" s="177"/>
      <c r="K5" s="177"/>
      <c r="L5" s="184"/>
      <c r="M5" s="184"/>
      <c r="N5" s="184"/>
      <c r="O5" s="12"/>
      <c r="P5" s="177" t="s">
        <v>57</v>
      </c>
      <c r="Q5" s="177"/>
      <c r="R5" s="177"/>
      <c r="S5" s="182" t="s">
        <v>149</v>
      </c>
      <c r="T5" s="182"/>
      <c r="U5" s="182"/>
    </row>
    <row r="6" spans="1:21" ht="12.75" customHeight="1" x14ac:dyDescent="0.2">
      <c r="A6" s="177" t="s">
        <v>55</v>
      </c>
      <c r="B6" s="177"/>
      <c r="C6" s="177"/>
      <c r="D6" s="212"/>
      <c r="E6" s="212"/>
      <c r="F6" s="212"/>
      <c r="G6" s="212"/>
      <c r="H6" s="212"/>
      <c r="I6" s="177" t="s">
        <v>59</v>
      </c>
      <c r="J6" s="177"/>
      <c r="K6" s="177"/>
      <c r="L6" s="179">
        <v>2</v>
      </c>
      <c r="M6" s="179"/>
      <c r="N6" s="179"/>
      <c r="O6" s="42"/>
      <c r="P6" s="177" t="s">
        <v>58</v>
      </c>
      <c r="Q6" s="177"/>
      <c r="R6" s="177"/>
      <c r="S6" s="180">
        <v>43893</v>
      </c>
      <c r="T6" s="180"/>
      <c r="U6" s="180"/>
    </row>
    <row r="7" spans="1:21" ht="11.2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1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211"/>
    </row>
    <row r="10" spans="1:21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59" t="s">
        <v>47</v>
      </c>
      <c r="B23" s="160"/>
      <c r="C23" s="163" t="s">
        <v>50</v>
      </c>
      <c r="D23" s="164"/>
      <c r="E23" s="164"/>
      <c r="F23" s="165"/>
      <c r="G23" s="84">
        <f>MAX(G13:G19)</f>
        <v>0</v>
      </c>
      <c r="H23" s="172" t="s">
        <v>48</v>
      </c>
      <c r="I23" s="173"/>
      <c r="J23" s="174" t="s">
        <v>50</v>
      </c>
      <c r="K23" s="175"/>
      <c r="L23" s="175"/>
      <c r="M23" s="176"/>
      <c r="N23" s="85">
        <f>MAX(N10:N22)</f>
        <v>0</v>
      </c>
      <c r="O23" s="159" t="s">
        <v>49</v>
      </c>
      <c r="P23" s="160"/>
      <c r="Q23" s="163" t="s">
        <v>50</v>
      </c>
      <c r="R23" s="164"/>
      <c r="S23" s="164"/>
      <c r="T23" s="165"/>
      <c r="U23" s="84">
        <f>MAX(U13:U21)</f>
        <v>0</v>
      </c>
    </row>
    <row r="24" spans="1:21" ht="15" customHeight="1" x14ac:dyDescent="0.2">
      <c r="A24" s="161"/>
      <c r="B24" s="162"/>
      <c r="C24" s="82" t="s">
        <v>72</v>
      </c>
      <c r="D24" s="86"/>
      <c r="E24" s="86"/>
      <c r="F24" s="87" t="s">
        <v>64</v>
      </c>
      <c r="G24" s="88"/>
      <c r="H24" s="161"/>
      <c r="I24" s="162"/>
      <c r="J24" s="82" t="s">
        <v>72</v>
      </c>
      <c r="K24" s="86"/>
      <c r="L24" s="86"/>
      <c r="M24" s="87" t="s">
        <v>92</v>
      </c>
      <c r="N24" s="88"/>
      <c r="O24" s="161"/>
      <c r="P24" s="162"/>
      <c r="Q24" s="82" t="s">
        <v>72</v>
      </c>
      <c r="R24" s="86"/>
      <c r="S24" s="86"/>
      <c r="T24" s="87" t="s">
        <v>68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68" t="s">
        <v>51</v>
      </c>
      <c r="B26" s="168"/>
      <c r="C26" s="168"/>
      <c r="D26" s="168"/>
      <c r="E26" s="16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6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5" t="s">
        <v>54</v>
      </c>
      <c r="B4" s="185"/>
      <c r="C4" s="185"/>
      <c r="D4" s="26"/>
      <c r="E4" s="183" t="str">
        <f>'G-3A'!E4:H4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3" t="str">
        <f>'G-3A'!D5:H5</f>
        <v>CALLE 88 - KR 45B</v>
      </c>
      <c r="E5" s="183"/>
      <c r="F5" s="183"/>
      <c r="G5" s="183"/>
      <c r="H5" s="183"/>
      <c r="I5" s="177" t="s">
        <v>53</v>
      </c>
      <c r="J5" s="177"/>
      <c r="K5" s="177"/>
      <c r="L5" s="184">
        <f>'G-3A'!L5:N5</f>
        <v>0</v>
      </c>
      <c r="M5" s="184"/>
      <c r="N5" s="184"/>
      <c r="O5" s="12"/>
      <c r="P5" s="177" t="s">
        <v>57</v>
      </c>
      <c r="Q5" s="177"/>
      <c r="R5" s="177"/>
      <c r="S5" s="182" t="s">
        <v>93</v>
      </c>
      <c r="T5" s="182"/>
      <c r="U5" s="182"/>
    </row>
    <row r="6" spans="1:28" ht="12.75" customHeight="1" x14ac:dyDescent="0.2">
      <c r="A6" s="177" t="s">
        <v>55</v>
      </c>
      <c r="B6" s="177"/>
      <c r="C6" s="177"/>
      <c r="D6" s="212" t="s">
        <v>147</v>
      </c>
      <c r="E6" s="212"/>
      <c r="F6" s="212"/>
      <c r="G6" s="212"/>
      <c r="H6" s="212"/>
      <c r="I6" s="177" t="s">
        <v>59</v>
      </c>
      <c r="J6" s="177"/>
      <c r="K6" s="177"/>
      <c r="L6" s="179">
        <v>2</v>
      </c>
      <c r="M6" s="179"/>
      <c r="N6" s="179"/>
      <c r="O6" s="42"/>
      <c r="P6" s="177" t="s">
        <v>58</v>
      </c>
      <c r="Q6" s="177"/>
      <c r="R6" s="177"/>
      <c r="S6" s="180">
        <f>'G-3A'!S6:U6</f>
        <v>43893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20</v>
      </c>
      <c r="C10" s="46">
        <v>152</v>
      </c>
      <c r="D10" s="46">
        <v>12</v>
      </c>
      <c r="E10" s="46">
        <v>2</v>
      </c>
      <c r="F10" s="62">
        <f>B10*0.5+C10*1+D10*2+E10*2.5</f>
        <v>191</v>
      </c>
      <c r="G10" s="2"/>
      <c r="H10" s="19" t="s">
        <v>4</v>
      </c>
      <c r="I10" s="46">
        <v>24</v>
      </c>
      <c r="J10" s="46">
        <v>174</v>
      </c>
      <c r="K10" s="46">
        <v>12</v>
      </c>
      <c r="L10" s="46">
        <v>6</v>
      </c>
      <c r="M10" s="6">
        <f>I10*0.5+J10*1+K10*2+L10*2.5</f>
        <v>225</v>
      </c>
      <c r="N10" s="9">
        <f>F20+F21+F22+M10</f>
        <v>899.5</v>
      </c>
      <c r="O10" s="19" t="s">
        <v>43</v>
      </c>
      <c r="P10" s="46">
        <v>25</v>
      </c>
      <c r="Q10" s="46">
        <v>174</v>
      </c>
      <c r="R10" s="46">
        <v>10</v>
      </c>
      <c r="S10" s="46">
        <v>4</v>
      </c>
      <c r="T10" s="6">
        <f>P10*0.5+Q10*1+R10*2+S10*2.5</f>
        <v>216.5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27</v>
      </c>
      <c r="C11" s="46">
        <v>171</v>
      </c>
      <c r="D11" s="46">
        <v>17</v>
      </c>
      <c r="E11" s="46">
        <v>3</v>
      </c>
      <c r="F11" s="6">
        <f t="shared" ref="F11:F22" si="0">B11*0.5+C11*1+D11*2+E11*2.5</f>
        <v>226</v>
      </c>
      <c r="G11" s="2"/>
      <c r="H11" s="19" t="s">
        <v>5</v>
      </c>
      <c r="I11" s="46">
        <v>21</v>
      </c>
      <c r="J11" s="46">
        <v>183</v>
      </c>
      <c r="K11" s="46">
        <v>9</v>
      </c>
      <c r="L11" s="46">
        <v>4</v>
      </c>
      <c r="M11" s="6">
        <f t="shared" ref="M11:M22" si="1">I11*0.5+J11*1+K11*2+L11*2.5</f>
        <v>221.5</v>
      </c>
      <c r="N11" s="9">
        <f>F21+F22+M10+M11</f>
        <v>897</v>
      </c>
      <c r="O11" s="19" t="s">
        <v>44</v>
      </c>
      <c r="P11" s="46">
        <v>47</v>
      </c>
      <c r="Q11" s="46">
        <v>225</v>
      </c>
      <c r="R11" s="46">
        <v>13</v>
      </c>
      <c r="S11" s="46">
        <v>2</v>
      </c>
      <c r="T11" s="6">
        <f t="shared" ref="T11:T21" si="2">P11*0.5+Q11*1+R11*2+S11*2.5</f>
        <v>279.5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21</v>
      </c>
      <c r="C12" s="46">
        <v>153</v>
      </c>
      <c r="D12" s="46">
        <v>13</v>
      </c>
      <c r="E12" s="46">
        <v>2</v>
      </c>
      <c r="F12" s="6">
        <f t="shared" si="0"/>
        <v>194.5</v>
      </c>
      <c r="G12" s="2"/>
      <c r="H12" s="19" t="s">
        <v>6</v>
      </c>
      <c r="I12" s="46">
        <v>35</v>
      </c>
      <c r="J12" s="46">
        <v>184</v>
      </c>
      <c r="K12" s="46">
        <v>10</v>
      </c>
      <c r="L12" s="46">
        <v>4</v>
      </c>
      <c r="M12" s="6">
        <f t="shared" si="1"/>
        <v>231.5</v>
      </c>
      <c r="N12" s="2">
        <f>F22+M10+M11+M12</f>
        <v>906</v>
      </c>
      <c r="O12" s="19" t="s">
        <v>32</v>
      </c>
      <c r="P12" s="46">
        <v>30</v>
      </c>
      <c r="Q12" s="46">
        <v>208</v>
      </c>
      <c r="R12" s="46">
        <v>13</v>
      </c>
      <c r="S12" s="46">
        <v>1</v>
      </c>
      <c r="T12" s="6">
        <f t="shared" si="2"/>
        <v>251.5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28</v>
      </c>
      <c r="C13" s="46">
        <v>190</v>
      </c>
      <c r="D13" s="46">
        <v>17</v>
      </c>
      <c r="E13" s="46">
        <v>3</v>
      </c>
      <c r="F13" s="6">
        <f t="shared" si="0"/>
        <v>245.5</v>
      </c>
      <c r="G13" s="2">
        <f>F10+F11+F12+F13</f>
        <v>857</v>
      </c>
      <c r="H13" s="19" t="s">
        <v>7</v>
      </c>
      <c r="I13" s="46">
        <v>31</v>
      </c>
      <c r="J13" s="46">
        <v>190</v>
      </c>
      <c r="K13" s="46">
        <v>11</v>
      </c>
      <c r="L13" s="46">
        <v>3</v>
      </c>
      <c r="M13" s="6">
        <f t="shared" si="1"/>
        <v>235</v>
      </c>
      <c r="N13" s="2">
        <f t="shared" ref="N13:N18" si="3">M10+M11+M12+M13</f>
        <v>913</v>
      </c>
      <c r="O13" s="19" t="s">
        <v>33</v>
      </c>
      <c r="P13" s="46">
        <v>48</v>
      </c>
      <c r="Q13" s="46">
        <v>206</v>
      </c>
      <c r="R13" s="46">
        <v>13</v>
      </c>
      <c r="S13" s="46">
        <v>1</v>
      </c>
      <c r="T13" s="6">
        <f t="shared" si="2"/>
        <v>258.5</v>
      </c>
      <c r="U13" s="2">
        <f t="shared" ref="U13:U21" si="4">T10+T11+T12+T13</f>
        <v>1006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35</v>
      </c>
      <c r="C14" s="46">
        <v>177</v>
      </c>
      <c r="D14" s="46">
        <v>12</v>
      </c>
      <c r="E14" s="46">
        <v>1</v>
      </c>
      <c r="F14" s="6">
        <f t="shared" si="0"/>
        <v>221</v>
      </c>
      <c r="G14" s="2">
        <f t="shared" ref="G14:G19" si="5">F11+F12+F13+F14</f>
        <v>887</v>
      </c>
      <c r="H14" s="19" t="s">
        <v>9</v>
      </c>
      <c r="I14" s="46">
        <v>25</v>
      </c>
      <c r="J14" s="46">
        <v>183</v>
      </c>
      <c r="K14" s="46">
        <v>10</v>
      </c>
      <c r="L14" s="46">
        <v>2</v>
      </c>
      <c r="M14" s="6">
        <f t="shared" si="1"/>
        <v>220.5</v>
      </c>
      <c r="N14" s="2">
        <f t="shared" si="3"/>
        <v>908.5</v>
      </c>
      <c r="O14" s="19" t="s">
        <v>29</v>
      </c>
      <c r="P14" s="45">
        <v>43</v>
      </c>
      <c r="Q14" s="45">
        <v>188</v>
      </c>
      <c r="R14" s="45">
        <v>9</v>
      </c>
      <c r="S14" s="45">
        <v>1</v>
      </c>
      <c r="T14" s="6">
        <f t="shared" si="2"/>
        <v>230</v>
      </c>
      <c r="U14" s="2">
        <f t="shared" si="4"/>
        <v>1019.5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20</v>
      </c>
      <c r="C15" s="46">
        <v>203</v>
      </c>
      <c r="D15" s="46">
        <v>15</v>
      </c>
      <c r="E15" s="46">
        <v>4</v>
      </c>
      <c r="F15" s="6">
        <f t="shared" si="0"/>
        <v>253</v>
      </c>
      <c r="G15" s="2">
        <f t="shared" si="5"/>
        <v>914</v>
      </c>
      <c r="H15" s="19" t="s">
        <v>12</v>
      </c>
      <c r="I15" s="46">
        <v>20</v>
      </c>
      <c r="J15" s="46">
        <v>176</v>
      </c>
      <c r="K15" s="46">
        <v>8</v>
      </c>
      <c r="L15" s="46">
        <v>2</v>
      </c>
      <c r="M15" s="6">
        <f t="shared" si="1"/>
        <v>207</v>
      </c>
      <c r="N15" s="2">
        <f t="shared" si="3"/>
        <v>894</v>
      </c>
      <c r="O15" s="18" t="s">
        <v>30</v>
      </c>
      <c r="P15" s="46">
        <v>45</v>
      </c>
      <c r="Q15" s="46">
        <v>195</v>
      </c>
      <c r="R15" s="46">
        <v>11</v>
      </c>
      <c r="S15" s="46">
        <v>1</v>
      </c>
      <c r="T15" s="6">
        <f t="shared" si="2"/>
        <v>242</v>
      </c>
      <c r="U15" s="2">
        <f t="shared" si="4"/>
        <v>982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30</v>
      </c>
      <c r="C16" s="46">
        <v>202</v>
      </c>
      <c r="D16" s="46">
        <v>10</v>
      </c>
      <c r="E16" s="46">
        <v>7</v>
      </c>
      <c r="F16" s="6">
        <f t="shared" si="0"/>
        <v>254.5</v>
      </c>
      <c r="G16" s="2">
        <f t="shared" si="5"/>
        <v>974</v>
      </c>
      <c r="H16" s="19" t="s">
        <v>15</v>
      </c>
      <c r="I16" s="46">
        <v>25</v>
      </c>
      <c r="J16" s="46">
        <v>169</v>
      </c>
      <c r="K16" s="46">
        <v>9</v>
      </c>
      <c r="L16" s="46">
        <v>1</v>
      </c>
      <c r="M16" s="6">
        <f t="shared" si="1"/>
        <v>202</v>
      </c>
      <c r="N16" s="2">
        <f t="shared" si="3"/>
        <v>864.5</v>
      </c>
      <c r="O16" s="19" t="s">
        <v>8</v>
      </c>
      <c r="P16" s="46">
        <v>34</v>
      </c>
      <c r="Q16" s="46">
        <v>234</v>
      </c>
      <c r="R16" s="46">
        <v>10</v>
      </c>
      <c r="S16" s="46">
        <v>2</v>
      </c>
      <c r="T16" s="6">
        <f t="shared" si="2"/>
        <v>276</v>
      </c>
      <c r="U16" s="2">
        <f t="shared" si="4"/>
        <v>1006.5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28</v>
      </c>
      <c r="C17" s="46">
        <v>177</v>
      </c>
      <c r="D17" s="46">
        <v>10</v>
      </c>
      <c r="E17" s="46">
        <v>3</v>
      </c>
      <c r="F17" s="6">
        <f t="shared" si="0"/>
        <v>218.5</v>
      </c>
      <c r="G17" s="2">
        <f t="shared" si="5"/>
        <v>947</v>
      </c>
      <c r="H17" s="19" t="s">
        <v>18</v>
      </c>
      <c r="I17" s="46">
        <v>20</v>
      </c>
      <c r="J17" s="46">
        <v>162</v>
      </c>
      <c r="K17" s="46">
        <v>9</v>
      </c>
      <c r="L17" s="46">
        <v>2</v>
      </c>
      <c r="M17" s="6">
        <f t="shared" si="1"/>
        <v>195</v>
      </c>
      <c r="N17" s="2">
        <f t="shared" si="3"/>
        <v>824.5</v>
      </c>
      <c r="O17" s="19" t="s">
        <v>10</v>
      </c>
      <c r="P17" s="46">
        <v>45</v>
      </c>
      <c r="Q17" s="46">
        <v>199</v>
      </c>
      <c r="R17" s="46">
        <v>12</v>
      </c>
      <c r="S17" s="46">
        <v>4</v>
      </c>
      <c r="T17" s="6">
        <f t="shared" si="2"/>
        <v>255.5</v>
      </c>
      <c r="U17" s="2">
        <f t="shared" si="4"/>
        <v>1003.5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42</v>
      </c>
      <c r="C18" s="46">
        <v>180</v>
      </c>
      <c r="D18" s="46">
        <v>9</v>
      </c>
      <c r="E18" s="46">
        <v>2</v>
      </c>
      <c r="F18" s="6">
        <f t="shared" si="0"/>
        <v>224</v>
      </c>
      <c r="G18" s="2">
        <f t="shared" si="5"/>
        <v>950</v>
      </c>
      <c r="H18" s="19" t="s">
        <v>20</v>
      </c>
      <c r="I18" s="46">
        <v>28</v>
      </c>
      <c r="J18" s="46">
        <v>175</v>
      </c>
      <c r="K18" s="46">
        <v>10</v>
      </c>
      <c r="L18" s="46">
        <v>3</v>
      </c>
      <c r="M18" s="6">
        <f t="shared" si="1"/>
        <v>216.5</v>
      </c>
      <c r="N18" s="2">
        <f t="shared" si="3"/>
        <v>820.5</v>
      </c>
      <c r="O18" s="19" t="s">
        <v>13</v>
      </c>
      <c r="P18" s="46">
        <v>47</v>
      </c>
      <c r="Q18" s="46">
        <v>211</v>
      </c>
      <c r="R18" s="46">
        <v>7</v>
      </c>
      <c r="S18" s="46">
        <v>4</v>
      </c>
      <c r="T18" s="6">
        <f t="shared" si="2"/>
        <v>258.5</v>
      </c>
      <c r="U18" s="2">
        <f t="shared" si="4"/>
        <v>1032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36</v>
      </c>
      <c r="C19" s="47">
        <v>199</v>
      </c>
      <c r="D19" s="47">
        <v>11</v>
      </c>
      <c r="E19" s="47">
        <v>4</v>
      </c>
      <c r="F19" s="7">
        <f t="shared" si="0"/>
        <v>249</v>
      </c>
      <c r="G19" s="3">
        <f t="shared" si="5"/>
        <v>946</v>
      </c>
      <c r="H19" s="20" t="s">
        <v>22</v>
      </c>
      <c r="I19" s="45">
        <v>27</v>
      </c>
      <c r="J19" s="45">
        <v>188</v>
      </c>
      <c r="K19" s="45">
        <v>10</v>
      </c>
      <c r="L19" s="45">
        <v>4</v>
      </c>
      <c r="M19" s="6">
        <f t="shared" si="1"/>
        <v>231.5</v>
      </c>
      <c r="N19" s="2">
        <f>M16+M17+M18+M19</f>
        <v>845</v>
      </c>
      <c r="O19" s="19" t="s">
        <v>16</v>
      </c>
      <c r="P19" s="46">
        <v>42</v>
      </c>
      <c r="Q19" s="46">
        <v>207</v>
      </c>
      <c r="R19" s="46">
        <v>16</v>
      </c>
      <c r="S19" s="46">
        <v>2</v>
      </c>
      <c r="T19" s="6">
        <f t="shared" si="2"/>
        <v>265</v>
      </c>
      <c r="U19" s="2">
        <f t="shared" si="4"/>
        <v>1055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29</v>
      </c>
      <c r="C20" s="45">
        <v>168</v>
      </c>
      <c r="D20" s="45">
        <v>12</v>
      </c>
      <c r="E20" s="45">
        <v>7</v>
      </c>
      <c r="F20" s="8">
        <f t="shared" si="0"/>
        <v>224</v>
      </c>
      <c r="G20" s="35"/>
      <c r="H20" s="19" t="s">
        <v>24</v>
      </c>
      <c r="I20" s="46">
        <v>44</v>
      </c>
      <c r="J20" s="46">
        <v>178</v>
      </c>
      <c r="K20" s="46">
        <v>7</v>
      </c>
      <c r="L20" s="46">
        <v>3</v>
      </c>
      <c r="M20" s="8">
        <f t="shared" si="1"/>
        <v>221.5</v>
      </c>
      <c r="N20" s="2">
        <f>M17+M18+M19+M20</f>
        <v>864.5</v>
      </c>
      <c r="O20" s="19" t="s">
        <v>45</v>
      </c>
      <c r="P20" s="45">
        <v>30</v>
      </c>
      <c r="Q20" s="45">
        <v>203</v>
      </c>
      <c r="R20" s="45">
        <v>6</v>
      </c>
      <c r="S20" s="45">
        <v>1</v>
      </c>
      <c r="T20" s="8">
        <f t="shared" si="2"/>
        <v>232.5</v>
      </c>
      <c r="U20" s="2">
        <f t="shared" si="4"/>
        <v>1011.5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28</v>
      </c>
      <c r="C21" s="46">
        <v>181</v>
      </c>
      <c r="D21" s="46">
        <v>10</v>
      </c>
      <c r="E21" s="46">
        <v>3</v>
      </c>
      <c r="F21" s="6">
        <f t="shared" si="0"/>
        <v>222.5</v>
      </c>
      <c r="G21" s="36"/>
      <c r="H21" s="20" t="s">
        <v>25</v>
      </c>
      <c r="I21" s="46">
        <v>32</v>
      </c>
      <c r="J21" s="46">
        <v>169</v>
      </c>
      <c r="K21" s="46">
        <v>13</v>
      </c>
      <c r="L21" s="46">
        <v>2</v>
      </c>
      <c r="M21" s="6">
        <f t="shared" si="1"/>
        <v>216</v>
      </c>
      <c r="N21" s="2">
        <f>M18+M19+M20+M21</f>
        <v>885.5</v>
      </c>
      <c r="O21" s="21" t="s">
        <v>46</v>
      </c>
      <c r="P21" s="47">
        <v>37</v>
      </c>
      <c r="Q21" s="47">
        <v>220</v>
      </c>
      <c r="R21" s="47">
        <v>10</v>
      </c>
      <c r="S21" s="47">
        <v>1</v>
      </c>
      <c r="T21" s="7">
        <f t="shared" si="2"/>
        <v>261</v>
      </c>
      <c r="U21" s="3">
        <f t="shared" si="4"/>
        <v>1017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38</v>
      </c>
      <c r="C22" s="46">
        <v>177</v>
      </c>
      <c r="D22" s="46">
        <v>11</v>
      </c>
      <c r="E22" s="46">
        <v>4</v>
      </c>
      <c r="F22" s="6">
        <f t="shared" si="0"/>
        <v>228</v>
      </c>
      <c r="G22" s="2"/>
      <c r="H22" s="21" t="s">
        <v>26</v>
      </c>
      <c r="I22" s="47">
        <v>38</v>
      </c>
      <c r="J22" s="47">
        <v>151</v>
      </c>
      <c r="K22" s="47">
        <v>8</v>
      </c>
      <c r="L22" s="47">
        <v>3</v>
      </c>
      <c r="M22" s="6">
        <f t="shared" si="1"/>
        <v>193.5</v>
      </c>
      <c r="N22" s="3">
        <f>M19+M20+M21+M22</f>
        <v>862.5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59" t="s">
        <v>47</v>
      </c>
      <c r="B23" s="160"/>
      <c r="C23" s="163" t="s">
        <v>50</v>
      </c>
      <c r="D23" s="164"/>
      <c r="E23" s="164"/>
      <c r="F23" s="165"/>
      <c r="G23" s="84">
        <f>MAX(G13:G19)</f>
        <v>974</v>
      </c>
      <c r="H23" s="172" t="s">
        <v>48</v>
      </c>
      <c r="I23" s="173"/>
      <c r="J23" s="174" t="s">
        <v>50</v>
      </c>
      <c r="K23" s="175"/>
      <c r="L23" s="175"/>
      <c r="M23" s="176"/>
      <c r="N23" s="85">
        <f>MAX(N10:N22)</f>
        <v>913</v>
      </c>
      <c r="O23" s="159" t="s">
        <v>49</v>
      </c>
      <c r="P23" s="160"/>
      <c r="Q23" s="163" t="s">
        <v>50</v>
      </c>
      <c r="R23" s="164"/>
      <c r="S23" s="164"/>
      <c r="T23" s="165"/>
      <c r="U23" s="84">
        <f>MAX(U13:U21)</f>
        <v>1055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1"/>
      <c r="B24" s="162"/>
      <c r="C24" s="82" t="s">
        <v>72</v>
      </c>
      <c r="D24" s="86"/>
      <c r="E24" s="86"/>
      <c r="F24" s="87" t="s">
        <v>81</v>
      </c>
      <c r="G24" s="88"/>
      <c r="H24" s="161"/>
      <c r="I24" s="162"/>
      <c r="J24" s="82" t="s">
        <v>72</v>
      </c>
      <c r="K24" s="86"/>
      <c r="L24" s="86"/>
      <c r="M24" s="87" t="s">
        <v>75</v>
      </c>
      <c r="N24" s="88"/>
      <c r="O24" s="161"/>
      <c r="P24" s="162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8" t="s">
        <v>51</v>
      </c>
      <c r="B26" s="168"/>
      <c r="C26" s="168"/>
      <c r="D26" s="168"/>
      <c r="E26" s="16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5" t="s">
        <v>54</v>
      </c>
      <c r="B5" s="185"/>
      <c r="C5" s="185"/>
      <c r="D5" s="26"/>
      <c r="E5" s="183" t="str">
        <f>'G-3A'!E4:H4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3" t="str">
        <f>'G-3A'!D5:H5</f>
        <v>CALLE 88 - KR 45B</v>
      </c>
      <c r="E6" s="183"/>
      <c r="F6" s="183"/>
      <c r="G6" s="183"/>
      <c r="H6" s="183"/>
      <c r="I6" s="177" t="s">
        <v>53</v>
      </c>
      <c r="J6" s="177"/>
      <c r="K6" s="177"/>
      <c r="L6" s="184">
        <f>'G-3A'!L5:N5</f>
        <v>0</v>
      </c>
      <c r="M6" s="184"/>
      <c r="N6" s="184"/>
      <c r="O6" s="12"/>
      <c r="P6" s="177" t="s">
        <v>58</v>
      </c>
      <c r="Q6" s="177"/>
      <c r="R6" s="177"/>
      <c r="S6" s="213">
        <f>'G-3A'!S6:U6</f>
        <v>43893</v>
      </c>
      <c r="T6" s="213"/>
      <c r="U6" s="213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'G-3A'!B10+'G-2'!B10+'G-3'!B10+'G-4'!B10</f>
        <v>63</v>
      </c>
      <c r="C10" s="46">
        <f>'G-3A'!C10+'G-2'!C10+'G-3'!C10+'G-4'!C10</f>
        <v>384</v>
      </c>
      <c r="D10" s="46">
        <f>'G-3A'!D10+'G-2'!D10+'G-3'!D10+'G-4'!D10</f>
        <v>37</v>
      </c>
      <c r="E10" s="46">
        <f>'G-3A'!E10+'G-2'!E10+'G-3'!E10+'G-4'!E10</f>
        <v>4</v>
      </c>
      <c r="F10" s="6">
        <f t="shared" ref="F10:F22" si="0">B10*0.5+C10*1+D10*2+E10*2.5</f>
        <v>499.5</v>
      </c>
      <c r="G10" s="2"/>
      <c r="H10" s="19" t="s">
        <v>4</v>
      </c>
      <c r="I10" s="46">
        <f>'G-3A'!I10+'G-2'!I10+'G-3'!I10+'G-4'!I10</f>
        <v>56</v>
      </c>
      <c r="J10" s="46">
        <f>'G-3A'!J10+'G-2'!J10+'G-3'!J10+'G-4'!J10</f>
        <v>336</v>
      </c>
      <c r="K10" s="46">
        <f>'G-3A'!K10+'G-2'!K10+'G-3'!K10+'G-4'!K10</f>
        <v>18</v>
      </c>
      <c r="L10" s="46">
        <f>'G-3A'!L10+'G-2'!L10+'G-3'!L10+'G-4'!L10</f>
        <v>11</v>
      </c>
      <c r="M10" s="6">
        <f t="shared" ref="M10:M22" si="1">I10*0.5+J10*1+K10*2+L10*2.5</f>
        <v>427.5</v>
      </c>
      <c r="N10" s="9">
        <f>F20+F21+F22+M10</f>
        <v>1815</v>
      </c>
      <c r="O10" s="19" t="s">
        <v>43</v>
      </c>
      <c r="P10" s="46">
        <f>'G-3A'!P10+'G-2'!P10+'G-3'!P10+'G-4'!P10</f>
        <v>47</v>
      </c>
      <c r="Q10" s="46">
        <f>'G-3A'!Q10+'G-2'!Q10+'G-3'!Q10+'G-4'!Q10</f>
        <v>361</v>
      </c>
      <c r="R10" s="46">
        <f>'G-3A'!R10+'G-2'!R10+'G-3'!R10+'G-4'!R10</f>
        <v>19</v>
      </c>
      <c r="S10" s="46">
        <f>'G-3A'!S10+'G-2'!S10+'G-3'!S10+'G-4'!S10</f>
        <v>7</v>
      </c>
      <c r="T10" s="6">
        <f t="shared" ref="T10:T21" si="2">P10*0.5+Q10*1+R10*2+S10*2.5</f>
        <v>440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'G-3A'!B11+'G-2'!B11+'G-3'!B11+'G-4'!B11</f>
        <v>68</v>
      </c>
      <c r="C11" s="46">
        <f>'G-3A'!C11+'G-2'!C11+'G-3'!C11+'G-4'!C11</f>
        <v>430</v>
      </c>
      <c r="D11" s="46">
        <f>'G-3A'!D11+'G-2'!D11+'G-3'!D11+'G-4'!D11</f>
        <v>41</v>
      </c>
      <c r="E11" s="46">
        <f>'G-3A'!E11+'G-2'!E11+'G-3'!E11+'G-4'!E11</f>
        <v>5</v>
      </c>
      <c r="F11" s="6">
        <f t="shared" si="0"/>
        <v>558.5</v>
      </c>
      <c r="G11" s="2"/>
      <c r="H11" s="19" t="s">
        <v>5</v>
      </c>
      <c r="I11" s="46">
        <f>'G-3A'!I11+'G-2'!I11+'G-3'!I11+'G-4'!I11</f>
        <v>50</v>
      </c>
      <c r="J11" s="46">
        <f>'G-3A'!J11+'G-2'!J11+'G-3'!J11+'G-4'!J11</f>
        <v>360</v>
      </c>
      <c r="K11" s="46">
        <f>'G-3A'!K11+'G-2'!K11+'G-3'!K11+'G-4'!K11</f>
        <v>20</v>
      </c>
      <c r="L11" s="46">
        <f>'G-3A'!L11+'G-2'!L11+'G-3'!L11+'G-4'!L11</f>
        <v>8</v>
      </c>
      <c r="M11" s="6">
        <f t="shared" si="1"/>
        <v>445</v>
      </c>
      <c r="N11" s="9">
        <f>F21+F22+M10+M11</f>
        <v>1796</v>
      </c>
      <c r="O11" s="19" t="s">
        <v>44</v>
      </c>
      <c r="P11" s="46">
        <f>'G-3A'!P11+'G-2'!P11+'G-3'!P11+'G-4'!P11</f>
        <v>72</v>
      </c>
      <c r="Q11" s="46">
        <f>'G-3A'!Q11+'G-2'!Q11+'G-3'!Q11+'G-4'!Q11</f>
        <v>427</v>
      </c>
      <c r="R11" s="46">
        <f>'G-3A'!R11+'G-2'!R11+'G-3'!R11+'G-4'!R11</f>
        <v>26</v>
      </c>
      <c r="S11" s="46">
        <f>'G-3A'!S11+'G-2'!S11+'G-3'!S11+'G-4'!S11</f>
        <v>6</v>
      </c>
      <c r="T11" s="6">
        <f t="shared" si="2"/>
        <v>530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'G-3A'!B12+'G-2'!B12+'G-3'!B12+'G-4'!B12</f>
        <v>66</v>
      </c>
      <c r="C12" s="46">
        <f>'G-3A'!C12+'G-2'!C12+'G-3'!C12+'G-4'!C12</f>
        <v>406</v>
      </c>
      <c r="D12" s="46">
        <f>'G-3A'!D12+'G-2'!D12+'G-3'!D12+'G-4'!D12</f>
        <v>34</v>
      </c>
      <c r="E12" s="46">
        <f>'G-3A'!E12+'G-2'!E12+'G-3'!E12+'G-4'!E12</f>
        <v>3</v>
      </c>
      <c r="F12" s="6">
        <f t="shared" si="0"/>
        <v>514.5</v>
      </c>
      <c r="G12" s="2"/>
      <c r="H12" s="19" t="s">
        <v>6</v>
      </c>
      <c r="I12" s="46">
        <f>'G-3A'!I12+'G-2'!I12+'G-3'!I12+'G-4'!I12</f>
        <v>68</v>
      </c>
      <c r="J12" s="46">
        <f>'G-3A'!J12+'G-2'!J12+'G-3'!J12+'G-4'!J12</f>
        <v>367</v>
      </c>
      <c r="K12" s="46">
        <f>'G-3A'!K12+'G-2'!K12+'G-3'!K12+'G-4'!K12</f>
        <v>20</v>
      </c>
      <c r="L12" s="46">
        <f>'G-3A'!L12+'G-2'!L12+'G-3'!L12+'G-4'!L12</f>
        <v>6</v>
      </c>
      <c r="M12" s="6">
        <f t="shared" si="1"/>
        <v>456</v>
      </c>
      <c r="N12" s="2">
        <f>F22+M10+M11+M12</f>
        <v>1789.5</v>
      </c>
      <c r="O12" s="19" t="s">
        <v>32</v>
      </c>
      <c r="P12" s="46">
        <f>'G-3A'!P12+'G-2'!P12+'G-3'!P12+'G-4'!P12</f>
        <v>65</v>
      </c>
      <c r="Q12" s="46">
        <f>'G-3A'!Q12+'G-2'!Q12+'G-3'!Q12+'G-4'!Q12</f>
        <v>459</v>
      </c>
      <c r="R12" s="46">
        <f>'G-3A'!R12+'G-2'!R12+'G-3'!R12+'G-4'!R12</f>
        <v>23</v>
      </c>
      <c r="S12" s="46">
        <f>'G-3A'!S12+'G-2'!S12+'G-3'!S12+'G-4'!S12</f>
        <v>5</v>
      </c>
      <c r="T12" s="6">
        <f t="shared" si="2"/>
        <v>550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'G-3A'!B13+'G-2'!B13+'G-3'!B13+'G-4'!B13</f>
        <v>58</v>
      </c>
      <c r="C13" s="46">
        <f>'G-3A'!C13+'G-2'!C13+'G-3'!C13+'G-4'!C13</f>
        <v>423</v>
      </c>
      <c r="D13" s="46">
        <f>'G-3A'!D13+'G-2'!D13+'G-3'!D13+'G-4'!D13</f>
        <v>36</v>
      </c>
      <c r="E13" s="46">
        <f>'G-3A'!E13+'G-2'!E13+'G-3'!E13+'G-4'!E13</f>
        <v>6</v>
      </c>
      <c r="F13" s="6">
        <f t="shared" si="0"/>
        <v>539</v>
      </c>
      <c r="G13" s="2">
        <f t="shared" ref="G13:G19" si="3">F10+F11+F12+F13</f>
        <v>2111.5</v>
      </c>
      <c r="H13" s="19" t="s">
        <v>7</v>
      </c>
      <c r="I13" s="46">
        <f>'G-3A'!I13+'G-2'!I13+'G-3'!I13+'G-4'!I13</f>
        <v>60</v>
      </c>
      <c r="J13" s="46">
        <f>'G-3A'!J13+'G-2'!J13+'G-3'!J13+'G-4'!J13</f>
        <v>341</v>
      </c>
      <c r="K13" s="46">
        <f>'G-3A'!K13+'G-2'!K13+'G-3'!K13+'G-4'!K13</f>
        <v>25</v>
      </c>
      <c r="L13" s="46">
        <f>'G-3A'!L13+'G-2'!L13+'G-3'!L13+'G-4'!L13</f>
        <v>3</v>
      </c>
      <c r="M13" s="6">
        <f t="shared" si="1"/>
        <v>428.5</v>
      </c>
      <c r="N13" s="2">
        <f t="shared" ref="N13:N18" si="4">M10+M11+M12+M13</f>
        <v>1757</v>
      </c>
      <c r="O13" s="19" t="s">
        <v>33</v>
      </c>
      <c r="P13" s="46">
        <f>'G-3A'!P13+'G-2'!P13+'G-3'!P13+'G-4'!P13</f>
        <v>87</v>
      </c>
      <c r="Q13" s="46">
        <f>'G-3A'!Q13+'G-2'!Q13+'G-3'!Q13+'G-4'!Q13</f>
        <v>400</v>
      </c>
      <c r="R13" s="46">
        <f>'G-3A'!R13+'G-2'!R13+'G-3'!R13+'G-4'!R13</f>
        <v>22</v>
      </c>
      <c r="S13" s="46">
        <f>'G-3A'!S13+'G-2'!S13+'G-3'!S13+'G-4'!S13</f>
        <v>3</v>
      </c>
      <c r="T13" s="6">
        <f t="shared" si="2"/>
        <v>495</v>
      </c>
      <c r="U13" s="2">
        <f t="shared" ref="U13:U21" si="5">T10+T11+T12+T13</f>
        <v>2015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'G-3A'!B14+'G-2'!B14+'G-3'!B14+'G-4'!B14</f>
        <v>52</v>
      </c>
      <c r="C14" s="46">
        <f>'G-3A'!C14+'G-2'!C14+'G-3'!C14+'G-4'!C14</f>
        <v>426</v>
      </c>
      <c r="D14" s="46">
        <f>'G-3A'!D14+'G-2'!D14+'G-3'!D14+'G-4'!D14</f>
        <v>22</v>
      </c>
      <c r="E14" s="46">
        <f>'G-3A'!E14+'G-2'!E14+'G-3'!E14+'G-4'!E14</f>
        <v>2</v>
      </c>
      <c r="F14" s="6">
        <f t="shared" si="0"/>
        <v>501</v>
      </c>
      <c r="G14" s="2">
        <f t="shared" si="3"/>
        <v>2113</v>
      </c>
      <c r="H14" s="19" t="s">
        <v>9</v>
      </c>
      <c r="I14" s="46">
        <f>'G-3A'!I14+'G-2'!I14+'G-3'!I14+'G-4'!I14</f>
        <v>49</v>
      </c>
      <c r="J14" s="46">
        <f>'G-3A'!J14+'G-2'!J14+'G-3'!J14+'G-4'!J14</f>
        <v>338</v>
      </c>
      <c r="K14" s="46">
        <f>'G-3A'!K14+'G-2'!K14+'G-3'!K14+'G-4'!K14</f>
        <v>21</v>
      </c>
      <c r="L14" s="46">
        <f>'G-3A'!L14+'G-2'!L14+'G-3'!L14+'G-4'!L14</f>
        <v>4</v>
      </c>
      <c r="M14" s="6">
        <f t="shared" si="1"/>
        <v>414.5</v>
      </c>
      <c r="N14" s="2">
        <f t="shared" si="4"/>
        <v>1744</v>
      </c>
      <c r="O14" s="19" t="s">
        <v>29</v>
      </c>
      <c r="P14" s="46">
        <f>'G-3A'!P14+'G-2'!P14+'G-3'!P14+'G-4'!P14</f>
        <v>77</v>
      </c>
      <c r="Q14" s="46">
        <f>'G-3A'!Q14+'G-2'!Q14+'G-3'!Q14+'G-4'!Q14</f>
        <v>384</v>
      </c>
      <c r="R14" s="46">
        <f>'G-3A'!R14+'G-2'!R14+'G-3'!R14+'G-4'!R14</f>
        <v>26</v>
      </c>
      <c r="S14" s="46">
        <f>'G-3A'!S14+'G-2'!S14+'G-3'!S14+'G-4'!S14</f>
        <v>5</v>
      </c>
      <c r="T14" s="6">
        <f t="shared" si="2"/>
        <v>487</v>
      </c>
      <c r="U14" s="2">
        <f t="shared" si="5"/>
        <v>2062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'G-3A'!B15+'G-2'!B15+'G-3'!B15+'G-4'!B15</f>
        <v>47</v>
      </c>
      <c r="C15" s="46">
        <f>'G-3A'!C15+'G-2'!C15+'G-3'!C15+'G-4'!C15</f>
        <v>415</v>
      </c>
      <c r="D15" s="46">
        <f>'G-3A'!D15+'G-2'!D15+'G-3'!D15+'G-4'!D15</f>
        <v>29</v>
      </c>
      <c r="E15" s="46">
        <f>'G-3A'!E15+'G-2'!E15+'G-3'!E15+'G-4'!E15</f>
        <v>6</v>
      </c>
      <c r="F15" s="6">
        <f t="shared" si="0"/>
        <v>511.5</v>
      </c>
      <c r="G15" s="2">
        <f t="shared" si="3"/>
        <v>2066</v>
      </c>
      <c r="H15" s="19" t="s">
        <v>12</v>
      </c>
      <c r="I15" s="46">
        <f>'G-3A'!I15+'G-2'!I15+'G-3'!I15+'G-4'!I15</f>
        <v>40</v>
      </c>
      <c r="J15" s="46">
        <f>'G-3A'!J15+'G-2'!J15+'G-3'!J15+'G-4'!J15</f>
        <v>347</v>
      </c>
      <c r="K15" s="46">
        <f>'G-3A'!K15+'G-2'!K15+'G-3'!K15+'G-4'!K15</f>
        <v>18</v>
      </c>
      <c r="L15" s="46">
        <f>'G-3A'!L15+'G-2'!L15+'G-3'!L15+'G-4'!L15</f>
        <v>4</v>
      </c>
      <c r="M15" s="6">
        <f t="shared" si="1"/>
        <v>413</v>
      </c>
      <c r="N15" s="2">
        <f t="shared" si="4"/>
        <v>1712</v>
      </c>
      <c r="O15" s="18" t="s">
        <v>30</v>
      </c>
      <c r="P15" s="46">
        <f>'G-3A'!P15+'G-2'!P15+'G-3'!P15+'G-4'!P15</f>
        <v>91</v>
      </c>
      <c r="Q15" s="46">
        <f>'G-3A'!Q15+'G-2'!Q15+'G-3'!Q15+'G-4'!Q15</f>
        <v>399</v>
      </c>
      <c r="R15" s="46">
        <f>'G-3A'!R15+'G-2'!R15+'G-3'!R15+'G-4'!R15</f>
        <v>28</v>
      </c>
      <c r="S15" s="46">
        <f>'G-3A'!S15+'G-2'!S15+'G-3'!S15+'G-4'!S15</f>
        <v>3</v>
      </c>
      <c r="T15" s="6">
        <f t="shared" si="2"/>
        <v>508</v>
      </c>
      <c r="U15" s="2">
        <f t="shared" si="5"/>
        <v>2040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'G-3A'!B16+'G-2'!B16+'G-3'!B16+'G-4'!B16</f>
        <v>56</v>
      </c>
      <c r="C16" s="46">
        <f>'G-3A'!C16+'G-2'!C16+'G-3'!C16+'G-4'!C16</f>
        <v>417</v>
      </c>
      <c r="D16" s="46">
        <f>'G-3A'!D16+'G-2'!D16+'G-3'!D16+'G-4'!D16</f>
        <v>25</v>
      </c>
      <c r="E16" s="46">
        <f>'G-3A'!E16+'G-2'!E16+'G-3'!E16+'G-4'!E16</f>
        <v>11</v>
      </c>
      <c r="F16" s="6">
        <f t="shared" si="0"/>
        <v>522.5</v>
      </c>
      <c r="G16" s="2">
        <f t="shared" si="3"/>
        <v>2074</v>
      </c>
      <c r="H16" s="19" t="s">
        <v>15</v>
      </c>
      <c r="I16" s="46">
        <f>'G-3A'!I16+'G-2'!I16+'G-3'!I16+'G-4'!I16</f>
        <v>42</v>
      </c>
      <c r="J16" s="46">
        <f>'G-3A'!J16+'G-2'!J16+'G-3'!J16+'G-4'!J16</f>
        <v>351</v>
      </c>
      <c r="K16" s="46">
        <f>'G-3A'!K16+'G-2'!K16+'G-3'!K16+'G-4'!K16</f>
        <v>22</v>
      </c>
      <c r="L16" s="46">
        <f>'G-3A'!L16+'G-2'!L16+'G-3'!L16+'G-4'!L16</f>
        <v>5</v>
      </c>
      <c r="M16" s="6">
        <f t="shared" si="1"/>
        <v>428.5</v>
      </c>
      <c r="N16" s="2">
        <f t="shared" si="4"/>
        <v>1684.5</v>
      </c>
      <c r="O16" s="19" t="s">
        <v>8</v>
      </c>
      <c r="P16" s="46">
        <f>'G-3A'!P16+'G-2'!P16+'G-3'!P16+'G-4'!P16</f>
        <v>71</v>
      </c>
      <c r="Q16" s="46">
        <f>'G-3A'!Q16+'G-2'!Q16+'G-3'!Q16+'G-4'!Q16</f>
        <v>468</v>
      </c>
      <c r="R16" s="46">
        <f>'G-3A'!R16+'G-2'!R16+'G-3'!R16+'G-4'!R16</f>
        <v>25</v>
      </c>
      <c r="S16" s="46">
        <f>'G-3A'!S16+'G-2'!S16+'G-3'!S16+'G-4'!S16</f>
        <v>4</v>
      </c>
      <c r="T16" s="6">
        <f t="shared" si="2"/>
        <v>563.5</v>
      </c>
      <c r="U16" s="2">
        <f t="shared" si="5"/>
        <v>2053.5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'G-3A'!B17+'G-2'!B17+'G-3'!B17+'G-4'!B17</f>
        <v>57</v>
      </c>
      <c r="C17" s="46">
        <f>'G-3A'!C17+'G-2'!C17+'G-3'!C17+'G-4'!C17</f>
        <v>386</v>
      </c>
      <c r="D17" s="46">
        <f>'G-3A'!D17+'G-2'!D17+'G-3'!D17+'G-4'!D17</f>
        <v>19</v>
      </c>
      <c r="E17" s="46">
        <f>'G-3A'!E17+'G-2'!E17+'G-3'!E17+'G-4'!E17</f>
        <v>7</v>
      </c>
      <c r="F17" s="6">
        <f t="shared" si="0"/>
        <v>470</v>
      </c>
      <c r="G17" s="2">
        <f t="shared" si="3"/>
        <v>2005</v>
      </c>
      <c r="H17" s="19" t="s">
        <v>18</v>
      </c>
      <c r="I17" s="46">
        <f>'G-3A'!I17+'G-2'!I17+'G-3'!I17+'G-4'!I17</f>
        <v>45</v>
      </c>
      <c r="J17" s="46">
        <f>'G-3A'!J17+'G-2'!J17+'G-3'!J17+'G-4'!J17</f>
        <v>373</v>
      </c>
      <c r="K17" s="46">
        <f>'G-3A'!K17+'G-2'!K17+'G-3'!K17+'G-4'!K17</f>
        <v>16</v>
      </c>
      <c r="L17" s="46">
        <f>'G-3A'!L17+'G-2'!L17+'G-3'!L17+'G-4'!L17</f>
        <v>3</v>
      </c>
      <c r="M17" s="6">
        <f t="shared" si="1"/>
        <v>435</v>
      </c>
      <c r="N17" s="2">
        <f t="shared" si="4"/>
        <v>1691</v>
      </c>
      <c r="O17" s="19" t="s">
        <v>10</v>
      </c>
      <c r="P17" s="46">
        <f>'G-3A'!P17+'G-2'!P17+'G-3'!P17+'G-4'!P17</f>
        <v>83</v>
      </c>
      <c r="Q17" s="46">
        <f>'G-3A'!Q17+'G-2'!Q17+'G-3'!Q17+'G-4'!Q17</f>
        <v>413</v>
      </c>
      <c r="R17" s="46">
        <f>'G-3A'!R17+'G-2'!R17+'G-3'!R17+'G-4'!R17</f>
        <v>22</v>
      </c>
      <c r="S17" s="46">
        <f>'G-3A'!S17+'G-2'!S17+'G-3'!S17+'G-4'!S17</f>
        <v>6</v>
      </c>
      <c r="T17" s="6">
        <f t="shared" si="2"/>
        <v>513.5</v>
      </c>
      <c r="U17" s="2">
        <f t="shared" si="5"/>
        <v>2072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'G-3A'!B18+'G-2'!B18+'G-3'!B18+'G-4'!B18</f>
        <v>74</v>
      </c>
      <c r="C18" s="46">
        <f>'G-3A'!C18+'G-2'!C18+'G-3'!C18+'G-4'!C18</f>
        <v>369</v>
      </c>
      <c r="D18" s="46">
        <f>'G-3A'!D18+'G-2'!D18+'G-3'!D18+'G-4'!D18</f>
        <v>26</v>
      </c>
      <c r="E18" s="46">
        <f>'G-3A'!E18+'G-2'!E18+'G-3'!E18+'G-4'!E18</f>
        <v>3</v>
      </c>
      <c r="F18" s="6">
        <f t="shared" si="0"/>
        <v>465.5</v>
      </c>
      <c r="G18" s="2">
        <f t="shared" si="3"/>
        <v>1969.5</v>
      </c>
      <c r="H18" s="19" t="s">
        <v>20</v>
      </c>
      <c r="I18" s="46">
        <f>'G-3A'!I18+'G-2'!I18+'G-3'!I18+'G-4'!I18</f>
        <v>61</v>
      </c>
      <c r="J18" s="46">
        <f>'G-3A'!J18+'G-2'!J18+'G-3'!J18+'G-4'!J18</f>
        <v>410</v>
      </c>
      <c r="K18" s="46">
        <f>'G-3A'!K18+'G-2'!K18+'G-3'!K18+'G-4'!K18</f>
        <v>22</v>
      </c>
      <c r="L18" s="46">
        <f>'G-3A'!L18+'G-2'!L18+'G-3'!L18+'G-4'!L18</f>
        <v>5</v>
      </c>
      <c r="M18" s="6">
        <f t="shared" si="1"/>
        <v>497</v>
      </c>
      <c r="N18" s="2">
        <f t="shared" si="4"/>
        <v>1773.5</v>
      </c>
      <c r="O18" s="19" t="s">
        <v>13</v>
      </c>
      <c r="P18" s="46">
        <f>'G-3A'!P18+'G-2'!P18+'G-3'!P18+'G-4'!P18</f>
        <v>85</v>
      </c>
      <c r="Q18" s="46">
        <f>'G-3A'!Q18+'G-2'!Q18+'G-3'!Q18+'G-4'!Q18</f>
        <v>457</v>
      </c>
      <c r="R18" s="46">
        <f>'G-3A'!R18+'G-2'!R18+'G-3'!R18+'G-4'!R18</f>
        <v>26</v>
      </c>
      <c r="S18" s="46">
        <f>'G-3A'!S18+'G-2'!S18+'G-3'!S18+'G-4'!S18</f>
        <v>7</v>
      </c>
      <c r="T18" s="6">
        <f t="shared" si="2"/>
        <v>569</v>
      </c>
      <c r="U18" s="2">
        <f t="shared" si="5"/>
        <v>2154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'G-3A'!B19+'G-2'!B19+'G-3'!B19+'G-4'!B19</f>
        <v>63</v>
      </c>
      <c r="C19" s="47">
        <f>'G-3A'!C19+'G-2'!C19+'G-3'!C19+'G-4'!C19</f>
        <v>409</v>
      </c>
      <c r="D19" s="47">
        <f>'G-3A'!D19+'G-2'!D19+'G-3'!D19+'G-4'!D19</f>
        <v>24</v>
      </c>
      <c r="E19" s="47">
        <f>'G-3A'!E19+'G-2'!E19+'G-3'!E19+'G-4'!E19</f>
        <v>9</v>
      </c>
      <c r="F19" s="7">
        <f t="shared" si="0"/>
        <v>511</v>
      </c>
      <c r="G19" s="3">
        <f t="shared" si="3"/>
        <v>1969</v>
      </c>
      <c r="H19" s="20" t="s">
        <v>22</v>
      </c>
      <c r="I19" s="46">
        <f>'G-3A'!I19+'G-2'!I19+'G-3'!I19+'G-4'!I19</f>
        <v>65</v>
      </c>
      <c r="J19" s="46">
        <f>'G-3A'!J19+'G-2'!J19+'G-3'!J19+'G-4'!J19</f>
        <v>389</v>
      </c>
      <c r="K19" s="46">
        <f>'G-3A'!K19+'G-2'!K19+'G-3'!K19+'G-4'!K19</f>
        <v>24</v>
      </c>
      <c r="L19" s="46">
        <f>'G-3A'!L19+'G-2'!L19+'G-3'!L19+'G-4'!L19</f>
        <v>5</v>
      </c>
      <c r="M19" s="6">
        <f t="shared" si="1"/>
        <v>482</v>
      </c>
      <c r="N19" s="2">
        <f>M16+M17+M18+M19</f>
        <v>1842.5</v>
      </c>
      <c r="O19" s="19" t="s">
        <v>16</v>
      </c>
      <c r="P19" s="46">
        <f>'G-3A'!P19+'G-2'!P19+'G-3'!P19+'G-4'!P19</f>
        <v>87</v>
      </c>
      <c r="Q19" s="46">
        <f>'G-3A'!Q19+'G-2'!Q19+'G-3'!Q19+'G-4'!Q19</f>
        <v>416</v>
      </c>
      <c r="R19" s="46">
        <f>'G-3A'!R19+'G-2'!R19+'G-3'!R19+'G-4'!R19</f>
        <v>29</v>
      </c>
      <c r="S19" s="46">
        <f>'G-3A'!S19+'G-2'!S19+'G-3'!S19+'G-4'!S19</f>
        <v>6</v>
      </c>
      <c r="T19" s="6">
        <f t="shared" si="2"/>
        <v>532.5</v>
      </c>
      <c r="U19" s="2">
        <f t="shared" si="5"/>
        <v>2178.5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'G-3A'!B20+'G-2'!B20+'G-3'!B20+'G-4'!B20</f>
        <v>59</v>
      </c>
      <c r="C20" s="45">
        <f>'G-3A'!C20+'G-2'!C20+'G-3'!C20+'G-4'!C20</f>
        <v>363</v>
      </c>
      <c r="D20" s="45">
        <f>'G-3A'!D20+'G-2'!D20+'G-3'!D20+'G-4'!D20</f>
        <v>22</v>
      </c>
      <c r="E20" s="45">
        <f>'G-3A'!E20+'G-2'!E20+'G-3'!E20+'G-4'!E20</f>
        <v>11</v>
      </c>
      <c r="F20" s="8">
        <f t="shared" si="0"/>
        <v>464</v>
      </c>
      <c r="G20" s="35"/>
      <c r="H20" s="19" t="s">
        <v>24</v>
      </c>
      <c r="I20" s="46">
        <f>'G-3A'!I20+'G-2'!I20+'G-3'!I20+'G-4'!I20</f>
        <v>62</v>
      </c>
      <c r="J20" s="46">
        <f>'G-3A'!J20+'G-2'!J20+'G-3'!J20+'G-4'!J20</f>
        <v>390</v>
      </c>
      <c r="K20" s="46">
        <f>'G-3A'!K20+'G-2'!K20+'G-3'!K20+'G-4'!K20</f>
        <v>14</v>
      </c>
      <c r="L20" s="46">
        <f>'G-3A'!L20+'G-2'!L20+'G-3'!L20+'G-4'!L20</f>
        <v>8</v>
      </c>
      <c r="M20" s="8">
        <f t="shared" si="1"/>
        <v>469</v>
      </c>
      <c r="N20" s="2">
        <f>M17+M18+M19+M20</f>
        <v>1883</v>
      </c>
      <c r="O20" s="19" t="s">
        <v>45</v>
      </c>
      <c r="P20" s="46">
        <f>'G-3A'!P20+'G-2'!P20+'G-3'!P20+'G-4'!P20</f>
        <v>70</v>
      </c>
      <c r="Q20" s="46">
        <f>'G-3A'!Q20+'G-2'!Q20+'G-3'!Q20+'G-4'!Q20</f>
        <v>379</v>
      </c>
      <c r="R20" s="46">
        <f>'G-3A'!R20+'G-2'!R20+'G-3'!R20+'G-4'!R20</f>
        <v>17</v>
      </c>
      <c r="S20" s="46">
        <f>'G-3A'!S20+'G-2'!S20+'G-3'!S20+'G-4'!S20</f>
        <v>2</v>
      </c>
      <c r="T20" s="8">
        <f t="shared" si="2"/>
        <v>453</v>
      </c>
      <c r="U20" s="2">
        <f t="shared" si="5"/>
        <v>2068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f>'G-3A'!B21+'G-2'!B21+'G-3'!B21+'G-4'!B21</f>
        <v>57</v>
      </c>
      <c r="C21" s="46">
        <f>'G-3A'!C21+'G-2'!C21+'G-3'!C21+'G-4'!C21</f>
        <v>367</v>
      </c>
      <c r="D21" s="46">
        <f>'G-3A'!D21+'G-2'!D21+'G-3'!D21+'G-4'!D21</f>
        <v>21</v>
      </c>
      <c r="E21" s="46">
        <f>'G-3A'!E21+'G-2'!E21+'G-3'!E21+'G-4'!E21</f>
        <v>10</v>
      </c>
      <c r="F21" s="6">
        <f t="shared" si="0"/>
        <v>462.5</v>
      </c>
      <c r="G21" s="36"/>
      <c r="H21" s="20" t="s">
        <v>25</v>
      </c>
      <c r="I21" s="46">
        <f>'G-3A'!I21+'G-2'!I21+'G-3'!I21+'G-4'!I21</f>
        <v>65</v>
      </c>
      <c r="J21" s="46">
        <f>'G-3A'!J21+'G-2'!J21+'G-3'!J21+'G-4'!J21</f>
        <v>405</v>
      </c>
      <c r="K21" s="46">
        <f>'G-3A'!K21+'G-2'!K21+'G-3'!K21+'G-4'!K21</f>
        <v>29</v>
      </c>
      <c r="L21" s="46">
        <f>'G-3A'!L21+'G-2'!L21+'G-3'!L21+'G-4'!L21</f>
        <v>4</v>
      </c>
      <c r="M21" s="6">
        <f t="shared" si="1"/>
        <v>505.5</v>
      </c>
      <c r="N21" s="2">
        <f>M18+M19+M20+M21</f>
        <v>1953.5</v>
      </c>
      <c r="O21" s="21" t="s">
        <v>46</v>
      </c>
      <c r="P21" s="47">
        <f>'G-3A'!P21+'G-2'!P21+'G-3'!P21+'G-4'!P21</f>
        <v>72</v>
      </c>
      <c r="Q21" s="47">
        <f>'G-3A'!Q21+'G-2'!Q21+'G-3'!Q21+'G-4'!Q21</f>
        <v>377</v>
      </c>
      <c r="R21" s="47">
        <f>'G-3A'!R21+'G-2'!R21+'G-3'!R21+'G-4'!R21</f>
        <v>22</v>
      </c>
      <c r="S21" s="47">
        <f>'G-3A'!S21+'G-2'!S21+'G-3'!S21+'G-4'!S21</f>
        <v>2</v>
      </c>
      <c r="T21" s="7">
        <f t="shared" si="2"/>
        <v>462</v>
      </c>
      <c r="U21" s="3">
        <f t="shared" si="5"/>
        <v>2016.5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f>'G-3A'!B22+'G-2'!B22+'G-3'!B22+'G-4'!B22</f>
        <v>63</v>
      </c>
      <c r="C22" s="46">
        <f>'G-3A'!C22+'G-2'!C22+'G-3'!C22+'G-4'!C22</f>
        <v>354</v>
      </c>
      <c r="D22" s="46">
        <f>'G-3A'!D22+'G-2'!D22+'G-3'!D22+'G-4'!D22</f>
        <v>29</v>
      </c>
      <c r="E22" s="46">
        <f>'G-3A'!E22+'G-2'!E22+'G-3'!E22+'G-4'!E22</f>
        <v>7</v>
      </c>
      <c r="F22" s="6">
        <f t="shared" si="0"/>
        <v>461</v>
      </c>
      <c r="G22" s="2"/>
      <c r="H22" s="21" t="s">
        <v>26</v>
      </c>
      <c r="I22" s="46">
        <f>'G-3A'!I22+'G-2'!I22+'G-3'!I22+'G-4'!I22</f>
        <v>85</v>
      </c>
      <c r="J22" s="46">
        <f>'G-3A'!J22+'G-2'!J22+'G-3'!J22+'G-4'!J22</f>
        <v>394</v>
      </c>
      <c r="K22" s="46">
        <f>'G-3A'!K22+'G-2'!K22+'G-3'!K22+'G-4'!K22</f>
        <v>17</v>
      </c>
      <c r="L22" s="46">
        <f>'G-3A'!L22+'G-2'!L22+'G-3'!L22+'G-4'!L22</f>
        <v>3</v>
      </c>
      <c r="M22" s="6">
        <f t="shared" si="1"/>
        <v>478</v>
      </c>
      <c r="N22" s="3">
        <f>M19+M20+M21+M22</f>
        <v>1934.5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59" t="s">
        <v>47</v>
      </c>
      <c r="B23" s="160"/>
      <c r="C23" s="163" t="s">
        <v>50</v>
      </c>
      <c r="D23" s="164"/>
      <c r="E23" s="164"/>
      <c r="F23" s="165"/>
      <c r="G23" s="84">
        <f>MAX(G13:G19)</f>
        <v>2113</v>
      </c>
      <c r="H23" s="172" t="s">
        <v>48</v>
      </c>
      <c r="I23" s="173"/>
      <c r="J23" s="174" t="s">
        <v>50</v>
      </c>
      <c r="K23" s="175"/>
      <c r="L23" s="175"/>
      <c r="M23" s="176"/>
      <c r="N23" s="85">
        <f>MAX(N10:N22)</f>
        <v>1953.5</v>
      </c>
      <c r="O23" s="159" t="s">
        <v>49</v>
      </c>
      <c r="P23" s="160"/>
      <c r="Q23" s="163" t="s">
        <v>50</v>
      </c>
      <c r="R23" s="164"/>
      <c r="S23" s="164"/>
      <c r="T23" s="165"/>
      <c r="U23" s="84">
        <f>MAX(U13:U21)</f>
        <v>2178.5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1"/>
      <c r="B24" s="162"/>
      <c r="C24" s="82" t="s">
        <v>72</v>
      </c>
      <c r="D24" s="86"/>
      <c r="E24" s="86"/>
      <c r="F24" s="87" t="s">
        <v>65</v>
      </c>
      <c r="G24" s="88"/>
      <c r="H24" s="161"/>
      <c r="I24" s="162"/>
      <c r="J24" s="82" t="s">
        <v>72</v>
      </c>
      <c r="K24" s="86"/>
      <c r="L24" s="86"/>
      <c r="M24" s="87" t="s">
        <v>70</v>
      </c>
      <c r="N24" s="88"/>
      <c r="O24" s="161"/>
      <c r="P24" s="162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8" t="s">
        <v>51</v>
      </c>
      <c r="B26" s="168"/>
      <c r="C26" s="168"/>
      <c r="D26" s="168"/>
      <c r="E26" s="16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35" t="str">
        <f>'G-3A'!D5</f>
        <v>CALLE 88 - KR 45B</v>
      </c>
      <c r="D5" s="235"/>
      <c r="E5" s="235"/>
      <c r="F5" s="111"/>
      <c r="G5" s="112"/>
      <c r="H5" s="103" t="s">
        <v>53</v>
      </c>
      <c r="I5" s="236">
        <f>'G-3A'!L5</f>
        <v>0</v>
      </c>
      <c r="J5" s="236"/>
    </row>
    <row r="6" spans="1:10" x14ac:dyDescent="0.2">
      <c r="A6" s="177" t="s">
        <v>113</v>
      </c>
      <c r="B6" s="177"/>
      <c r="C6" s="221" t="s">
        <v>153</v>
      </c>
      <c r="D6" s="221"/>
      <c r="E6" s="221"/>
      <c r="F6" s="111"/>
      <c r="G6" s="112"/>
      <c r="H6" s="103" t="s">
        <v>58</v>
      </c>
      <c r="I6" s="222">
        <f>'G-3A'!S6</f>
        <v>43893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ht="12.75" customHeight="1" x14ac:dyDescent="0.2">
      <c r="A10" s="214" t="s">
        <v>130</v>
      </c>
      <c r="B10" s="217">
        <v>2</v>
      </c>
      <c r="C10" s="122"/>
      <c r="D10" s="123" t="s">
        <v>124</v>
      </c>
      <c r="E10" s="75">
        <v>1</v>
      </c>
      <c r="F10" s="75">
        <v>12</v>
      </c>
      <c r="G10" s="75">
        <v>0</v>
      </c>
      <c r="H10" s="75">
        <v>0</v>
      </c>
      <c r="I10" s="75">
        <f>E10*0.5+F10+G10*2+H10*2.5</f>
        <v>12.5</v>
      </c>
      <c r="J10" s="124">
        <f>IF(I10=0,"0,00",I10/SUM(I10:I12)*100)</f>
        <v>30.864197530864196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1</v>
      </c>
      <c r="F11" s="126">
        <v>16</v>
      </c>
      <c r="G11" s="126">
        <v>0</v>
      </c>
      <c r="H11" s="126">
        <v>1</v>
      </c>
      <c r="I11" s="126">
        <f t="shared" ref="I11:I45" si="0">E11*0.5+F11+G11*2+H11*2.5</f>
        <v>19</v>
      </c>
      <c r="J11" s="127">
        <f>IF(I11=0,"0,00",I11/SUM(I10:I12)*100)</f>
        <v>46.913580246913575</v>
      </c>
    </row>
    <row r="12" spans="1:10" x14ac:dyDescent="0.2">
      <c r="A12" s="215"/>
      <c r="B12" s="218"/>
      <c r="C12" s="128" t="s">
        <v>135</v>
      </c>
      <c r="D12" s="129" t="s">
        <v>127</v>
      </c>
      <c r="E12" s="74">
        <v>4</v>
      </c>
      <c r="F12" s="74">
        <v>7</v>
      </c>
      <c r="G12" s="74">
        <v>0</v>
      </c>
      <c r="H12" s="74">
        <v>0</v>
      </c>
      <c r="I12" s="130">
        <f t="shared" si="0"/>
        <v>9</v>
      </c>
      <c r="J12" s="131">
        <f>IF(I12=0,"0,00",I12/SUM(I10:I12)*100)</f>
        <v>22.222222222222221</v>
      </c>
    </row>
    <row r="13" spans="1:10" x14ac:dyDescent="0.2">
      <c r="A13" s="215"/>
      <c r="B13" s="218"/>
      <c r="C13" s="132"/>
      <c r="D13" s="123" t="s">
        <v>124</v>
      </c>
      <c r="E13" s="75">
        <v>4</v>
      </c>
      <c r="F13" s="75">
        <v>45</v>
      </c>
      <c r="G13" s="75">
        <v>2</v>
      </c>
      <c r="H13" s="75">
        <v>0</v>
      </c>
      <c r="I13" s="75">
        <f t="shared" si="0"/>
        <v>51</v>
      </c>
      <c r="J13" s="124">
        <f>IF(I13=0,"0,00",I13/SUM(I13:I15)*100)</f>
        <v>51.776649746192895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9</v>
      </c>
      <c r="F14" s="126">
        <v>32</v>
      </c>
      <c r="G14" s="126">
        <v>0</v>
      </c>
      <c r="H14" s="126">
        <v>0</v>
      </c>
      <c r="I14" s="126">
        <f t="shared" si="0"/>
        <v>36.5</v>
      </c>
      <c r="J14" s="127">
        <f>IF(I14=0,"0,00",I14/SUM(I13:I15)*100)</f>
        <v>37.055837563451774</v>
      </c>
    </row>
    <row r="15" spans="1:10" x14ac:dyDescent="0.2">
      <c r="A15" s="215"/>
      <c r="B15" s="218"/>
      <c r="C15" s="128" t="s">
        <v>136</v>
      </c>
      <c r="D15" s="129" t="s">
        <v>127</v>
      </c>
      <c r="E15" s="74">
        <v>2</v>
      </c>
      <c r="F15" s="74">
        <v>10</v>
      </c>
      <c r="G15" s="74">
        <v>0</v>
      </c>
      <c r="H15" s="74">
        <v>0</v>
      </c>
      <c r="I15" s="130">
        <f t="shared" si="0"/>
        <v>11</v>
      </c>
      <c r="J15" s="131">
        <f>IF(I15=0,"0,00",I15/SUM(I13:I15)*100)</f>
        <v>11.167512690355331</v>
      </c>
    </row>
    <row r="16" spans="1:10" x14ac:dyDescent="0.2">
      <c r="A16" s="215"/>
      <c r="B16" s="218"/>
      <c r="C16" s="132"/>
      <c r="D16" s="123" t="s">
        <v>124</v>
      </c>
      <c r="E16" s="75">
        <v>3</v>
      </c>
      <c r="F16" s="75">
        <v>15</v>
      </c>
      <c r="G16" s="75">
        <v>0</v>
      </c>
      <c r="H16" s="75">
        <v>0</v>
      </c>
      <c r="I16" s="75">
        <f t="shared" si="0"/>
        <v>16.5</v>
      </c>
      <c r="J16" s="124">
        <f>IF(I16=0,"0,00",I16/SUM(I16:I18)*100)</f>
        <v>23.076923076923077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5</v>
      </c>
      <c r="F17" s="126">
        <v>37</v>
      </c>
      <c r="G17" s="126">
        <v>0</v>
      </c>
      <c r="H17" s="126">
        <v>0</v>
      </c>
      <c r="I17" s="126">
        <f t="shared" si="0"/>
        <v>39.5</v>
      </c>
      <c r="J17" s="127">
        <f>IF(I17=0,"0,00",I17/SUM(I16:I18)*100)</f>
        <v>55.24475524475524</v>
      </c>
    </row>
    <row r="18" spans="1:10" x14ac:dyDescent="0.2">
      <c r="A18" s="216"/>
      <c r="B18" s="219"/>
      <c r="C18" s="133" t="s">
        <v>137</v>
      </c>
      <c r="D18" s="129" t="s">
        <v>127</v>
      </c>
      <c r="E18" s="74">
        <v>3</v>
      </c>
      <c r="F18" s="74">
        <v>14</v>
      </c>
      <c r="G18" s="74">
        <v>0</v>
      </c>
      <c r="H18" s="74">
        <v>0</v>
      </c>
      <c r="I18" s="130">
        <f t="shared" si="0"/>
        <v>15.5</v>
      </c>
      <c r="J18" s="131">
        <f>IF(I18=0,"0,00",I18/SUM(I16:I18)*100)</f>
        <v>21.678321678321677</v>
      </c>
    </row>
    <row r="19" spans="1:10" ht="12.75" customHeight="1" x14ac:dyDescent="0.2">
      <c r="A19" s="214" t="s">
        <v>131</v>
      </c>
      <c r="B19" s="217">
        <v>2</v>
      </c>
      <c r="C19" s="134"/>
      <c r="D19" s="123" t="s">
        <v>124</v>
      </c>
      <c r="E19" s="75">
        <v>8</v>
      </c>
      <c r="F19" s="75">
        <v>30</v>
      </c>
      <c r="G19" s="75">
        <v>0</v>
      </c>
      <c r="H19" s="75">
        <v>1</v>
      </c>
      <c r="I19" s="75">
        <f t="shared" si="0"/>
        <v>36.5</v>
      </c>
      <c r="J19" s="124">
        <f>IF(I19=0,"0,00",I19/SUM(I19:I21)*100)</f>
        <v>14.959016393442623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24</v>
      </c>
      <c r="F20" s="126">
        <v>188</v>
      </c>
      <c r="G20" s="126">
        <v>0</v>
      </c>
      <c r="H20" s="126">
        <v>3</v>
      </c>
      <c r="I20" s="126">
        <f t="shared" si="0"/>
        <v>207.5</v>
      </c>
      <c r="J20" s="127">
        <f>IF(I20=0,"0,00",I20/SUM(I19:I21)*100)</f>
        <v>85.040983606557376</v>
      </c>
    </row>
    <row r="21" spans="1:10" x14ac:dyDescent="0.2">
      <c r="A21" s="215"/>
      <c r="B21" s="218"/>
      <c r="C21" s="128" t="s">
        <v>138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75">
        <v>6</v>
      </c>
      <c r="F22" s="75">
        <v>32</v>
      </c>
      <c r="G22" s="75">
        <v>0</v>
      </c>
      <c r="H22" s="75">
        <v>0</v>
      </c>
      <c r="I22" s="75">
        <f t="shared" si="0"/>
        <v>35</v>
      </c>
      <c r="J22" s="124">
        <f>IF(I22=0,"0,00",I22/SUM(I22:I24)*100)</f>
        <v>13.084112149532709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26</v>
      </c>
      <c r="F23" s="126">
        <v>212</v>
      </c>
      <c r="G23" s="126">
        <v>0</v>
      </c>
      <c r="H23" s="126">
        <v>3</v>
      </c>
      <c r="I23" s="126">
        <f t="shared" si="0"/>
        <v>232.5</v>
      </c>
      <c r="J23" s="127">
        <f>IF(I23=0,"0,00",I23/SUM(I22:I24)*100)</f>
        <v>86.915887850467286</v>
      </c>
    </row>
    <row r="24" spans="1:10" x14ac:dyDescent="0.2">
      <c r="A24" s="215"/>
      <c r="B24" s="218"/>
      <c r="C24" s="128" t="s">
        <v>139</v>
      </c>
      <c r="D24" s="129" t="s">
        <v>127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75">
        <v>20</v>
      </c>
      <c r="F25" s="75">
        <v>48</v>
      </c>
      <c r="G25" s="75">
        <v>0</v>
      </c>
      <c r="H25" s="75">
        <v>0</v>
      </c>
      <c r="I25" s="75">
        <f t="shared" si="0"/>
        <v>58</v>
      </c>
      <c r="J25" s="124">
        <f>IF(I25=0,"0,00",I25/SUM(I25:I27)*100)</f>
        <v>22.834645669291341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28</v>
      </c>
      <c r="F26" s="126">
        <v>180</v>
      </c>
      <c r="G26" s="126">
        <v>1</v>
      </c>
      <c r="H26" s="126">
        <v>0</v>
      </c>
      <c r="I26" s="126">
        <f t="shared" si="0"/>
        <v>196</v>
      </c>
      <c r="J26" s="127">
        <f>IF(I26=0,"0,00",I26/SUM(I25:I27)*100)</f>
        <v>77.165354330708652</v>
      </c>
    </row>
    <row r="27" spans="1:10" x14ac:dyDescent="0.2">
      <c r="A27" s="216"/>
      <c r="B27" s="219"/>
      <c r="C27" s="133" t="s">
        <v>140</v>
      </c>
      <c r="D27" s="129" t="s">
        <v>127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0" t="s">
        <v>150</v>
      </c>
      <c r="B28" s="217">
        <v>1</v>
      </c>
      <c r="C28" s="134"/>
      <c r="D28" s="123" t="s">
        <v>124</v>
      </c>
      <c r="E28" s="158">
        <v>0</v>
      </c>
      <c r="F28" s="158">
        <v>0</v>
      </c>
      <c r="G28" s="158">
        <v>0</v>
      </c>
      <c r="H28" s="158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58">
        <v>0</v>
      </c>
      <c r="F29" s="158">
        <v>0</v>
      </c>
      <c r="G29" s="158">
        <v>0</v>
      </c>
      <c r="H29" s="158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5"/>
      <c r="B30" s="218"/>
      <c r="C30" s="128" t="s">
        <v>141</v>
      </c>
      <c r="D30" s="129" t="s">
        <v>127</v>
      </c>
      <c r="E30" s="158">
        <v>0</v>
      </c>
      <c r="F30" s="158">
        <v>0</v>
      </c>
      <c r="G30" s="158">
        <v>0</v>
      </c>
      <c r="H30" s="158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158">
        <v>0</v>
      </c>
      <c r="F31" s="158">
        <v>0</v>
      </c>
      <c r="G31" s="158">
        <v>0</v>
      </c>
      <c r="H31" s="158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58">
        <v>0</v>
      </c>
      <c r="F32" s="158">
        <v>0</v>
      </c>
      <c r="G32" s="158">
        <v>0</v>
      </c>
      <c r="H32" s="158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5"/>
      <c r="B33" s="218"/>
      <c r="C33" s="128" t="s">
        <v>142</v>
      </c>
      <c r="D33" s="129" t="s">
        <v>127</v>
      </c>
      <c r="E33" s="158">
        <v>0</v>
      </c>
      <c r="F33" s="158">
        <v>0</v>
      </c>
      <c r="G33" s="158">
        <v>0</v>
      </c>
      <c r="H33" s="158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124</v>
      </c>
      <c r="E34" s="158">
        <v>0</v>
      </c>
      <c r="F34" s="158">
        <v>0</v>
      </c>
      <c r="G34" s="158">
        <v>0</v>
      </c>
      <c r="H34" s="158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58">
        <v>0</v>
      </c>
      <c r="F35" s="158">
        <v>0</v>
      </c>
      <c r="G35" s="158">
        <v>0</v>
      </c>
      <c r="H35" s="158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6"/>
      <c r="B36" s="219"/>
      <c r="C36" s="133" t="s">
        <v>143</v>
      </c>
      <c r="D36" s="129" t="s">
        <v>127</v>
      </c>
      <c r="E36" s="158">
        <v>0</v>
      </c>
      <c r="F36" s="158">
        <v>0</v>
      </c>
      <c r="G36" s="158">
        <v>0</v>
      </c>
      <c r="H36" s="158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132</v>
      </c>
      <c r="B37" s="217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51</v>
      </c>
      <c r="F38" s="126">
        <v>363</v>
      </c>
      <c r="G38" s="126">
        <v>21</v>
      </c>
      <c r="H38" s="126">
        <v>8</v>
      </c>
      <c r="I38" s="126">
        <f t="shared" si="0"/>
        <v>450.5</v>
      </c>
      <c r="J38" s="127">
        <f>IF(I38=0,"0,00",I38/SUM(I37:I39)*100)</f>
        <v>97.722342733188711</v>
      </c>
    </row>
    <row r="39" spans="1:10" x14ac:dyDescent="0.2">
      <c r="A39" s="215"/>
      <c r="B39" s="218"/>
      <c r="C39" s="128" t="s">
        <v>144</v>
      </c>
      <c r="D39" s="129" t="s">
        <v>127</v>
      </c>
      <c r="E39" s="74">
        <v>5</v>
      </c>
      <c r="F39" s="74">
        <v>8</v>
      </c>
      <c r="G39" s="74">
        <v>0</v>
      </c>
      <c r="H39" s="74">
        <v>0</v>
      </c>
      <c r="I39" s="130">
        <f t="shared" si="0"/>
        <v>10.5</v>
      </c>
      <c r="J39" s="131">
        <f>IF(I39=0,"0,00",I39/SUM(I37:I39)*100)</f>
        <v>2.2776572668112798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66</v>
      </c>
      <c r="F41" s="126">
        <v>303</v>
      </c>
      <c r="G41" s="126">
        <v>21</v>
      </c>
      <c r="H41" s="126">
        <v>5</v>
      </c>
      <c r="I41" s="126">
        <f t="shared" si="0"/>
        <v>390.5</v>
      </c>
      <c r="J41" s="127">
        <f>IF(I41=0,"0,00",I41/SUM(I40:I42)*100)</f>
        <v>95.360195360195362</v>
      </c>
    </row>
    <row r="42" spans="1:10" x14ac:dyDescent="0.2">
      <c r="A42" s="215"/>
      <c r="B42" s="218"/>
      <c r="C42" s="128" t="s">
        <v>145</v>
      </c>
      <c r="D42" s="129" t="s">
        <v>127</v>
      </c>
      <c r="E42" s="74">
        <v>4</v>
      </c>
      <c r="F42" s="74">
        <v>17</v>
      </c>
      <c r="G42" s="74">
        <v>0</v>
      </c>
      <c r="H42" s="74">
        <v>0</v>
      </c>
      <c r="I42" s="130">
        <f t="shared" si="0"/>
        <v>19</v>
      </c>
      <c r="J42" s="131">
        <f>IF(I42=0,"0,00",I42/SUM(I40:I42)*100)</f>
        <v>4.6398046398046402</v>
      </c>
    </row>
    <row r="43" spans="1:10" x14ac:dyDescent="0.2">
      <c r="A43" s="215"/>
      <c r="B43" s="21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66</v>
      </c>
      <c r="F44" s="126">
        <v>413</v>
      </c>
      <c r="G44" s="126">
        <v>16</v>
      </c>
      <c r="H44" s="126">
        <v>2</v>
      </c>
      <c r="I44" s="126">
        <f t="shared" si="0"/>
        <v>483</v>
      </c>
      <c r="J44" s="127">
        <f>IF(I44=0,"0,00",I44/SUM(I43:I45)*100)</f>
        <v>97.872340425531917</v>
      </c>
    </row>
    <row r="45" spans="1:10" x14ac:dyDescent="0.2">
      <c r="A45" s="216"/>
      <c r="B45" s="219"/>
      <c r="C45" s="133" t="s">
        <v>146</v>
      </c>
      <c r="D45" s="129" t="s">
        <v>127</v>
      </c>
      <c r="E45" s="74">
        <v>1</v>
      </c>
      <c r="F45" s="74">
        <v>10</v>
      </c>
      <c r="G45" s="74">
        <v>0</v>
      </c>
      <c r="H45" s="74">
        <v>0</v>
      </c>
      <c r="I45" s="135">
        <f t="shared" si="0"/>
        <v>10.5</v>
      </c>
      <c r="J45" s="131">
        <f>IF(I45=0,"0,00",I45/SUM(I43:I45)*100)</f>
        <v>2.1276595744680851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T66" sqref="T6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'G-3A'!D5</f>
        <v>CALLE 88 - KR 45B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'G-3A'!L5</f>
        <v>0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'G-3A'!S6</f>
        <v>43893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2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'G-3A'!F10</f>
        <v>0</v>
      </c>
      <c r="C13" s="149">
        <f>'G-3A'!F11</f>
        <v>0</v>
      </c>
      <c r="D13" s="149">
        <f>'G-3A'!F12</f>
        <v>0</v>
      </c>
      <c r="E13" s="149">
        <f>'G-3A'!F13</f>
        <v>0</v>
      </c>
      <c r="F13" s="149">
        <f>'G-3A'!F14</f>
        <v>0</v>
      </c>
      <c r="G13" s="149">
        <f>'G-3A'!F15</f>
        <v>0</v>
      </c>
      <c r="H13" s="149">
        <f>'G-3A'!F16</f>
        <v>0</v>
      </c>
      <c r="I13" s="149">
        <f>'G-3A'!F17</f>
        <v>0</v>
      </c>
      <c r="J13" s="149">
        <f>'G-3A'!F18</f>
        <v>0</v>
      </c>
      <c r="K13" s="149">
        <f>'G-3A'!F19</f>
        <v>0</v>
      </c>
      <c r="L13" s="150"/>
      <c r="M13" s="149">
        <f>'G-3A'!F20</f>
        <v>0</v>
      </c>
      <c r="N13" s="149">
        <f>'G-3A'!F21</f>
        <v>0</v>
      </c>
      <c r="O13" s="149">
        <f>'G-3A'!F22</f>
        <v>0</v>
      </c>
      <c r="P13" s="149">
        <f>'G-3A'!M10</f>
        <v>0</v>
      </c>
      <c r="Q13" s="149">
        <f>'G-3A'!M11</f>
        <v>0</v>
      </c>
      <c r="R13" s="149">
        <f>'G-3A'!M12</f>
        <v>0</v>
      </c>
      <c r="S13" s="149">
        <f>'G-3A'!M13</f>
        <v>0</v>
      </c>
      <c r="T13" s="149">
        <f>'G-3A'!M14</f>
        <v>0</v>
      </c>
      <c r="U13" s="149">
        <f>'G-3A'!M15</f>
        <v>0</v>
      </c>
      <c r="V13" s="149">
        <f>'G-3A'!M16</f>
        <v>0</v>
      </c>
      <c r="W13" s="149">
        <f>'G-3A'!M17</f>
        <v>0</v>
      </c>
      <c r="X13" s="149">
        <f>'G-3A'!M18</f>
        <v>0</v>
      </c>
      <c r="Y13" s="149">
        <f>'G-3A'!M19</f>
        <v>0</v>
      </c>
      <c r="Z13" s="149">
        <f>'G-3A'!M20</f>
        <v>0</v>
      </c>
      <c r="AA13" s="149">
        <f>'G-3A'!M21</f>
        <v>0</v>
      </c>
      <c r="AB13" s="149">
        <f>'G-3A'!M22</f>
        <v>0</v>
      </c>
      <c r="AC13" s="150"/>
      <c r="AD13" s="149">
        <f>'G-3A'!T10</f>
        <v>0</v>
      </c>
      <c r="AE13" s="149">
        <f>'G-3A'!T11</f>
        <v>0</v>
      </c>
      <c r="AF13" s="149">
        <f>'G-3A'!T12</f>
        <v>0</v>
      </c>
      <c r="AG13" s="149">
        <f>'G-3A'!T13</f>
        <v>0</v>
      </c>
      <c r="AH13" s="149">
        <f>'G-3A'!T14</f>
        <v>0</v>
      </c>
      <c r="AI13" s="149">
        <f>'G-3A'!T15</f>
        <v>0</v>
      </c>
      <c r="AJ13" s="149">
        <f>'G-3A'!T16</f>
        <v>0</v>
      </c>
      <c r="AK13" s="149">
        <f>'G-3A'!T17</f>
        <v>0</v>
      </c>
      <c r="AL13" s="149">
        <f>'G-3A'!T18</f>
        <v>0</v>
      </c>
      <c r="AM13" s="149">
        <f>'G-3A'!T19</f>
        <v>0</v>
      </c>
      <c r="AN13" s="149">
        <f>'G-3A'!T20</f>
        <v>0</v>
      </c>
      <c r="AO13" s="149">
        <f>'G-3A'!T21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0.30864197530864196</v>
      </c>
      <c r="E15" s="152"/>
      <c r="F15" s="152" t="s">
        <v>108</v>
      </c>
      <c r="G15" s="153">
        <f>DIRECCIONALIDAD!J11/100</f>
        <v>0.46913580246913578</v>
      </c>
      <c r="H15" s="152"/>
      <c r="I15" s="152" t="s">
        <v>109</v>
      </c>
      <c r="J15" s="153">
        <f>DIRECCIONALIDAD!J12/100</f>
        <v>0.22222222222222221</v>
      </c>
      <c r="K15" s="154"/>
      <c r="L15" s="148"/>
      <c r="M15" s="151"/>
      <c r="N15" s="152"/>
      <c r="O15" s="152" t="s">
        <v>107</v>
      </c>
      <c r="P15" s="153">
        <f>DIRECCIONALIDAD!J13/100</f>
        <v>0.51776649746192893</v>
      </c>
      <c r="Q15" s="152"/>
      <c r="R15" s="152"/>
      <c r="S15" s="152"/>
      <c r="T15" s="152" t="s">
        <v>108</v>
      </c>
      <c r="U15" s="153">
        <f>DIRECCIONALIDAD!J14/100</f>
        <v>0.37055837563451777</v>
      </c>
      <c r="V15" s="152"/>
      <c r="W15" s="152"/>
      <c r="X15" s="152"/>
      <c r="Y15" s="152" t="s">
        <v>109</v>
      </c>
      <c r="Z15" s="153">
        <f>DIRECCIONALIDAD!J15/100</f>
        <v>0.1116751269035533</v>
      </c>
      <c r="AA15" s="152"/>
      <c r="AB15" s="154"/>
      <c r="AC15" s="148"/>
      <c r="AD15" s="151"/>
      <c r="AE15" s="152" t="s">
        <v>107</v>
      </c>
      <c r="AF15" s="153">
        <f>DIRECCIONALIDAD!J16/100</f>
        <v>0.23076923076923075</v>
      </c>
      <c r="AG15" s="152"/>
      <c r="AH15" s="152"/>
      <c r="AI15" s="152"/>
      <c r="AJ15" s="152" t="s">
        <v>108</v>
      </c>
      <c r="AK15" s="153">
        <f>DIRECCIONALIDAD!J17/100</f>
        <v>0.55244755244755239</v>
      </c>
      <c r="AL15" s="152"/>
      <c r="AM15" s="152"/>
      <c r="AN15" s="152" t="s">
        <v>109</v>
      </c>
      <c r="AO15" s="155">
        <f>DIRECCIONALIDAD!J18/100</f>
        <v>0.21678321678321677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3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48.5</v>
      </c>
      <c r="C17" s="149">
        <f>'G-2'!F11</f>
        <v>55</v>
      </c>
      <c r="D17" s="149">
        <f>'G-2'!F12</f>
        <v>64.5</v>
      </c>
      <c r="E17" s="149">
        <f>'G-2'!F13</f>
        <v>56</v>
      </c>
      <c r="F17" s="149">
        <f>'G-2'!F14</f>
        <v>36</v>
      </c>
      <c r="G17" s="149">
        <f>'G-2'!F15</f>
        <v>31.5</v>
      </c>
      <c r="H17" s="149">
        <f>'G-2'!F16</f>
        <v>27.5</v>
      </c>
      <c r="I17" s="149">
        <f>'G-2'!F17</f>
        <v>23</v>
      </c>
      <c r="J17" s="149">
        <f>'G-2'!F18</f>
        <v>22</v>
      </c>
      <c r="K17" s="149">
        <f>'G-2'!F19</f>
        <v>31.5</v>
      </c>
      <c r="L17" s="150"/>
      <c r="M17" s="149">
        <f>'G-2'!F20</f>
        <v>22.5</v>
      </c>
      <c r="N17" s="149">
        <f>'G-2'!F21</f>
        <v>21.5</v>
      </c>
      <c r="O17" s="149">
        <f>'G-2'!F22</f>
        <v>27</v>
      </c>
      <c r="P17" s="149">
        <f>'G-2'!M10</f>
        <v>25</v>
      </c>
      <c r="Q17" s="149">
        <f>'G-2'!M11</f>
        <v>37</v>
      </c>
      <c r="R17" s="149">
        <f>'G-2'!M12</f>
        <v>32.5</v>
      </c>
      <c r="S17" s="149">
        <f>'G-2'!M13</f>
        <v>26.5</v>
      </c>
      <c r="T17" s="149">
        <f>'G-2'!M14</f>
        <v>24</v>
      </c>
      <c r="U17" s="149">
        <f>'G-2'!M15</f>
        <v>27.5</v>
      </c>
      <c r="V17" s="149">
        <f>'G-2'!M16</f>
        <v>33</v>
      </c>
      <c r="W17" s="149">
        <f>'G-2'!M17</f>
        <v>49</v>
      </c>
      <c r="X17" s="149">
        <f>'G-2'!M18</f>
        <v>56.5</v>
      </c>
      <c r="Y17" s="149">
        <f>'G-2'!M19</f>
        <v>57.5</v>
      </c>
      <c r="Z17" s="149">
        <f>'G-2'!M20</f>
        <v>32</v>
      </c>
      <c r="AA17" s="149">
        <f>'G-2'!M21</f>
        <v>49.5</v>
      </c>
      <c r="AB17" s="149">
        <f>'G-2'!M22</f>
        <v>49</v>
      </c>
      <c r="AC17" s="150"/>
      <c r="AD17" s="149">
        <f>'G-2'!T10</f>
        <v>58.5</v>
      </c>
      <c r="AE17" s="149">
        <f>'G-2'!T11</f>
        <v>56</v>
      </c>
      <c r="AF17" s="149">
        <f>'G-2'!T12</f>
        <v>72.5</v>
      </c>
      <c r="AG17" s="149">
        <f>'G-2'!T13</f>
        <v>45.5</v>
      </c>
      <c r="AH17" s="149">
        <f>'G-2'!T14</f>
        <v>41.5</v>
      </c>
      <c r="AI17" s="149">
        <f>'G-2'!T15</f>
        <v>37</v>
      </c>
      <c r="AJ17" s="149">
        <f>'G-2'!T16</f>
        <v>43.5</v>
      </c>
      <c r="AK17" s="149">
        <f>'G-2'!T17</f>
        <v>50.5</v>
      </c>
      <c r="AL17" s="149">
        <f>'G-2'!T18</f>
        <v>73</v>
      </c>
      <c r="AM17" s="149">
        <f>'G-2'!T19</f>
        <v>56</v>
      </c>
      <c r="AN17" s="149">
        <f>'G-2'!T20</f>
        <v>37.5</v>
      </c>
      <c r="AO17" s="149">
        <f>'G-2'!T21</f>
        <v>36.5</v>
      </c>
      <c r="AP17" s="101"/>
      <c r="AQ17" s="101"/>
      <c r="AR17" s="101"/>
      <c r="AS17" s="101"/>
      <c r="AT17" s="101"/>
      <c r="AU17" s="101">
        <f t="shared" ref="AU17:BA17" si="6">E18</f>
        <v>224</v>
      </c>
      <c r="AV17" s="101">
        <f t="shared" si="6"/>
        <v>211.5</v>
      </c>
      <c r="AW17" s="101">
        <f t="shared" si="6"/>
        <v>188</v>
      </c>
      <c r="AX17" s="101">
        <f t="shared" si="6"/>
        <v>151</v>
      </c>
      <c r="AY17" s="101">
        <f t="shared" si="6"/>
        <v>118</v>
      </c>
      <c r="AZ17" s="101">
        <f t="shared" si="6"/>
        <v>104</v>
      </c>
      <c r="BA17" s="101">
        <f t="shared" si="6"/>
        <v>104</v>
      </c>
      <c r="BB17" s="101"/>
      <c r="BC17" s="101"/>
      <c r="BD17" s="101"/>
      <c r="BE17" s="101">
        <f t="shared" ref="BE17:BQ17" si="7">P18</f>
        <v>96</v>
      </c>
      <c r="BF17" s="101">
        <f t="shared" si="7"/>
        <v>110.5</v>
      </c>
      <c r="BG17" s="101">
        <f t="shared" si="7"/>
        <v>121.5</v>
      </c>
      <c r="BH17" s="101">
        <f t="shared" si="7"/>
        <v>121</v>
      </c>
      <c r="BI17" s="101">
        <f t="shared" si="7"/>
        <v>120</v>
      </c>
      <c r="BJ17" s="101">
        <f t="shared" si="7"/>
        <v>110.5</v>
      </c>
      <c r="BK17" s="101">
        <f t="shared" si="7"/>
        <v>111</v>
      </c>
      <c r="BL17" s="101">
        <f t="shared" si="7"/>
        <v>133.5</v>
      </c>
      <c r="BM17" s="101">
        <f t="shared" si="7"/>
        <v>166</v>
      </c>
      <c r="BN17" s="101">
        <f t="shared" si="7"/>
        <v>196</v>
      </c>
      <c r="BO17" s="101">
        <f t="shared" si="7"/>
        <v>195</v>
      </c>
      <c r="BP17" s="101">
        <f t="shared" si="7"/>
        <v>195.5</v>
      </c>
      <c r="BQ17" s="101">
        <f t="shared" si="7"/>
        <v>188</v>
      </c>
      <c r="BR17" s="101"/>
      <c r="BS17" s="101"/>
      <c r="BT17" s="101"/>
      <c r="BU17" s="101">
        <f t="shared" ref="BU17:CC17" si="8">AG18</f>
        <v>232.5</v>
      </c>
      <c r="BV17" s="101">
        <f t="shared" si="8"/>
        <v>215.5</v>
      </c>
      <c r="BW17" s="101">
        <f t="shared" si="8"/>
        <v>196.5</v>
      </c>
      <c r="BX17" s="101">
        <f t="shared" si="8"/>
        <v>167.5</v>
      </c>
      <c r="BY17" s="101">
        <f t="shared" si="8"/>
        <v>172.5</v>
      </c>
      <c r="BZ17" s="101">
        <f t="shared" si="8"/>
        <v>204</v>
      </c>
      <c r="CA17" s="101">
        <f t="shared" si="8"/>
        <v>223</v>
      </c>
      <c r="CB17" s="101">
        <f t="shared" si="8"/>
        <v>217</v>
      </c>
      <c r="CC17" s="101">
        <f t="shared" si="8"/>
        <v>203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224</v>
      </c>
      <c r="F18" s="149">
        <f t="shared" ref="F18:K18" si="9">C17+D17+E17+F17</f>
        <v>211.5</v>
      </c>
      <c r="G18" s="149">
        <f t="shared" si="9"/>
        <v>188</v>
      </c>
      <c r="H18" s="149">
        <f t="shared" si="9"/>
        <v>151</v>
      </c>
      <c r="I18" s="149">
        <f t="shared" si="9"/>
        <v>118</v>
      </c>
      <c r="J18" s="149">
        <f t="shared" si="9"/>
        <v>104</v>
      </c>
      <c r="K18" s="149">
        <f t="shared" si="9"/>
        <v>104</v>
      </c>
      <c r="L18" s="150"/>
      <c r="M18" s="149"/>
      <c r="N18" s="149"/>
      <c r="O18" s="149"/>
      <c r="P18" s="149">
        <f>M17+N17+O17+P17</f>
        <v>96</v>
      </c>
      <c r="Q18" s="149">
        <f t="shared" ref="Q18:AB18" si="10">N17+O17+P17+Q17</f>
        <v>110.5</v>
      </c>
      <c r="R18" s="149">
        <f t="shared" si="10"/>
        <v>121.5</v>
      </c>
      <c r="S18" s="149">
        <f t="shared" si="10"/>
        <v>121</v>
      </c>
      <c r="T18" s="149">
        <f t="shared" si="10"/>
        <v>120</v>
      </c>
      <c r="U18" s="149">
        <f t="shared" si="10"/>
        <v>110.5</v>
      </c>
      <c r="V18" s="149">
        <f t="shared" si="10"/>
        <v>111</v>
      </c>
      <c r="W18" s="149">
        <f t="shared" si="10"/>
        <v>133.5</v>
      </c>
      <c r="X18" s="149">
        <f t="shared" si="10"/>
        <v>166</v>
      </c>
      <c r="Y18" s="149">
        <f t="shared" si="10"/>
        <v>196</v>
      </c>
      <c r="Z18" s="149">
        <f t="shared" si="10"/>
        <v>195</v>
      </c>
      <c r="AA18" s="149">
        <f t="shared" si="10"/>
        <v>195.5</v>
      </c>
      <c r="AB18" s="149">
        <f t="shared" si="10"/>
        <v>188</v>
      </c>
      <c r="AC18" s="150"/>
      <c r="AD18" s="149"/>
      <c r="AE18" s="149"/>
      <c r="AF18" s="149"/>
      <c r="AG18" s="149">
        <f>AD17+AE17+AF17+AG17</f>
        <v>232.5</v>
      </c>
      <c r="AH18" s="149">
        <f t="shared" ref="AH18:AO18" si="11">AE17+AF17+AG17+AH17</f>
        <v>215.5</v>
      </c>
      <c r="AI18" s="149">
        <f t="shared" si="11"/>
        <v>196.5</v>
      </c>
      <c r="AJ18" s="149">
        <f t="shared" si="11"/>
        <v>167.5</v>
      </c>
      <c r="AK18" s="149">
        <f t="shared" si="11"/>
        <v>172.5</v>
      </c>
      <c r="AL18" s="149">
        <f t="shared" si="11"/>
        <v>204</v>
      </c>
      <c r="AM18" s="149">
        <f t="shared" si="11"/>
        <v>223</v>
      </c>
      <c r="AN18" s="149">
        <f t="shared" si="11"/>
        <v>217</v>
      </c>
      <c r="AO18" s="149">
        <f t="shared" si="11"/>
        <v>203</v>
      </c>
      <c r="AP18" s="101"/>
      <c r="AQ18" s="101"/>
      <c r="AR18" s="101"/>
      <c r="AS18" s="101"/>
      <c r="AT18" s="101"/>
      <c r="AU18" s="101">
        <f t="shared" ref="AU18:BA18" si="12">E26</f>
        <v>857</v>
      </c>
      <c r="AV18" s="101">
        <f t="shared" si="12"/>
        <v>887</v>
      </c>
      <c r="AW18" s="101">
        <f t="shared" si="12"/>
        <v>914</v>
      </c>
      <c r="AX18" s="101">
        <f t="shared" si="12"/>
        <v>974</v>
      </c>
      <c r="AY18" s="101">
        <f t="shared" si="12"/>
        <v>947</v>
      </c>
      <c r="AZ18" s="101">
        <f t="shared" si="12"/>
        <v>950</v>
      </c>
      <c r="BA18" s="101">
        <f t="shared" si="12"/>
        <v>946</v>
      </c>
      <c r="BB18" s="101"/>
      <c r="BC18" s="101"/>
      <c r="BD18" s="101"/>
      <c r="BE18" s="101">
        <f t="shared" ref="BE18:BQ18" si="13">P26</f>
        <v>899.5</v>
      </c>
      <c r="BF18" s="101">
        <f t="shared" si="13"/>
        <v>897</v>
      </c>
      <c r="BG18" s="101">
        <f t="shared" si="13"/>
        <v>906</v>
      </c>
      <c r="BH18" s="101">
        <f t="shared" si="13"/>
        <v>913</v>
      </c>
      <c r="BI18" s="101">
        <f t="shared" si="13"/>
        <v>908.5</v>
      </c>
      <c r="BJ18" s="101">
        <f t="shared" si="13"/>
        <v>894</v>
      </c>
      <c r="BK18" s="101">
        <f t="shared" si="13"/>
        <v>864.5</v>
      </c>
      <c r="BL18" s="101">
        <f t="shared" si="13"/>
        <v>824.5</v>
      </c>
      <c r="BM18" s="101">
        <f t="shared" si="13"/>
        <v>820.5</v>
      </c>
      <c r="BN18" s="101">
        <f t="shared" si="13"/>
        <v>845</v>
      </c>
      <c r="BO18" s="101">
        <f t="shared" si="13"/>
        <v>864.5</v>
      </c>
      <c r="BP18" s="101">
        <f t="shared" si="13"/>
        <v>885.5</v>
      </c>
      <c r="BQ18" s="101">
        <f t="shared" si="13"/>
        <v>862.5</v>
      </c>
      <c r="BR18" s="101"/>
      <c r="BS18" s="101"/>
      <c r="BT18" s="101"/>
      <c r="BU18" s="101">
        <f t="shared" ref="BU18:CC18" si="14">AG26</f>
        <v>1006</v>
      </c>
      <c r="BV18" s="101">
        <f t="shared" si="14"/>
        <v>1019.5</v>
      </c>
      <c r="BW18" s="101">
        <f t="shared" si="14"/>
        <v>982</v>
      </c>
      <c r="BX18" s="101">
        <f t="shared" si="14"/>
        <v>1006.5</v>
      </c>
      <c r="BY18" s="101">
        <f t="shared" si="14"/>
        <v>1003.5</v>
      </c>
      <c r="BZ18" s="101">
        <f t="shared" si="14"/>
        <v>1032</v>
      </c>
      <c r="CA18" s="101">
        <f t="shared" si="14"/>
        <v>1055</v>
      </c>
      <c r="CB18" s="101">
        <f t="shared" si="14"/>
        <v>1011.5</v>
      </c>
      <c r="CC18" s="101">
        <f t="shared" si="14"/>
        <v>1017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0.14959016393442623</v>
      </c>
      <c r="E19" s="152"/>
      <c r="F19" s="152" t="s">
        <v>108</v>
      </c>
      <c r="G19" s="153">
        <f>DIRECCIONALIDAD!J20/100</f>
        <v>0.85040983606557374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0.13084112149532709</v>
      </c>
      <c r="Q19" s="152"/>
      <c r="R19" s="152"/>
      <c r="S19" s="152"/>
      <c r="T19" s="152" t="s">
        <v>108</v>
      </c>
      <c r="U19" s="153">
        <f>DIRECCIONALIDAD!J23/100</f>
        <v>0.86915887850467288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0.2283464566929134</v>
      </c>
      <c r="AG19" s="152"/>
      <c r="AH19" s="152"/>
      <c r="AI19" s="152"/>
      <c r="AJ19" s="152" t="s">
        <v>108</v>
      </c>
      <c r="AK19" s="153">
        <f>DIRECCIONALIDAD!J26/100</f>
        <v>0.77165354330708658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1030.5</v>
      </c>
      <c r="AV19" s="92">
        <f t="shared" si="15"/>
        <v>1014.5</v>
      </c>
      <c r="AW19" s="92">
        <f t="shared" si="15"/>
        <v>964</v>
      </c>
      <c r="AX19" s="92">
        <f t="shared" si="15"/>
        <v>949</v>
      </c>
      <c r="AY19" s="92">
        <f t="shared" si="15"/>
        <v>940</v>
      </c>
      <c r="AZ19" s="92">
        <f t="shared" si="15"/>
        <v>915.5</v>
      </c>
      <c r="BA19" s="92">
        <f t="shared" si="15"/>
        <v>919</v>
      </c>
      <c r="BB19" s="92"/>
      <c r="BC19" s="92"/>
      <c r="BD19" s="92"/>
      <c r="BE19" s="92">
        <f t="shared" ref="BE19:BQ19" si="16">P22</f>
        <v>819.5</v>
      </c>
      <c r="BF19" s="92">
        <f t="shared" si="16"/>
        <v>788.5</v>
      </c>
      <c r="BG19" s="92">
        <f t="shared" si="16"/>
        <v>762</v>
      </c>
      <c r="BH19" s="92">
        <f t="shared" si="16"/>
        <v>723</v>
      </c>
      <c r="BI19" s="92">
        <f t="shared" si="16"/>
        <v>715.5</v>
      </c>
      <c r="BJ19" s="92">
        <f t="shared" si="16"/>
        <v>707.5</v>
      </c>
      <c r="BK19" s="92">
        <f t="shared" si="16"/>
        <v>709</v>
      </c>
      <c r="BL19" s="92">
        <f t="shared" si="16"/>
        <v>733</v>
      </c>
      <c r="BM19" s="92">
        <f t="shared" si="16"/>
        <v>787</v>
      </c>
      <c r="BN19" s="92">
        <f t="shared" si="16"/>
        <v>801.5</v>
      </c>
      <c r="BO19" s="92">
        <f t="shared" si="16"/>
        <v>823.5</v>
      </c>
      <c r="BP19" s="92">
        <f t="shared" si="16"/>
        <v>872.5</v>
      </c>
      <c r="BQ19" s="92">
        <f t="shared" si="16"/>
        <v>884</v>
      </c>
      <c r="BR19" s="92"/>
      <c r="BS19" s="92"/>
      <c r="BT19" s="92"/>
      <c r="BU19" s="92">
        <f t="shared" ref="BU19:CC19" si="17">AG22</f>
        <v>776.5</v>
      </c>
      <c r="BV19" s="92">
        <f t="shared" si="17"/>
        <v>827</v>
      </c>
      <c r="BW19" s="92">
        <f t="shared" si="17"/>
        <v>861.5</v>
      </c>
      <c r="BX19" s="92">
        <f t="shared" si="17"/>
        <v>879.5</v>
      </c>
      <c r="BY19" s="92">
        <f t="shared" si="17"/>
        <v>896</v>
      </c>
      <c r="BZ19" s="92">
        <f t="shared" si="17"/>
        <v>918</v>
      </c>
      <c r="CA19" s="92">
        <f t="shared" si="17"/>
        <v>900.5</v>
      </c>
      <c r="CB19" s="92">
        <f t="shared" si="17"/>
        <v>839.5</v>
      </c>
      <c r="CC19" s="92">
        <f t="shared" si="17"/>
        <v>796.5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 t="s">
        <v>151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2111.5</v>
      </c>
      <c r="AV20" s="92">
        <f t="shared" si="18"/>
        <v>2113</v>
      </c>
      <c r="AW20" s="92">
        <f t="shared" si="18"/>
        <v>2066</v>
      </c>
      <c r="AX20" s="92">
        <f t="shared" si="18"/>
        <v>2074</v>
      </c>
      <c r="AY20" s="92">
        <f t="shared" si="18"/>
        <v>2005</v>
      </c>
      <c r="AZ20" s="92">
        <f t="shared" si="18"/>
        <v>1969.5</v>
      </c>
      <c r="BA20" s="92">
        <f t="shared" si="18"/>
        <v>1969</v>
      </c>
      <c r="BB20" s="92"/>
      <c r="BC20" s="92"/>
      <c r="BD20" s="92"/>
      <c r="BE20" s="92">
        <f t="shared" ref="BE20:BQ20" si="19">P30</f>
        <v>1815</v>
      </c>
      <c r="BF20" s="92">
        <f t="shared" si="19"/>
        <v>1796</v>
      </c>
      <c r="BG20" s="92">
        <f t="shared" si="19"/>
        <v>1789.5</v>
      </c>
      <c r="BH20" s="92">
        <f t="shared" si="19"/>
        <v>1757</v>
      </c>
      <c r="BI20" s="92">
        <f t="shared" si="19"/>
        <v>1744</v>
      </c>
      <c r="BJ20" s="92">
        <f t="shared" si="19"/>
        <v>1712</v>
      </c>
      <c r="BK20" s="92">
        <f t="shared" si="19"/>
        <v>1684.5</v>
      </c>
      <c r="BL20" s="92">
        <f t="shared" si="19"/>
        <v>1691</v>
      </c>
      <c r="BM20" s="92">
        <f t="shared" si="19"/>
        <v>1773.5</v>
      </c>
      <c r="BN20" s="92">
        <f t="shared" si="19"/>
        <v>1842.5</v>
      </c>
      <c r="BO20" s="92">
        <f t="shared" si="19"/>
        <v>1883</v>
      </c>
      <c r="BP20" s="92">
        <f t="shared" si="19"/>
        <v>1953.5</v>
      </c>
      <c r="BQ20" s="92">
        <f t="shared" si="19"/>
        <v>1934.5</v>
      </c>
      <c r="BR20" s="92"/>
      <c r="BS20" s="92"/>
      <c r="BT20" s="92"/>
      <c r="BU20" s="92">
        <f t="shared" ref="BU20:CC20" si="20">AG30</f>
        <v>2015</v>
      </c>
      <c r="BV20" s="92">
        <f t="shared" si="20"/>
        <v>2062</v>
      </c>
      <c r="BW20" s="92">
        <f t="shared" si="20"/>
        <v>2040</v>
      </c>
      <c r="BX20" s="92">
        <f t="shared" si="20"/>
        <v>2053.5</v>
      </c>
      <c r="BY20" s="92">
        <f t="shared" si="20"/>
        <v>2072</v>
      </c>
      <c r="BZ20" s="92">
        <f t="shared" si="20"/>
        <v>2154</v>
      </c>
      <c r="CA20" s="92">
        <f t="shared" si="20"/>
        <v>2178.5</v>
      </c>
      <c r="CB20" s="92">
        <f t="shared" si="20"/>
        <v>2068</v>
      </c>
      <c r="CC20" s="92">
        <f t="shared" si="20"/>
        <v>2016.5</v>
      </c>
    </row>
    <row r="21" spans="1:81" ht="16.5" customHeight="1" x14ac:dyDescent="0.2">
      <c r="A21" s="100" t="s">
        <v>104</v>
      </c>
      <c r="B21" s="149">
        <f>'G-3'!F10</f>
        <v>260</v>
      </c>
      <c r="C21" s="149">
        <f>'G-3'!F11</f>
        <v>277.5</v>
      </c>
      <c r="D21" s="149">
        <f>'G-3'!F12</f>
        <v>255.5</v>
      </c>
      <c r="E21" s="149">
        <f>'G-3'!F13</f>
        <v>237.5</v>
      </c>
      <c r="F21" s="149">
        <f>'G-3'!F14</f>
        <v>244</v>
      </c>
      <c r="G21" s="149">
        <f>'G-3'!F15</f>
        <v>227</v>
      </c>
      <c r="H21" s="149">
        <f>'G-3'!F16</f>
        <v>240.5</v>
      </c>
      <c r="I21" s="149">
        <f>'G-3'!F17</f>
        <v>228.5</v>
      </c>
      <c r="J21" s="149">
        <f>'G-3'!F18</f>
        <v>219.5</v>
      </c>
      <c r="K21" s="149">
        <f>'G-3'!F19</f>
        <v>230.5</v>
      </c>
      <c r="L21" s="150"/>
      <c r="M21" s="149">
        <f>'G-3'!F20</f>
        <v>217.5</v>
      </c>
      <c r="N21" s="149">
        <f>'G-3'!F21</f>
        <v>218.5</v>
      </c>
      <c r="O21" s="149">
        <f>'G-3'!F22</f>
        <v>206</v>
      </c>
      <c r="P21" s="149">
        <f>'G-3'!M10</f>
        <v>177.5</v>
      </c>
      <c r="Q21" s="149">
        <f>'G-3'!M11</f>
        <v>186.5</v>
      </c>
      <c r="R21" s="149">
        <f>'G-3'!M12</f>
        <v>192</v>
      </c>
      <c r="S21" s="149">
        <f>'G-3'!M13</f>
        <v>167</v>
      </c>
      <c r="T21" s="149">
        <f>'G-3'!M14</f>
        <v>170</v>
      </c>
      <c r="U21" s="149">
        <f>'G-3'!M15</f>
        <v>178.5</v>
      </c>
      <c r="V21" s="149">
        <f>'G-3'!M16</f>
        <v>193.5</v>
      </c>
      <c r="W21" s="149">
        <f>'G-3'!M17</f>
        <v>191</v>
      </c>
      <c r="X21" s="149">
        <f>'G-3'!M18</f>
        <v>224</v>
      </c>
      <c r="Y21" s="149">
        <f>'G-3'!M19</f>
        <v>193</v>
      </c>
      <c r="Z21" s="149">
        <f>'G-3'!M20</f>
        <v>215.5</v>
      </c>
      <c r="AA21" s="149">
        <f>'G-3'!M21</f>
        <v>240</v>
      </c>
      <c r="AB21" s="149">
        <f>'G-3'!M22</f>
        <v>235.5</v>
      </c>
      <c r="AC21" s="150"/>
      <c r="AD21" s="149">
        <f>'G-3'!T10</f>
        <v>165</v>
      </c>
      <c r="AE21" s="149">
        <f>'G-3'!T11</f>
        <v>194.5</v>
      </c>
      <c r="AF21" s="149">
        <f>'G-3'!T12</f>
        <v>226</v>
      </c>
      <c r="AG21" s="149">
        <f>'G-3'!T13</f>
        <v>191</v>
      </c>
      <c r="AH21" s="149">
        <f>'G-3'!T14</f>
        <v>215.5</v>
      </c>
      <c r="AI21" s="149">
        <f>'G-3'!T15</f>
        <v>229</v>
      </c>
      <c r="AJ21" s="149">
        <f>'G-3'!T16</f>
        <v>244</v>
      </c>
      <c r="AK21" s="149">
        <f>'G-3'!T17</f>
        <v>207.5</v>
      </c>
      <c r="AL21" s="149">
        <f>'G-3'!T18</f>
        <v>237.5</v>
      </c>
      <c r="AM21" s="149">
        <f>'G-3'!T19</f>
        <v>211.5</v>
      </c>
      <c r="AN21" s="149">
        <f>'G-3'!T20</f>
        <v>183</v>
      </c>
      <c r="AO21" s="149">
        <f>'G-3'!T21</f>
        <v>164.5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1030.5</v>
      </c>
      <c r="F22" s="149">
        <f t="shared" ref="F22:K22" si="21">C21+D21+E21+F21</f>
        <v>1014.5</v>
      </c>
      <c r="G22" s="149">
        <f t="shared" si="21"/>
        <v>964</v>
      </c>
      <c r="H22" s="149">
        <f t="shared" si="21"/>
        <v>949</v>
      </c>
      <c r="I22" s="149">
        <f t="shared" si="21"/>
        <v>940</v>
      </c>
      <c r="J22" s="149">
        <f t="shared" si="21"/>
        <v>915.5</v>
      </c>
      <c r="K22" s="149">
        <f t="shared" si="21"/>
        <v>919</v>
      </c>
      <c r="L22" s="150"/>
      <c r="M22" s="149"/>
      <c r="N22" s="149"/>
      <c r="O22" s="149"/>
      <c r="P22" s="149">
        <f>M21+N21+O21+P21</f>
        <v>819.5</v>
      </c>
      <c r="Q22" s="149">
        <f t="shared" ref="Q22:AB22" si="22">N21+O21+P21+Q21</f>
        <v>788.5</v>
      </c>
      <c r="R22" s="149">
        <f t="shared" si="22"/>
        <v>762</v>
      </c>
      <c r="S22" s="149">
        <f t="shared" si="22"/>
        <v>723</v>
      </c>
      <c r="T22" s="149">
        <f t="shared" si="22"/>
        <v>715.5</v>
      </c>
      <c r="U22" s="149">
        <f t="shared" si="22"/>
        <v>707.5</v>
      </c>
      <c r="V22" s="149">
        <f t="shared" si="22"/>
        <v>709</v>
      </c>
      <c r="W22" s="149">
        <f t="shared" si="22"/>
        <v>733</v>
      </c>
      <c r="X22" s="149">
        <f t="shared" si="22"/>
        <v>787</v>
      </c>
      <c r="Y22" s="149">
        <f t="shared" si="22"/>
        <v>801.5</v>
      </c>
      <c r="Z22" s="149">
        <f t="shared" si="22"/>
        <v>823.5</v>
      </c>
      <c r="AA22" s="149">
        <f t="shared" si="22"/>
        <v>872.5</v>
      </c>
      <c r="AB22" s="149">
        <f t="shared" si="22"/>
        <v>884</v>
      </c>
      <c r="AC22" s="150"/>
      <c r="AD22" s="149"/>
      <c r="AE22" s="149"/>
      <c r="AF22" s="149"/>
      <c r="AG22" s="149">
        <f>AD21+AE21+AF21+AG21</f>
        <v>776.5</v>
      </c>
      <c r="AH22" s="149">
        <f t="shared" ref="AH22:AO22" si="23">AE21+AF21+AG21+AH21</f>
        <v>827</v>
      </c>
      <c r="AI22" s="149">
        <f t="shared" si="23"/>
        <v>861.5</v>
      </c>
      <c r="AJ22" s="149">
        <f t="shared" si="23"/>
        <v>879.5</v>
      </c>
      <c r="AK22" s="149">
        <f t="shared" si="23"/>
        <v>896</v>
      </c>
      <c r="AL22" s="149">
        <f t="shared" si="23"/>
        <v>918</v>
      </c>
      <c r="AM22" s="149">
        <f t="shared" si="23"/>
        <v>900.5</v>
      </c>
      <c r="AN22" s="149">
        <f t="shared" si="23"/>
        <v>839.5</v>
      </c>
      <c r="AO22" s="149">
        <f t="shared" si="23"/>
        <v>796.5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57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191</v>
      </c>
      <c r="C25" s="149">
        <f>'G-4'!F11</f>
        <v>226</v>
      </c>
      <c r="D25" s="149">
        <f>'G-4'!F12</f>
        <v>194.5</v>
      </c>
      <c r="E25" s="149">
        <f>'G-4'!F13</f>
        <v>245.5</v>
      </c>
      <c r="F25" s="149">
        <f>'G-4'!F14</f>
        <v>221</v>
      </c>
      <c r="G25" s="149">
        <f>'G-4'!F15</f>
        <v>253</v>
      </c>
      <c r="H25" s="149">
        <f>'G-4'!F16</f>
        <v>254.5</v>
      </c>
      <c r="I25" s="149">
        <f>'G-4'!F17</f>
        <v>218.5</v>
      </c>
      <c r="J25" s="149">
        <f>'G-4'!F18</f>
        <v>224</v>
      </c>
      <c r="K25" s="149">
        <f>'G-4'!F19</f>
        <v>249</v>
      </c>
      <c r="L25" s="150"/>
      <c r="M25" s="149">
        <f>'G-4'!F20</f>
        <v>224</v>
      </c>
      <c r="N25" s="149">
        <f>'G-4'!F21</f>
        <v>222.5</v>
      </c>
      <c r="O25" s="149">
        <f>'G-4'!F22</f>
        <v>228</v>
      </c>
      <c r="P25" s="149">
        <f>'G-4'!M10</f>
        <v>225</v>
      </c>
      <c r="Q25" s="149">
        <f>'G-4'!M11</f>
        <v>221.5</v>
      </c>
      <c r="R25" s="149">
        <f>'G-4'!M12</f>
        <v>231.5</v>
      </c>
      <c r="S25" s="149">
        <f>'G-4'!M13</f>
        <v>235</v>
      </c>
      <c r="T25" s="149">
        <f>'G-4'!M14</f>
        <v>220.5</v>
      </c>
      <c r="U25" s="149">
        <f>'G-4'!M15</f>
        <v>207</v>
      </c>
      <c r="V25" s="149">
        <f>'G-4'!M16</f>
        <v>202</v>
      </c>
      <c r="W25" s="149">
        <f>'G-4'!M17</f>
        <v>195</v>
      </c>
      <c r="X25" s="149">
        <f>'G-4'!M18</f>
        <v>216.5</v>
      </c>
      <c r="Y25" s="149">
        <f>'G-4'!M19</f>
        <v>231.5</v>
      </c>
      <c r="Z25" s="149">
        <f>'G-4'!M20</f>
        <v>221.5</v>
      </c>
      <c r="AA25" s="149">
        <f>'G-4'!M21</f>
        <v>216</v>
      </c>
      <c r="AB25" s="149">
        <f>'G-4'!M22</f>
        <v>193.5</v>
      </c>
      <c r="AC25" s="150"/>
      <c r="AD25" s="149">
        <f>'G-4'!T10</f>
        <v>216.5</v>
      </c>
      <c r="AE25" s="149">
        <f>'G-4'!T11</f>
        <v>279.5</v>
      </c>
      <c r="AF25" s="149">
        <f>'G-4'!T12</f>
        <v>251.5</v>
      </c>
      <c r="AG25" s="149">
        <f>'G-4'!T13</f>
        <v>258.5</v>
      </c>
      <c r="AH25" s="149">
        <f>'G-4'!T14</f>
        <v>230</v>
      </c>
      <c r="AI25" s="149">
        <f>'G-4'!T15</f>
        <v>242</v>
      </c>
      <c r="AJ25" s="149">
        <f>'G-4'!T16</f>
        <v>276</v>
      </c>
      <c r="AK25" s="149">
        <f>'G-4'!T17</f>
        <v>255.5</v>
      </c>
      <c r="AL25" s="149">
        <f>'G-4'!T18</f>
        <v>258.5</v>
      </c>
      <c r="AM25" s="149">
        <f>'G-4'!T19</f>
        <v>265</v>
      </c>
      <c r="AN25" s="149">
        <f>'G-4'!T20</f>
        <v>232.5</v>
      </c>
      <c r="AO25" s="149">
        <f>'G-4'!T21</f>
        <v>261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857</v>
      </c>
      <c r="F26" s="149">
        <f t="shared" ref="F26:K26" si="24">C25+D25+E25+F25</f>
        <v>887</v>
      </c>
      <c r="G26" s="149">
        <f t="shared" si="24"/>
        <v>914</v>
      </c>
      <c r="H26" s="149">
        <f t="shared" si="24"/>
        <v>974</v>
      </c>
      <c r="I26" s="149">
        <f t="shared" si="24"/>
        <v>947</v>
      </c>
      <c r="J26" s="149">
        <f t="shared" si="24"/>
        <v>950</v>
      </c>
      <c r="K26" s="149">
        <f t="shared" si="24"/>
        <v>946</v>
      </c>
      <c r="L26" s="150"/>
      <c r="M26" s="149"/>
      <c r="N26" s="149"/>
      <c r="O26" s="149"/>
      <c r="P26" s="149">
        <f>M25+N25+O25+P25</f>
        <v>899.5</v>
      </c>
      <c r="Q26" s="149">
        <f t="shared" ref="Q26:AB26" si="25">N25+O25+P25+Q25</f>
        <v>897</v>
      </c>
      <c r="R26" s="149">
        <f t="shared" si="25"/>
        <v>906</v>
      </c>
      <c r="S26" s="149">
        <f t="shared" si="25"/>
        <v>913</v>
      </c>
      <c r="T26" s="149">
        <f t="shared" si="25"/>
        <v>908.5</v>
      </c>
      <c r="U26" s="149">
        <f t="shared" si="25"/>
        <v>894</v>
      </c>
      <c r="V26" s="149">
        <f t="shared" si="25"/>
        <v>864.5</v>
      </c>
      <c r="W26" s="149">
        <f t="shared" si="25"/>
        <v>824.5</v>
      </c>
      <c r="X26" s="149">
        <f t="shared" si="25"/>
        <v>820.5</v>
      </c>
      <c r="Y26" s="149">
        <f t="shared" si="25"/>
        <v>845</v>
      </c>
      <c r="Z26" s="149">
        <f t="shared" si="25"/>
        <v>864.5</v>
      </c>
      <c r="AA26" s="149">
        <f t="shared" si="25"/>
        <v>885.5</v>
      </c>
      <c r="AB26" s="149">
        <f t="shared" si="25"/>
        <v>862.5</v>
      </c>
      <c r="AC26" s="150"/>
      <c r="AD26" s="149"/>
      <c r="AE26" s="149"/>
      <c r="AF26" s="149"/>
      <c r="AG26" s="149">
        <f>AD25+AE25+AF25+AG25</f>
        <v>1006</v>
      </c>
      <c r="AH26" s="149">
        <f t="shared" ref="AH26:AO26" si="26">AE25+AF25+AG25+AH25</f>
        <v>1019.5</v>
      </c>
      <c r="AI26" s="149">
        <f t="shared" si="26"/>
        <v>982</v>
      </c>
      <c r="AJ26" s="149">
        <f t="shared" si="26"/>
        <v>1006.5</v>
      </c>
      <c r="AK26" s="149">
        <f t="shared" si="26"/>
        <v>1003.5</v>
      </c>
      <c r="AL26" s="149">
        <f t="shared" si="26"/>
        <v>1032</v>
      </c>
      <c r="AM26" s="149">
        <f t="shared" si="26"/>
        <v>1055</v>
      </c>
      <c r="AN26" s="149">
        <f t="shared" si="26"/>
        <v>1011.5</v>
      </c>
      <c r="AO26" s="149">
        <f t="shared" si="26"/>
        <v>1017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0.97722342733188716</v>
      </c>
      <c r="H27" s="152"/>
      <c r="I27" s="152" t="s">
        <v>109</v>
      </c>
      <c r="J27" s="153">
        <f>DIRECCIONALIDAD!J39/100</f>
        <v>2.2776572668112796E-2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0.95360195360195366</v>
      </c>
      <c r="V27" s="152"/>
      <c r="W27" s="152"/>
      <c r="X27" s="152"/>
      <c r="Y27" s="152" t="s">
        <v>109</v>
      </c>
      <c r="Z27" s="153">
        <f>DIRECCIONALIDAD!J42/100</f>
        <v>4.63980463980464E-2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0.97872340425531912</v>
      </c>
      <c r="AL27" s="152"/>
      <c r="AM27" s="152"/>
      <c r="AN27" s="152" t="s">
        <v>109</v>
      </c>
      <c r="AO27" s="155">
        <f>DIRECCIONALIDAD!J45/100</f>
        <v>2.1276595744680851E-2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499.5</v>
      </c>
      <c r="C29" s="149">
        <f t="shared" ref="C29:K29" si="27">C13+C17+C21+C25</f>
        <v>558.5</v>
      </c>
      <c r="D29" s="149">
        <f t="shared" si="27"/>
        <v>514.5</v>
      </c>
      <c r="E29" s="149">
        <f t="shared" si="27"/>
        <v>539</v>
      </c>
      <c r="F29" s="149">
        <f t="shared" si="27"/>
        <v>501</v>
      </c>
      <c r="G29" s="149">
        <f t="shared" si="27"/>
        <v>511.5</v>
      </c>
      <c r="H29" s="149">
        <f t="shared" si="27"/>
        <v>522.5</v>
      </c>
      <c r="I29" s="149">
        <f t="shared" si="27"/>
        <v>470</v>
      </c>
      <c r="J29" s="149">
        <f t="shared" si="27"/>
        <v>465.5</v>
      </c>
      <c r="K29" s="149">
        <f t="shared" si="27"/>
        <v>511</v>
      </c>
      <c r="L29" s="150"/>
      <c r="M29" s="149">
        <f>M13+M17+M21+M25</f>
        <v>464</v>
      </c>
      <c r="N29" s="149">
        <f t="shared" ref="N29:AB29" si="28">N13+N17+N21+N25</f>
        <v>462.5</v>
      </c>
      <c r="O29" s="149">
        <f t="shared" si="28"/>
        <v>461</v>
      </c>
      <c r="P29" s="149">
        <f t="shared" si="28"/>
        <v>427.5</v>
      </c>
      <c r="Q29" s="149">
        <f t="shared" si="28"/>
        <v>445</v>
      </c>
      <c r="R29" s="149">
        <f t="shared" si="28"/>
        <v>456</v>
      </c>
      <c r="S29" s="149">
        <f t="shared" si="28"/>
        <v>428.5</v>
      </c>
      <c r="T29" s="149">
        <f t="shared" si="28"/>
        <v>414.5</v>
      </c>
      <c r="U29" s="149">
        <f t="shared" si="28"/>
        <v>413</v>
      </c>
      <c r="V29" s="149">
        <f t="shared" si="28"/>
        <v>428.5</v>
      </c>
      <c r="W29" s="149">
        <f t="shared" si="28"/>
        <v>435</v>
      </c>
      <c r="X29" s="149">
        <f t="shared" si="28"/>
        <v>497</v>
      </c>
      <c r="Y29" s="149">
        <f t="shared" si="28"/>
        <v>482</v>
      </c>
      <c r="Z29" s="149">
        <f t="shared" si="28"/>
        <v>469</v>
      </c>
      <c r="AA29" s="149">
        <f t="shared" si="28"/>
        <v>505.5</v>
      </c>
      <c r="AB29" s="149">
        <f t="shared" si="28"/>
        <v>478</v>
      </c>
      <c r="AC29" s="150"/>
      <c r="AD29" s="149">
        <f>AD13+AD17+AD21+AD25</f>
        <v>440</v>
      </c>
      <c r="AE29" s="149">
        <f t="shared" ref="AE29:AO29" si="29">AE13+AE17+AE21+AE25</f>
        <v>530</v>
      </c>
      <c r="AF29" s="149">
        <f t="shared" si="29"/>
        <v>550</v>
      </c>
      <c r="AG29" s="149">
        <f t="shared" si="29"/>
        <v>495</v>
      </c>
      <c r="AH29" s="149">
        <f t="shared" si="29"/>
        <v>487</v>
      </c>
      <c r="AI29" s="149">
        <f t="shared" si="29"/>
        <v>508</v>
      </c>
      <c r="AJ29" s="149">
        <f t="shared" si="29"/>
        <v>563.5</v>
      </c>
      <c r="AK29" s="149">
        <f t="shared" si="29"/>
        <v>513.5</v>
      </c>
      <c r="AL29" s="149">
        <f t="shared" si="29"/>
        <v>569</v>
      </c>
      <c r="AM29" s="149">
        <f t="shared" si="29"/>
        <v>532.5</v>
      </c>
      <c r="AN29" s="149">
        <f t="shared" si="29"/>
        <v>453</v>
      </c>
      <c r="AO29" s="149">
        <f t="shared" si="29"/>
        <v>462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2111.5</v>
      </c>
      <c r="F30" s="149">
        <f t="shared" ref="F30:K30" si="30">C29+D29+E29+F29</f>
        <v>2113</v>
      </c>
      <c r="G30" s="149">
        <f t="shared" si="30"/>
        <v>2066</v>
      </c>
      <c r="H30" s="149">
        <f t="shared" si="30"/>
        <v>2074</v>
      </c>
      <c r="I30" s="149">
        <f t="shared" si="30"/>
        <v>2005</v>
      </c>
      <c r="J30" s="149">
        <f t="shared" si="30"/>
        <v>1969.5</v>
      </c>
      <c r="K30" s="149">
        <f t="shared" si="30"/>
        <v>1969</v>
      </c>
      <c r="L30" s="150"/>
      <c r="M30" s="149"/>
      <c r="N30" s="149"/>
      <c r="O30" s="149"/>
      <c r="P30" s="149">
        <f>M29+N29+O29+P29</f>
        <v>1815</v>
      </c>
      <c r="Q30" s="149">
        <f t="shared" ref="Q30:AB30" si="31">N29+O29+P29+Q29</f>
        <v>1796</v>
      </c>
      <c r="R30" s="149">
        <f t="shared" si="31"/>
        <v>1789.5</v>
      </c>
      <c r="S30" s="149">
        <f t="shared" si="31"/>
        <v>1757</v>
      </c>
      <c r="T30" s="149">
        <f t="shared" si="31"/>
        <v>1744</v>
      </c>
      <c r="U30" s="149">
        <f t="shared" si="31"/>
        <v>1712</v>
      </c>
      <c r="V30" s="149">
        <f t="shared" si="31"/>
        <v>1684.5</v>
      </c>
      <c r="W30" s="149">
        <f t="shared" si="31"/>
        <v>1691</v>
      </c>
      <c r="X30" s="149">
        <f t="shared" si="31"/>
        <v>1773.5</v>
      </c>
      <c r="Y30" s="149">
        <f t="shared" si="31"/>
        <v>1842.5</v>
      </c>
      <c r="Z30" s="149">
        <f t="shared" si="31"/>
        <v>1883</v>
      </c>
      <c r="AA30" s="149">
        <f t="shared" si="31"/>
        <v>1953.5</v>
      </c>
      <c r="AB30" s="149">
        <f t="shared" si="31"/>
        <v>1934.5</v>
      </c>
      <c r="AC30" s="150"/>
      <c r="AD30" s="149"/>
      <c r="AE30" s="149"/>
      <c r="AF30" s="149"/>
      <c r="AG30" s="149">
        <f>AD29+AE29+AF29+AG29</f>
        <v>2015</v>
      </c>
      <c r="AH30" s="149">
        <f t="shared" ref="AH30:AO30" si="32">AE29+AF29+AG29+AH29</f>
        <v>2062</v>
      </c>
      <c r="AI30" s="149">
        <f t="shared" si="32"/>
        <v>2040</v>
      </c>
      <c r="AJ30" s="149">
        <f t="shared" si="32"/>
        <v>2053.5</v>
      </c>
      <c r="AK30" s="149">
        <f t="shared" si="32"/>
        <v>2072</v>
      </c>
      <c r="AL30" s="149">
        <f t="shared" si="32"/>
        <v>2154</v>
      </c>
      <c r="AM30" s="149">
        <f t="shared" si="32"/>
        <v>2178.5</v>
      </c>
      <c r="AN30" s="149">
        <f t="shared" si="32"/>
        <v>2068</v>
      </c>
      <c r="AO30" s="149">
        <f t="shared" si="32"/>
        <v>2016.5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G-3A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'G-3A'!Área_de_impresión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2020-03-18T21:16:43Z</dcterms:modified>
</cp:coreProperties>
</file>