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98 - CR 52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state="hidden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J33" i="4689"/>
  <c r="Z23" i="4688" s="1"/>
  <c r="J30" i="4689"/>
  <c r="J32" i="4689"/>
  <c r="U23" i="4688" s="1"/>
  <c r="J26" i="4689"/>
  <c r="J22" i="4689"/>
  <c r="J20" i="4689"/>
  <c r="J16" i="4689"/>
  <c r="J14" i="4689"/>
  <c r="J10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<sst xmlns="http://schemas.openxmlformats.org/spreadsheetml/2006/main" count="751" uniqueCount="152">
  <si>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</si>
  <si>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</si>
  <si>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</si>
  <si>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</si>
  <si>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</si>
  <si>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</si>
  <si>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</si>
  <si>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</si>
  <si>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</si>
  <si>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</si>
  <si>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</si>
  <si>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</si>
  <si>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</si>
  <si>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</si>
  <si>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</si>
  <si>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</si>
  <si>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</si>
  <si>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</si>
  <si>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</si>
  <si>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</si>
  <si>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</si>
  <si>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</si>
  <si>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</si>
  <si>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</si>
  <si>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</si>
  <si>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</si>
  <si>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</si>
  <si>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</si>
  <si>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</si>
  <si>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</si>
  <si>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</si>
  <si>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</si>
  <si>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</si>
  <si>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</si>
  <si>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</si>
  <si>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</si>
  <si>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</si>
  <si>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</si>
  <si>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</si>
  <si>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</si>
  <si>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</si>
  <si>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</si>
  <si>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</si>
  <si>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</si>
  <si>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</si>
  <si>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</si>
  <si>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</si>
  <si>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</si>
  <si>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</si>
  <si>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</si>
  <si>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</si>
  <si>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</si>
  <si>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</si>
  <si>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</si>
  <si>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</si>
  <si>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</si>
  <si>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</si>
  <si>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</si>
  <si>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</si>
  <si>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</si>
  <si>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</si>
  <si>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</si>
  <si>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</si>
  <si>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</si>
  <si>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</si>
  <si>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</si>
  <si>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</si>
  <si>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</si>
  <si>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</si>
  <si>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</si>
  <si>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</si>
  <si>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</si>
  <si>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</si>
  <si>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</si>
  <si>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</si>
  <si>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</si>
  <si>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</si>
  <si>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</si>
  <si>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</si>
  <si>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</si>
  <si>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</si>
  <si>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</si>
  <si>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</si>
  <si>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</si>
  <si>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</si>
  <si>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</si>
  <si>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</si>
  <si>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</si>
  <si>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</si>
  <si>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</si>
  <si>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</si>
  <si>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</si>
  <si>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</si>
  <si>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</si>
  <si>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</si>
  <si>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</si>
  <si>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</si>
  <si>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</si>
  <si>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</si>
  <si>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</si>
  <si>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</si>
  <si>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</si>
  <si>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</si>
  <si>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</si>
  <si>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</si>
  <si>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</si>
  <si>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</si>
  <si>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</si>
  <si>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</si>
  <si>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</si>
  <si>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</si>
  <si>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</si>
  <si>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</si>
  <si>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</si>
  <si>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</si>
  <si>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</si>
  <si>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</si>
  <si>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</si>
  <si>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</si>
  <si>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</si>
  <si>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</si>
  <si>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</si>
  <si>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</si>
  <si>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</si>
  <si>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</si>
  <si>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</si>
  <si>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</si>
  <si>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</si>
  <si>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</si>
  <si>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</si>
  <si>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</si>
  <si>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</si>
  <si>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</si>
  <si>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</si>
  <si>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</si>
  <si>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</si>
  <si>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</si>
  <si>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</si>
  <si>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</si>
  <si>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</si>
  <si>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</si>
  <si>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</si>
  <si>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</si>
  <si>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</si>
  <si>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</si>
  <si>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</si>
  <si>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</si>
  <si>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</si>
  <si>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</si>
  <si>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98 - CR 52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</si>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</sst>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316.5</c:v>
                </c:pt>
                <c:pt idx="1">
                  <c:v>332.5</c:v>
                </c:pt>
                <c:pt idx="2">
                  <c:v>322</c:v>
                </c:pt>
                <c:pt idx="3">
                  <c:v>322.5</c:v>
                </c:pt>
                <c:pt idx="4">
                  <c:v>277.5</c:v>
                </c:pt>
                <c:pt idx="5">
                  <c:v>289.5</c:v>
                </c:pt>
                <c:pt idx="6">
                  <c:v>271</c:v>
                </c:pt>
                <c:pt idx="7">
                  <c:v>260</c:v>
                </c:pt>
                <c:pt idx="8">
                  <c:v>240.5</c:v>
                </c:pt>
                <c:pt idx="9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36760"/>
        <c:axId val="425638328"/>
      </c:barChart>
      <c:catAx>
        <c:axId val="42563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3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6560"/>
        <c:axId val="425646952"/>
      </c:barChart>
      <c:catAx>
        <c:axId val="4256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8520"/>
        <c:axId val="425651264"/>
      </c:barChart>
      <c:catAx>
        <c:axId val="42564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5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5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9304"/>
        <c:axId val="425649696"/>
      </c:barChart>
      <c:catAx>
        <c:axId val="42564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394</c:v>
                </c:pt>
                <c:pt idx="1">
                  <c:v>424</c:v>
                </c:pt>
                <c:pt idx="2">
                  <c:v>422</c:v>
                </c:pt>
                <c:pt idx="3">
                  <c:v>410.5</c:v>
                </c:pt>
                <c:pt idx="4">
                  <c:v>382</c:v>
                </c:pt>
                <c:pt idx="5">
                  <c:v>388</c:v>
                </c:pt>
                <c:pt idx="6">
                  <c:v>388.5</c:v>
                </c:pt>
                <c:pt idx="7">
                  <c:v>363.5</c:v>
                </c:pt>
                <c:pt idx="8">
                  <c:v>334.5</c:v>
                </c:pt>
                <c:pt idx="9">
                  <c:v>436.5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50480"/>
        <c:axId val="520769280"/>
      </c:barChart>
      <c:catAx>
        <c:axId val="42565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76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5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422</c:v>
                </c:pt>
                <c:pt idx="1">
                  <c:v>417.5</c:v>
                </c:pt>
                <c:pt idx="2">
                  <c:v>468.5</c:v>
                </c:pt>
                <c:pt idx="3">
                  <c:v>457.5</c:v>
                </c:pt>
                <c:pt idx="4">
                  <c:v>466</c:v>
                </c:pt>
                <c:pt idx="5">
                  <c:v>525.5</c:v>
                </c:pt>
                <c:pt idx="6">
                  <c:v>473</c:v>
                </c:pt>
                <c:pt idx="7">
                  <c:v>487.5</c:v>
                </c:pt>
                <c:pt idx="8">
                  <c:v>532</c:v>
                </c:pt>
                <c:pt idx="9">
                  <c:v>560.5</c:v>
                </c:pt>
                <c:pt idx="10">
                  <c:v>494</c:v>
                </c:pt>
                <c:pt idx="11">
                  <c:v>454.5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0766144"/>
        <c:axId val="520773200"/>
      </c:barChart>
      <c:catAx>
        <c:axId val="5207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7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77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6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386</c:v>
                </c:pt>
                <c:pt idx="1">
                  <c:v>402.5</c:v>
                </c:pt>
                <c:pt idx="2">
                  <c:v>409.5</c:v>
                </c:pt>
                <c:pt idx="3">
                  <c:v>503.5</c:v>
                </c:pt>
                <c:pt idx="4">
                  <c:v>467.5</c:v>
                </c:pt>
                <c:pt idx="5">
                  <c:v>546</c:v>
                </c:pt>
                <c:pt idx="6">
                  <c:v>508</c:v>
                </c:pt>
                <c:pt idx="7">
                  <c:v>482</c:v>
                </c:pt>
                <c:pt idx="8">
                  <c:v>497.5</c:v>
                </c:pt>
                <c:pt idx="9">
                  <c:v>453</c:v>
                </c:pt>
                <c:pt idx="10">
                  <c:v>436.5</c:v>
                </c:pt>
                <c:pt idx="11">
                  <c:v>240.5</c:v>
                </c:pt>
                <c:pt idx="12">
                  <c:v>451</c:v>
                </c:pt>
                <c:pt idx="13">
                  <c:v>502.5</c:v>
                </c:pt>
                <c:pt idx="14">
                  <c:v>422</c:v>
                </c:pt>
                <c:pt idx="15">
                  <c:v>407.5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0772808"/>
        <c:axId val="520763792"/>
      </c:barChart>
      <c:catAx>
        <c:axId val="52077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6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76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7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1293.5</c:v>
                </c:pt>
                <c:pt idx="4">
                  <c:v>1254.5</c:v>
                </c:pt>
                <c:pt idx="5">
                  <c:v>1211.5</c:v>
                </c:pt>
                <c:pt idx="6">
                  <c:v>1160.5</c:v>
                </c:pt>
                <c:pt idx="7">
                  <c:v>1098</c:v>
                </c:pt>
                <c:pt idx="8">
                  <c:v>1061</c:v>
                </c:pt>
                <c:pt idx="9">
                  <c:v>1068</c:v>
                </c:pt>
                <c:pt idx="13">
                  <c:v>1199</c:v>
                </c:pt>
                <c:pt idx="14">
                  <c:v>1203.5</c:v>
                </c:pt>
                <c:pt idx="15">
                  <c:v>1261.5</c:v>
                </c:pt>
                <c:pt idx="16">
                  <c:v>1328</c:v>
                </c:pt>
                <c:pt idx="17">
                  <c:v>1306</c:v>
                </c:pt>
                <c:pt idx="18">
                  <c:v>1328.5</c:v>
                </c:pt>
                <c:pt idx="19">
                  <c:v>1286</c:v>
                </c:pt>
                <c:pt idx="20">
                  <c:v>1270.5</c:v>
                </c:pt>
                <c:pt idx="21">
                  <c:v>1067.5</c:v>
                </c:pt>
                <c:pt idx="22">
                  <c:v>1033</c:v>
                </c:pt>
                <c:pt idx="23">
                  <c:v>1068</c:v>
                </c:pt>
                <c:pt idx="24">
                  <c:v>1063.5</c:v>
                </c:pt>
                <c:pt idx="25">
                  <c:v>1228</c:v>
                </c:pt>
                <c:pt idx="29">
                  <c:v>1143.5</c:v>
                </c:pt>
                <c:pt idx="30">
                  <c:v>1167.5</c:v>
                </c:pt>
                <c:pt idx="31">
                  <c:v>1259</c:v>
                </c:pt>
                <c:pt idx="32">
                  <c:v>1249.5</c:v>
                </c:pt>
                <c:pt idx="33">
                  <c:v>1265.5</c:v>
                </c:pt>
                <c:pt idx="34">
                  <c:v>1314</c:v>
                </c:pt>
                <c:pt idx="35">
                  <c:v>1292.5</c:v>
                </c:pt>
                <c:pt idx="36">
                  <c:v>1301</c:v>
                </c:pt>
                <c:pt idx="37">
                  <c:v>1270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357</c:v>
                </c:pt>
                <c:pt idx="4">
                  <c:v>384</c:v>
                </c:pt>
                <c:pt idx="5">
                  <c:v>391</c:v>
                </c:pt>
                <c:pt idx="6">
                  <c:v>408.5</c:v>
                </c:pt>
                <c:pt idx="7">
                  <c:v>424</c:v>
                </c:pt>
                <c:pt idx="8">
                  <c:v>413.5</c:v>
                </c:pt>
                <c:pt idx="9">
                  <c:v>455</c:v>
                </c:pt>
                <c:pt idx="13">
                  <c:v>502.5</c:v>
                </c:pt>
                <c:pt idx="14">
                  <c:v>579.5</c:v>
                </c:pt>
                <c:pt idx="15">
                  <c:v>665</c:v>
                </c:pt>
                <c:pt idx="16">
                  <c:v>697</c:v>
                </c:pt>
                <c:pt idx="17">
                  <c:v>697.5</c:v>
                </c:pt>
                <c:pt idx="18">
                  <c:v>705</c:v>
                </c:pt>
                <c:pt idx="19">
                  <c:v>654.5</c:v>
                </c:pt>
                <c:pt idx="20">
                  <c:v>598.5</c:v>
                </c:pt>
                <c:pt idx="21">
                  <c:v>560</c:v>
                </c:pt>
                <c:pt idx="22">
                  <c:v>548</c:v>
                </c:pt>
                <c:pt idx="23">
                  <c:v>562.5</c:v>
                </c:pt>
                <c:pt idx="24">
                  <c:v>552.5</c:v>
                </c:pt>
                <c:pt idx="25">
                  <c:v>555</c:v>
                </c:pt>
                <c:pt idx="29">
                  <c:v>622</c:v>
                </c:pt>
                <c:pt idx="30">
                  <c:v>642</c:v>
                </c:pt>
                <c:pt idx="31">
                  <c:v>658.5</c:v>
                </c:pt>
                <c:pt idx="32">
                  <c:v>672.5</c:v>
                </c:pt>
                <c:pt idx="33">
                  <c:v>686.5</c:v>
                </c:pt>
                <c:pt idx="34">
                  <c:v>704</c:v>
                </c:pt>
                <c:pt idx="35">
                  <c:v>760.5</c:v>
                </c:pt>
                <c:pt idx="36">
                  <c:v>773</c:v>
                </c:pt>
                <c:pt idx="37">
                  <c:v>771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1650.5</c:v>
                </c:pt>
                <c:pt idx="4">
                  <c:v>1638.5</c:v>
                </c:pt>
                <c:pt idx="5">
                  <c:v>1602.5</c:v>
                </c:pt>
                <c:pt idx="6">
                  <c:v>1569</c:v>
                </c:pt>
                <c:pt idx="7">
                  <c:v>1522</c:v>
                </c:pt>
                <c:pt idx="8">
                  <c:v>1474.5</c:v>
                </c:pt>
                <c:pt idx="9">
                  <c:v>1523</c:v>
                </c:pt>
                <c:pt idx="13">
                  <c:v>1701.5</c:v>
                </c:pt>
                <c:pt idx="14">
                  <c:v>1783</c:v>
                </c:pt>
                <c:pt idx="15">
                  <c:v>1926.5</c:v>
                </c:pt>
                <c:pt idx="16">
                  <c:v>2025</c:v>
                </c:pt>
                <c:pt idx="17">
                  <c:v>2003.5</c:v>
                </c:pt>
                <c:pt idx="18">
                  <c:v>2033.5</c:v>
                </c:pt>
                <c:pt idx="19">
                  <c:v>1940.5</c:v>
                </c:pt>
                <c:pt idx="20">
                  <c:v>1869</c:v>
                </c:pt>
                <c:pt idx="21">
                  <c:v>1627.5</c:v>
                </c:pt>
                <c:pt idx="22">
                  <c:v>1581</c:v>
                </c:pt>
                <c:pt idx="23">
                  <c:v>1630.5</c:v>
                </c:pt>
                <c:pt idx="24">
                  <c:v>1616</c:v>
                </c:pt>
                <c:pt idx="25">
                  <c:v>1783</c:v>
                </c:pt>
                <c:pt idx="29">
                  <c:v>1765.5</c:v>
                </c:pt>
                <c:pt idx="30">
                  <c:v>1809.5</c:v>
                </c:pt>
                <c:pt idx="31">
                  <c:v>1917.5</c:v>
                </c:pt>
                <c:pt idx="32">
                  <c:v>1922</c:v>
                </c:pt>
                <c:pt idx="33">
                  <c:v>1952</c:v>
                </c:pt>
                <c:pt idx="34">
                  <c:v>2018</c:v>
                </c:pt>
                <c:pt idx="35">
                  <c:v>2053</c:v>
                </c:pt>
                <c:pt idx="36">
                  <c:v>2074</c:v>
                </c:pt>
                <c:pt idx="37">
                  <c:v>2041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764576"/>
        <c:axId val="520768104"/>
      </c:lineChart>
      <c:catAx>
        <c:axId val="520764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076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768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0764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299.5</c:v>
                </c:pt>
                <c:pt idx="1">
                  <c:v>293.5</c:v>
                </c:pt>
                <c:pt idx="2">
                  <c:v>259</c:v>
                </c:pt>
                <c:pt idx="3">
                  <c:v>347</c:v>
                </c:pt>
                <c:pt idx="4">
                  <c:v>304</c:v>
                </c:pt>
                <c:pt idx="5">
                  <c:v>351.5</c:v>
                </c:pt>
                <c:pt idx="6">
                  <c:v>325.5</c:v>
                </c:pt>
                <c:pt idx="7">
                  <c:v>325</c:v>
                </c:pt>
                <c:pt idx="8">
                  <c:v>326.5</c:v>
                </c:pt>
                <c:pt idx="9">
                  <c:v>309</c:v>
                </c:pt>
                <c:pt idx="10">
                  <c:v>310</c:v>
                </c:pt>
                <c:pt idx="11">
                  <c:v>122</c:v>
                </c:pt>
                <c:pt idx="12">
                  <c:v>292</c:v>
                </c:pt>
                <c:pt idx="13">
                  <c:v>344</c:v>
                </c:pt>
                <c:pt idx="14">
                  <c:v>305.5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5776"/>
        <c:axId val="425638720"/>
      </c:barChart>
      <c:catAx>
        <c:axId val="42564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3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281.5</c:v>
                </c:pt>
                <c:pt idx="1">
                  <c:v>258.5</c:v>
                </c:pt>
                <c:pt idx="2">
                  <c:v>299.5</c:v>
                </c:pt>
                <c:pt idx="3">
                  <c:v>304</c:v>
                </c:pt>
                <c:pt idx="4">
                  <c:v>305.5</c:v>
                </c:pt>
                <c:pt idx="5">
                  <c:v>350</c:v>
                </c:pt>
                <c:pt idx="6">
                  <c:v>290</c:v>
                </c:pt>
                <c:pt idx="7">
                  <c:v>320</c:v>
                </c:pt>
                <c:pt idx="8">
                  <c:v>354</c:v>
                </c:pt>
                <c:pt idx="9">
                  <c:v>328.5</c:v>
                </c:pt>
                <c:pt idx="10">
                  <c:v>298.5</c:v>
                </c:pt>
                <c:pt idx="11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3424"/>
        <c:axId val="425644208"/>
      </c:barChart>
      <c:catAx>
        <c:axId val="42564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37544"/>
        <c:axId val="425639896"/>
      </c:barChart>
      <c:catAx>
        <c:axId val="42563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3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2640"/>
        <c:axId val="425637936"/>
      </c:barChart>
      <c:catAx>
        <c:axId val="42564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3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0288"/>
        <c:axId val="425648128"/>
      </c:barChart>
      <c:catAx>
        <c:axId val="42564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77.5</c:v>
                </c:pt>
                <c:pt idx="1">
                  <c:v>91.5</c:v>
                </c:pt>
                <c:pt idx="2">
                  <c:v>100</c:v>
                </c:pt>
                <c:pt idx="3">
                  <c:v>88</c:v>
                </c:pt>
                <c:pt idx="4">
                  <c:v>104.5</c:v>
                </c:pt>
                <c:pt idx="5">
                  <c:v>98.5</c:v>
                </c:pt>
                <c:pt idx="6">
                  <c:v>117.5</c:v>
                </c:pt>
                <c:pt idx="7">
                  <c:v>103.5</c:v>
                </c:pt>
                <c:pt idx="8">
                  <c:v>94</c:v>
                </c:pt>
                <c:pt idx="9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0680"/>
        <c:axId val="425635976"/>
      </c:barChart>
      <c:catAx>
        <c:axId val="4256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3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3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140.5</c:v>
                </c:pt>
                <c:pt idx="1">
                  <c:v>159</c:v>
                </c:pt>
                <c:pt idx="2">
                  <c:v>169</c:v>
                </c:pt>
                <c:pt idx="3">
                  <c:v>153.5</c:v>
                </c:pt>
                <c:pt idx="4">
                  <c:v>160.5</c:v>
                </c:pt>
                <c:pt idx="5">
                  <c:v>175.5</c:v>
                </c:pt>
                <c:pt idx="6">
                  <c:v>183</c:v>
                </c:pt>
                <c:pt idx="7">
                  <c:v>167.5</c:v>
                </c:pt>
                <c:pt idx="8">
                  <c:v>178</c:v>
                </c:pt>
                <c:pt idx="9">
                  <c:v>232</c:v>
                </c:pt>
                <c:pt idx="10">
                  <c:v>195.5</c:v>
                </c:pt>
                <c:pt idx="1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1856"/>
        <c:axId val="425642248"/>
      </c:barChart>
      <c:catAx>
        <c:axId val="4256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86.5</c:v>
                </c:pt>
                <c:pt idx="1">
                  <c:v>109</c:v>
                </c:pt>
                <c:pt idx="2">
                  <c:v>150.5</c:v>
                </c:pt>
                <c:pt idx="3">
                  <c:v>156.5</c:v>
                </c:pt>
                <c:pt idx="4">
                  <c:v>163.5</c:v>
                </c:pt>
                <c:pt idx="5">
                  <c:v>194.5</c:v>
                </c:pt>
                <c:pt idx="6">
                  <c:v>182.5</c:v>
                </c:pt>
                <c:pt idx="7">
                  <c:v>157</c:v>
                </c:pt>
                <c:pt idx="8">
                  <c:v>171</c:v>
                </c:pt>
                <c:pt idx="9">
                  <c:v>144</c:v>
                </c:pt>
                <c:pt idx="10">
                  <c:v>126.5</c:v>
                </c:pt>
                <c:pt idx="11">
                  <c:v>118.5</c:v>
                </c:pt>
                <c:pt idx="12">
                  <c:v>159</c:v>
                </c:pt>
                <c:pt idx="13">
                  <c:v>158.5</c:v>
                </c:pt>
                <c:pt idx="14">
                  <c:v>116.5</c:v>
                </c:pt>
                <c:pt idx="15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643032"/>
        <c:axId val="425643816"/>
      </c:barChart>
      <c:catAx>
        <c:axId val="42564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64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64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9852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3</v>
      </c>
      <c r="M6" s="178"/>
      <c r="N6" s="178"/>
      <c r="O6" s="42"/>
      <c r="P6" s="172" t="s">
        <v>58</v>
      </c>
      <c r="Q6" s="172"/>
      <c r="R6" s="172"/>
      <c r="S6" s="186">
        <v>43902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15</v>
      </c>
      <c r="C10" s="46">
        <v>238</v>
      </c>
      <c r="D10" s="46">
        <v>33</v>
      </c>
      <c r="E10" s="46">
        <v>2</v>
      </c>
      <c r="F10" s="6">
        <f t="shared" ref="F10:F22" si="0">B10*0.5+C10*1+D10*2+E10*2.5</f>
        <v>316.5</v>
      </c>
      <c r="G10" s="2"/>
      <c r="H10" s="19" t="s">
        <v>4</v>
      </c>
      <c r="I10" s="46">
        <v>42</v>
      </c>
      <c r="J10" s="46">
        <v>248</v>
      </c>
      <c r="K10" s="46">
        <v>29</v>
      </c>
      <c r="L10" s="46">
        <v>8</v>
      </c>
      <c r="M10" s="6">
        <f t="shared" ref="M10:M22" si="1">I10*0.5+J10*1+K10*2+L10*2.5</f>
        <v>347</v>
      </c>
      <c r="N10" s="9">
        <f>F20+F21+F22+M10</f>
        <v>1199</v>
      </c>
      <c r="O10" s="19" t="s">
        <v>43</v>
      </c>
      <c r="P10" s="46">
        <v>17</v>
      </c>
      <c r="Q10" s="46">
        <v>218</v>
      </c>
      <c r="R10" s="46">
        <v>25</v>
      </c>
      <c r="S10" s="46">
        <v>2</v>
      </c>
      <c r="T10" s="6">
        <f t="shared" ref="T10:T21" si="2">P10*0.5+Q10*1+R10*2+S10*2.5</f>
        <v>281.5</v>
      </c>
      <c r="U10" s="36"/>
    </row>
    <row r="11" spans="1:21" ht="24" customHeight="1" x14ac:dyDescent="0.2">
      <c r="A11" s="18" t="s">
        <v>14</v>
      </c>
      <c r="B11" s="46">
        <v>20</v>
      </c>
      <c r="C11" s="46">
        <v>247</v>
      </c>
      <c r="D11" s="46">
        <v>34</v>
      </c>
      <c r="E11" s="46">
        <v>3</v>
      </c>
      <c r="F11" s="6">
        <f t="shared" si="0"/>
        <v>332.5</v>
      </c>
      <c r="G11" s="2"/>
      <c r="H11" s="19" t="s">
        <v>5</v>
      </c>
      <c r="I11" s="46">
        <v>39</v>
      </c>
      <c r="J11" s="46">
        <v>230</v>
      </c>
      <c r="K11" s="46">
        <v>21</v>
      </c>
      <c r="L11" s="46">
        <v>5</v>
      </c>
      <c r="M11" s="6">
        <f t="shared" si="1"/>
        <v>304</v>
      </c>
      <c r="N11" s="9">
        <f>F21+F22+M10+M11</f>
        <v>1203.5</v>
      </c>
      <c r="O11" s="19" t="s">
        <v>44</v>
      </c>
      <c r="P11" s="46">
        <v>10</v>
      </c>
      <c r="Q11" s="46">
        <v>202</v>
      </c>
      <c r="R11" s="46">
        <v>22</v>
      </c>
      <c r="S11" s="46">
        <v>3</v>
      </c>
      <c r="T11" s="6">
        <f t="shared" si="2"/>
        <v>258.5</v>
      </c>
      <c r="U11" s="2"/>
    </row>
    <row r="12" spans="1:21" ht="24" customHeight="1" x14ac:dyDescent="0.2">
      <c r="A12" s="18" t="s">
        <v>17</v>
      </c>
      <c r="B12" s="46">
        <v>23</v>
      </c>
      <c r="C12" s="46">
        <v>220</v>
      </c>
      <c r="D12" s="46">
        <v>44</v>
      </c>
      <c r="E12" s="46">
        <v>1</v>
      </c>
      <c r="F12" s="6">
        <f t="shared" si="0"/>
        <v>322</v>
      </c>
      <c r="G12" s="2"/>
      <c r="H12" s="19" t="s">
        <v>6</v>
      </c>
      <c r="I12" s="46">
        <v>36</v>
      </c>
      <c r="J12" s="46">
        <v>258</v>
      </c>
      <c r="K12" s="46">
        <v>29</v>
      </c>
      <c r="L12" s="46">
        <v>7</v>
      </c>
      <c r="M12" s="6">
        <f t="shared" si="1"/>
        <v>351.5</v>
      </c>
      <c r="N12" s="2">
        <f>F22+M10+M11+M12</f>
        <v>1261.5</v>
      </c>
      <c r="O12" s="19" t="s">
        <v>32</v>
      </c>
      <c r="P12" s="46">
        <v>34</v>
      </c>
      <c r="Q12" s="46">
        <v>216</v>
      </c>
      <c r="R12" s="46">
        <v>27</v>
      </c>
      <c r="S12" s="46">
        <v>5</v>
      </c>
      <c r="T12" s="6">
        <f t="shared" si="2"/>
        <v>299.5</v>
      </c>
      <c r="U12" s="2"/>
    </row>
    <row r="13" spans="1:21" ht="24" customHeight="1" x14ac:dyDescent="0.2">
      <c r="A13" s="18" t="s">
        <v>19</v>
      </c>
      <c r="B13" s="46">
        <v>17</v>
      </c>
      <c r="C13" s="46">
        <v>213</v>
      </c>
      <c r="D13" s="46">
        <v>43</v>
      </c>
      <c r="E13" s="46">
        <v>6</v>
      </c>
      <c r="F13" s="6">
        <f t="shared" si="0"/>
        <v>322.5</v>
      </c>
      <c r="G13" s="2">
        <f t="shared" ref="G13:G19" si="3">F10+F11+F12+F13</f>
        <v>1293.5</v>
      </c>
      <c r="H13" s="19" t="s">
        <v>7</v>
      </c>
      <c r="I13" s="46">
        <v>25</v>
      </c>
      <c r="J13" s="46">
        <v>250</v>
      </c>
      <c r="K13" s="46">
        <v>24</v>
      </c>
      <c r="L13" s="46">
        <v>6</v>
      </c>
      <c r="M13" s="6">
        <f t="shared" si="1"/>
        <v>325.5</v>
      </c>
      <c r="N13" s="2">
        <f t="shared" ref="N13:N18" si="4">M10+M11+M12+M13</f>
        <v>1328</v>
      </c>
      <c r="O13" s="19" t="s">
        <v>33</v>
      </c>
      <c r="P13" s="46">
        <v>40</v>
      </c>
      <c r="Q13" s="46">
        <v>224</v>
      </c>
      <c r="R13" s="46">
        <v>25</v>
      </c>
      <c r="S13" s="46">
        <v>4</v>
      </c>
      <c r="T13" s="6">
        <f t="shared" si="2"/>
        <v>304</v>
      </c>
      <c r="U13" s="2">
        <f t="shared" ref="U13:U21" si="5">T10+T11+T12+T13</f>
        <v>1143.5</v>
      </c>
    </row>
    <row r="14" spans="1:21" ht="24" customHeight="1" x14ac:dyDescent="0.2">
      <c r="A14" s="18" t="s">
        <v>21</v>
      </c>
      <c r="B14" s="46">
        <v>24</v>
      </c>
      <c r="C14" s="46">
        <v>186</v>
      </c>
      <c r="D14" s="46">
        <v>36</v>
      </c>
      <c r="E14" s="46">
        <v>3</v>
      </c>
      <c r="F14" s="6">
        <f t="shared" si="0"/>
        <v>277.5</v>
      </c>
      <c r="G14" s="2">
        <f t="shared" si="3"/>
        <v>1254.5</v>
      </c>
      <c r="H14" s="19" t="s">
        <v>9</v>
      </c>
      <c r="I14" s="46">
        <v>28</v>
      </c>
      <c r="J14" s="46">
        <v>257</v>
      </c>
      <c r="K14" s="46">
        <v>22</v>
      </c>
      <c r="L14" s="46">
        <v>4</v>
      </c>
      <c r="M14" s="6">
        <f t="shared" si="1"/>
        <v>325</v>
      </c>
      <c r="N14" s="2">
        <f t="shared" si="4"/>
        <v>1306</v>
      </c>
      <c r="O14" s="19" t="s">
        <v>29</v>
      </c>
      <c r="P14" s="45">
        <v>44</v>
      </c>
      <c r="Q14" s="45">
        <v>233</v>
      </c>
      <c r="R14" s="45">
        <v>24</v>
      </c>
      <c r="S14" s="45">
        <v>1</v>
      </c>
      <c r="T14" s="6">
        <f t="shared" si="2"/>
        <v>305.5</v>
      </c>
      <c r="U14" s="2">
        <f t="shared" si="5"/>
        <v>1167.5</v>
      </c>
    </row>
    <row r="15" spans="1:21" ht="24" customHeight="1" x14ac:dyDescent="0.2">
      <c r="A15" s="18" t="s">
        <v>23</v>
      </c>
      <c r="B15" s="46">
        <v>16</v>
      </c>
      <c r="C15" s="46">
        <v>205</v>
      </c>
      <c r="D15" s="46">
        <v>32</v>
      </c>
      <c r="E15" s="46">
        <v>5</v>
      </c>
      <c r="F15" s="6">
        <f t="shared" si="0"/>
        <v>289.5</v>
      </c>
      <c r="G15" s="2">
        <f t="shared" si="3"/>
        <v>1211.5</v>
      </c>
      <c r="H15" s="19" t="s">
        <v>12</v>
      </c>
      <c r="I15" s="46">
        <v>22</v>
      </c>
      <c r="J15" s="46">
        <v>263</v>
      </c>
      <c r="K15" s="46">
        <v>20</v>
      </c>
      <c r="L15" s="46">
        <v>5</v>
      </c>
      <c r="M15" s="6">
        <f t="shared" si="1"/>
        <v>326.5</v>
      </c>
      <c r="N15" s="2">
        <f t="shared" si="4"/>
        <v>1328.5</v>
      </c>
      <c r="O15" s="18" t="s">
        <v>30</v>
      </c>
      <c r="P15" s="46">
        <v>53</v>
      </c>
      <c r="Q15" s="46">
        <v>262</v>
      </c>
      <c r="R15" s="45">
        <v>27</v>
      </c>
      <c r="S15" s="46">
        <v>3</v>
      </c>
      <c r="T15" s="6">
        <f t="shared" si="2"/>
        <v>350</v>
      </c>
      <c r="U15" s="2">
        <f t="shared" si="5"/>
        <v>1259</v>
      </c>
    </row>
    <row r="16" spans="1:21" ht="24" customHeight="1" x14ac:dyDescent="0.2">
      <c r="A16" s="18" t="s">
        <v>39</v>
      </c>
      <c r="B16" s="46">
        <v>26</v>
      </c>
      <c r="C16" s="46">
        <v>172</v>
      </c>
      <c r="D16" s="46">
        <v>38</v>
      </c>
      <c r="E16" s="46">
        <v>4</v>
      </c>
      <c r="F16" s="6">
        <f t="shared" si="0"/>
        <v>271</v>
      </c>
      <c r="G16" s="2">
        <f t="shared" si="3"/>
        <v>1160.5</v>
      </c>
      <c r="H16" s="19" t="s">
        <v>15</v>
      </c>
      <c r="I16" s="46">
        <v>25</v>
      </c>
      <c r="J16" s="46">
        <v>243</v>
      </c>
      <c r="K16" s="46">
        <v>23</v>
      </c>
      <c r="L16" s="46">
        <v>3</v>
      </c>
      <c r="M16" s="6">
        <f t="shared" si="1"/>
        <v>309</v>
      </c>
      <c r="N16" s="2">
        <f t="shared" si="4"/>
        <v>1286</v>
      </c>
      <c r="O16" s="19" t="s">
        <v>8</v>
      </c>
      <c r="P16" s="46">
        <v>31</v>
      </c>
      <c r="Q16" s="46">
        <v>230</v>
      </c>
      <c r="R16" s="46">
        <v>21</v>
      </c>
      <c r="S16" s="46">
        <v>1</v>
      </c>
      <c r="T16" s="6">
        <f t="shared" si="2"/>
        <v>290</v>
      </c>
      <c r="U16" s="2">
        <f t="shared" si="5"/>
        <v>1249.5</v>
      </c>
    </row>
    <row r="17" spans="1:21" ht="24" customHeight="1" x14ac:dyDescent="0.2">
      <c r="A17" s="18" t="s">
        <v>40</v>
      </c>
      <c r="B17" s="46">
        <v>22</v>
      </c>
      <c r="C17" s="46">
        <v>169</v>
      </c>
      <c r="D17" s="46">
        <v>35</v>
      </c>
      <c r="E17" s="46">
        <v>4</v>
      </c>
      <c r="F17" s="6">
        <f t="shared" si="0"/>
        <v>260</v>
      </c>
      <c r="G17" s="2">
        <f t="shared" si="3"/>
        <v>1098</v>
      </c>
      <c r="H17" s="19" t="s">
        <v>18</v>
      </c>
      <c r="I17" s="46">
        <v>25</v>
      </c>
      <c r="J17" s="46">
        <v>240</v>
      </c>
      <c r="K17" s="46">
        <v>25</v>
      </c>
      <c r="L17" s="46">
        <v>3</v>
      </c>
      <c r="M17" s="6">
        <f t="shared" si="1"/>
        <v>310</v>
      </c>
      <c r="N17" s="2">
        <f t="shared" si="4"/>
        <v>1270.5</v>
      </c>
      <c r="O17" s="19" t="s">
        <v>10</v>
      </c>
      <c r="P17" s="46">
        <v>25</v>
      </c>
      <c r="Q17" s="46">
        <v>246</v>
      </c>
      <c r="R17" s="46">
        <v>27</v>
      </c>
      <c r="S17" s="46">
        <v>3</v>
      </c>
      <c r="T17" s="6">
        <f t="shared" si="2"/>
        <v>320</v>
      </c>
      <c r="U17" s="2">
        <f t="shared" si="5"/>
        <v>1265.5</v>
      </c>
    </row>
    <row r="18" spans="1:21" ht="24" customHeight="1" x14ac:dyDescent="0.2">
      <c r="A18" s="18" t="s">
        <v>41</v>
      </c>
      <c r="B18" s="46">
        <v>19</v>
      </c>
      <c r="C18" s="46">
        <v>164</v>
      </c>
      <c r="D18" s="46">
        <v>31</v>
      </c>
      <c r="E18" s="46">
        <v>2</v>
      </c>
      <c r="F18" s="6">
        <f t="shared" si="0"/>
        <v>240.5</v>
      </c>
      <c r="G18" s="2">
        <f t="shared" si="3"/>
        <v>1061</v>
      </c>
      <c r="H18" s="19" t="s">
        <v>20</v>
      </c>
      <c r="I18" s="46">
        <v>30</v>
      </c>
      <c r="J18" s="46">
        <v>53</v>
      </c>
      <c r="K18" s="46">
        <v>27</v>
      </c>
      <c r="L18" s="46">
        <v>0</v>
      </c>
      <c r="M18" s="6">
        <f t="shared" si="1"/>
        <v>122</v>
      </c>
      <c r="N18" s="2">
        <f t="shared" si="4"/>
        <v>1067.5</v>
      </c>
      <c r="O18" s="19" t="s">
        <v>13</v>
      </c>
      <c r="P18" s="46">
        <v>23</v>
      </c>
      <c r="Q18" s="46">
        <v>279</v>
      </c>
      <c r="R18" s="46">
        <v>28</v>
      </c>
      <c r="S18" s="46">
        <v>3</v>
      </c>
      <c r="T18" s="6">
        <f t="shared" si="2"/>
        <v>354</v>
      </c>
      <c r="U18" s="2">
        <f t="shared" si="5"/>
        <v>1314</v>
      </c>
    </row>
    <row r="19" spans="1:21" ht="24" customHeight="1" thickBot="1" x14ac:dyDescent="0.25">
      <c r="A19" s="21" t="s">
        <v>42</v>
      </c>
      <c r="B19" s="47">
        <v>15</v>
      </c>
      <c r="C19" s="47">
        <v>219</v>
      </c>
      <c r="D19" s="47">
        <v>20</v>
      </c>
      <c r="E19" s="47">
        <v>12</v>
      </c>
      <c r="F19" s="7">
        <f t="shared" si="0"/>
        <v>296.5</v>
      </c>
      <c r="G19" s="3">
        <f t="shared" si="3"/>
        <v>1068</v>
      </c>
      <c r="H19" s="20" t="s">
        <v>22</v>
      </c>
      <c r="I19" s="45">
        <v>26</v>
      </c>
      <c r="J19" s="45">
        <v>223</v>
      </c>
      <c r="K19" s="45">
        <v>23</v>
      </c>
      <c r="L19" s="45">
        <v>4</v>
      </c>
      <c r="M19" s="6">
        <f t="shared" si="1"/>
        <v>292</v>
      </c>
      <c r="N19" s="2">
        <f>M16+M17+M18+M19</f>
        <v>1033</v>
      </c>
      <c r="O19" s="19" t="s">
        <v>16</v>
      </c>
      <c r="P19" s="46">
        <v>25</v>
      </c>
      <c r="Q19" s="46">
        <v>261</v>
      </c>
      <c r="R19" s="46">
        <v>25</v>
      </c>
      <c r="S19" s="46">
        <v>2</v>
      </c>
      <c r="T19" s="6">
        <f t="shared" si="2"/>
        <v>328.5</v>
      </c>
      <c r="U19" s="2">
        <f t="shared" si="5"/>
        <v>1292.5</v>
      </c>
    </row>
    <row r="20" spans="1:21" ht="24" customHeight="1" x14ac:dyDescent="0.2">
      <c r="A20" s="19" t="s">
        <v>27</v>
      </c>
      <c r="B20" s="45">
        <v>31</v>
      </c>
      <c r="C20" s="45">
        <v>225</v>
      </c>
      <c r="D20" s="45">
        <v>22</v>
      </c>
      <c r="E20" s="45">
        <v>6</v>
      </c>
      <c r="F20" s="8">
        <f t="shared" si="0"/>
        <v>299.5</v>
      </c>
      <c r="G20" s="35"/>
      <c r="H20" s="19" t="s">
        <v>24</v>
      </c>
      <c r="I20" s="46">
        <v>22</v>
      </c>
      <c r="J20" s="46">
        <v>269</v>
      </c>
      <c r="K20" s="46">
        <v>27</v>
      </c>
      <c r="L20" s="46">
        <v>4</v>
      </c>
      <c r="M20" s="8">
        <f t="shared" si="1"/>
        <v>344</v>
      </c>
      <c r="N20" s="2">
        <f>M17+M18+M19+M20</f>
        <v>1068</v>
      </c>
      <c r="O20" s="19" t="s">
        <v>45</v>
      </c>
      <c r="P20" s="45">
        <v>23</v>
      </c>
      <c r="Q20" s="45">
        <v>245</v>
      </c>
      <c r="R20" s="46">
        <v>21</v>
      </c>
      <c r="S20" s="45">
        <v>0</v>
      </c>
      <c r="T20" s="8">
        <f t="shared" si="2"/>
        <v>298.5</v>
      </c>
      <c r="U20" s="2">
        <f t="shared" si="5"/>
        <v>1301</v>
      </c>
    </row>
    <row r="21" spans="1:21" ht="24" customHeight="1" thickBot="1" x14ac:dyDescent="0.25">
      <c r="A21" s="19" t="s">
        <v>28</v>
      </c>
      <c r="B21" s="46">
        <v>37</v>
      </c>
      <c r="C21" s="46">
        <v>210</v>
      </c>
      <c r="D21" s="46">
        <v>25</v>
      </c>
      <c r="E21" s="46">
        <v>6</v>
      </c>
      <c r="F21" s="6">
        <f t="shared" si="0"/>
        <v>293.5</v>
      </c>
      <c r="G21" s="36"/>
      <c r="H21" s="20" t="s">
        <v>25</v>
      </c>
      <c r="I21" s="46">
        <v>28</v>
      </c>
      <c r="J21" s="46">
        <v>230</v>
      </c>
      <c r="K21" s="46">
        <v>27</v>
      </c>
      <c r="L21" s="46">
        <v>3</v>
      </c>
      <c r="M21" s="6">
        <f t="shared" si="1"/>
        <v>305.5</v>
      </c>
      <c r="N21" s="2">
        <f>M18+M19+M20+M21</f>
        <v>1063.5</v>
      </c>
      <c r="O21" s="21" t="s">
        <v>46</v>
      </c>
      <c r="P21" s="47">
        <v>25</v>
      </c>
      <c r="Q21" s="47">
        <v>228</v>
      </c>
      <c r="R21" s="47">
        <v>23</v>
      </c>
      <c r="S21" s="47">
        <v>1</v>
      </c>
      <c r="T21" s="7">
        <f t="shared" si="2"/>
        <v>289</v>
      </c>
      <c r="U21" s="3">
        <f t="shared" si="5"/>
        <v>1270</v>
      </c>
    </row>
    <row r="22" spans="1:21" ht="24" customHeight="1" thickBot="1" x14ac:dyDescent="0.25">
      <c r="A22" s="19" t="s">
        <v>1</v>
      </c>
      <c r="B22" s="46">
        <v>28</v>
      </c>
      <c r="C22" s="46">
        <v>185</v>
      </c>
      <c r="D22" s="46">
        <v>20</v>
      </c>
      <c r="E22" s="46">
        <v>8</v>
      </c>
      <c r="F22" s="6">
        <f t="shared" si="0"/>
        <v>259</v>
      </c>
      <c r="G22" s="2"/>
      <c r="H22" s="21" t="s">
        <v>26</v>
      </c>
      <c r="I22" s="47">
        <v>23</v>
      </c>
      <c r="J22" s="47">
        <v>222</v>
      </c>
      <c r="K22" s="47">
        <v>24</v>
      </c>
      <c r="L22" s="47">
        <v>2</v>
      </c>
      <c r="M22" s="6">
        <f t="shared" si="1"/>
        <v>286.5</v>
      </c>
      <c r="N22" s="3">
        <f>M19+M20+M21+M22</f>
        <v>1228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1293.5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1328.5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1314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98 - CR 52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/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0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98 - CR 52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9852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151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43902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4</v>
      </c>
      <c r="C10" s="61">
        <v>73</v>
      </c>
      <c r="D10" s="61">
        <v>0</v>
      </c>
      <c r="E10" s="61">
        <v>1</v>
      </c>
      <c r="F10" s="62">
        <f t="shared" ref="F10:F22" si="0">B10*0.5+C10*1+D10*2+E10*2.5</f>
        <v>77.5</v>
      </c>
      <c r="G10" s="63"/>
      <c r="H10" s="64" t="s">
        <v>4</v>
      </c>
      <c r="I10" s="46">
        <v>26</v>
      </c>
      <c r="J10" s="46">
        <v>136</v>
      </c>
      <c r="K10" s="46">
        <v>0</v>
      </c>
      <c r="L10" s="46">
        <v>3</v>
      </c>
      <c r="M10" s="62">
        <f t="shared" ref="M10:M22" si="1">I10*0.5+J10*1+K10*2+L10*2.5</f>
        <v>156.5</v>
      </c>
      <c r="N10" s="65">
        <f>F20+F21+F22+M10</f>
        <v>502.5</v>
      </c>
      <c r="O10" s="64" t="s">
        <v>43</v>
      </c>
      <c r="P10" s="46">
        <v>33</v>
      </c>
      <c r="Q10" s="46">
        <v>119</v>
      </c>
      <c r="R10" s="46">
        <v>0</v>
      </c>
      <c r="S10" s="46">
        <v>2</v>
      </c>
      <c r="T10" s="62">
        <f t="shared" ref="T10:T21" si="2">P10*0.5+Q10*1+R10*2+S10*2.5</f>
        <v>140.5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81</v>
      </c>
      <c r="D11" s="61">
        <v>0</v>
      </c>
      <c r="E11" s="61">
        <v>3</v>
      </c>
      <c r="F11" s="62">
        <f t="shared" si="0"/>
        <v>91.5</v>
      </c>
      <c r="G11" s="63"/>
      <c r="H11" s="64" t="s">
        <v>5</v>
      </c>
      <c r="I11" s="46">
        <v>27</v>
      </c>
      <c r="J11" s="46">
        <v>130</v>
      </c>
      <c r="K11" s="46">
        <v>0</v>
      </c>
      <c r="L11" s="46">
        <v>8</v>
      </c>
      <c r="M11" s="62">
        <f t="shared" si="1"/>
        <v>163.5</v>
      </c>
      <c r="N11" s="65">
        <f>F21+F22+M10+M11</f>
        <v>579.5</v>
      </c>
      <c r="O11" s="64" t="s">
        <v>44</v>
      </c>
      <c r="P11" s="46">
        <v>36</v>
      </c>
      <c r="Q11" s="46">
        <v>127</v>
      </c>
      <c r="R11" s="46">
        <v>2</v>
      </c>
      <c r="S11" s="46">
        <v>4</v>
      </c>
      <c r="T11" s="62">
        <f t="shared" si="2"/>
        <v>159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91</v>
      </c>
      <c r="D12" s="61">
        <v>0</v>
      </c>
      <c r="E12" s="61">
        <v>2</v>
      </c>
      <c r="F12" s="62">
        <f t="shared" si="0"/>
        <v>100</v>
      </c>
      <c r="G12" s="63"/>
      <c r="H12" s="64" t="s">
        <v>6</v>
      </c>
      <c r="I12" s="46">
        <v>25</v>
      </c>
      <c r="J12" s="46">
        <v>172</v>
      </c>
      <c r="K12" s="46">
        <v>0</v>
      </c>
      <c r="L12" s="46">
        <v>4</v>
      </c>
      <c r="M12" s="62">
        <f t="shared" si="1"/>
        <v>194.5</v>
      </c>
      <c r="N12" s="63">
        <f>F22+M10+M11+M12</f>
        <v>665</v>
      </c>
      <c r="O12" s="64" t="s">
        <v>32</v>
      </c>
      <c r="P12" s="46">
        <v>27</v>
      </c>
      <c r="Q12" s="46">
        <v>149</v>
      </c>
      <c r="R12" s="46">
        <v>2</v>
      </c>
      <c r="S12" s="46">
        <v>1</v>
      </c>
      <c r="T12" s="62">
        <f t="shared" si="2"/>
        <v>169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79</v>
      </c>
      <c r="D13" s="61">
        <v>0</v>
      </c>
      <c r="E13" s="61">
        <v>2</v>
      </c>
      <c r="F13" s="62">
        <f t="shared" si="0"/>
        <v>88</v>
      </c>
      <c r="G13" s="63">
        <f t="shared" ref="G13:G19" si="3">F10+F11+F12+F13</f>
        <v>357</v>
      </c>
      <c r="H13" s="64" t="s">
        <v>7</v>
      </c>
      <c r="I13" s="46">
        <v>21</v>
      </c>
      <c r="J13" s="46">
        <v>167</v>
      </c>
      <c r="K13" s="46">
        <v>0</v>
      </c>
      <c r="L13" s="46">
        <v>2</v>
      </c>
      <c r="M13" s="62">
        <f t="shared" si="1"/>
        <v>182.5</v>
      </c>
      <c r="N13" s="63">
        <f t="shared" ref="N13:N18" si="4">M10+M11+M12+M13</f>
        <v>697</v>
      </c>
      <c r="O13" s="64" t="s">
        <v>33</v>
      </c>
      <c r="P13" s="46">
        <v>24</v>
      </c>
      <c r="Q13" s="46">
        <v>137</v>
      </c>
      <c r="R13" s="46">
        <v>1</v>
      </c>
      <c r="S13" s="46">
        <v>1</v>
      </c>
      <c r="T13" s="62">
        <f t="shared" si="2"/>
        <v>153.5</v>
      </c>
      <c r="U13" s="63">
        <f t="shared" ref="U13:U21" si="5">T10+T11+T12+T13</f>
        <v>622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94</v>
      </c>
      <c r="D14" s="61">
        <v>0</v>
      </c>
      <c r="E14" s="61">
        <v>3</v>
      </c>
      <c r="F14" s="62">
        <f t="shared" si="0"/>
        <v>104.5</v>
      </c>
      <c r="G14" s="63">
        <f t="shared" si="3"/>
        <v>384</v>
      </c>
      <c r="H14" s="64" t="s">
        <v>9</v>
      </c>
      <c r="I14" s="46">
        <v>17</v>
      </c>
      <c r="J14" s="46">
        <v>146</v>
      </c>
      <c r="K14" s="46">
        <v>0</v>
      </c>
      <c r="L14" s="46">
        <v>1</v>
      </c>
      <c r="M14" s="62">
        <f t="shared" si="1"/>
        <v>157</v>
      </c>
      <c r="N14" s="63">
        <f t="shared" si="4"/>
        <v>697.5</v>
      </c>
      <c r="O14" s="64" t="s">
        <v>29</v>
      </c>
      <c r="P14" s="45">
        <v>26</v>
      </c>
      <c r="Q14" s="45">
        <v>145</v>
      </c>
      <c r="R14" s="45">
        <v>0</v>
      </c>
      <c r="S14" s="45">
        <v>1</v>
      </c>
      <c r="T14" s="62">
        <f t="shared" si="2"/>
        <v>160.5</v>
      </c>
      <c r="U14" s="63">
        <f t="shared" si="5"/>
        <v>642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89</v>
      </c>
      <c r="D15" s="61">
        <v>0</v>
      </c>
      <c r="E15" s="61">
        <v>2</v>
      </c>
      <c r="F15" s="62">
        <f t="shared" si="0"/>
        <v>98.5</v>
      </c>
      <c r="G15" s="63">
        <f t="shared" si="3"/>
        <v>391</v>
      </c>
      <c r="H15" s="64" t="s">
        <v>12</v>
      </c>
      <c r="I15" s="46">
        <v>18</v>
      </c>
      <c r="J15" s="46">
        <v>157</v>
      </c>
      <c r="K15" s="46">
        <v>0</v>
      </c>
      <c r="L15" s="46">
        <v>2</v>
      </c>
      <c r="M15" s="62">
        <f t="shared" si="1"/>
        <v>171</v>
      </c>
      <c r="N15" s="63">
        <f t="shared" si="4"/>
        <v>705</v>
      </c>
      <c r="O15" s="60" t="s">
        <v>30</v>
      </c>
      <c r="P15" s="46">
        <v>40</v>
      </c>
      <c r="Q15" s="46">
        <v>153</v>
      </c>
      <c r="R15" s="46">
        <v>0</v>
      </c>
      <c r="S15" s="46">
        <v>1</v>
      </c>
      <c r="T15" s="62">
        <f t="shared" si="2"/>
        <v>175.5</v>
      </c>
      <c r="U15" s="63">
        <f t="shared" si="5"/>
        <v>658.5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103</v>
      </c>
      <c r="D16" s="61">
        <v>0</v>
      </c>
      <c r="E16" s="61">
        <v>3</v>
      </c>
      <c r="F16" s="62">
        <f t="shared" si="0"/>
        <v>117.5</v>
      </c>
      <c r="G16" s="63">
        <f t="shared" si="3"/>
        <v>408.5</v>
      </c>
      <c r="H16" s="64" t="s">
        <v>15</v>
      </c>
      <c r="I16" s="46">
        <v>19</v>
      </c>
      <c r="J16" s="46">
        <v>132</v>
      </c>
      <c r="K16" s="46">
        <v>0</v>
      </c>
      <c r="L16" s="46">
        <v>1</v>
      </c>
      <c r="M16" s="62">
        <f t="shared" si="1"/>
        <v>144</v>
      </c>
      <c r="N16" s="63">
        <f t="shared" si="4"/>
        <v>654.5</v>
      </c>
      <c r="O16" s="64" t="s">
        <v>8</v>
      </c>
      <c r="P16" s="46">
        <v>34</v>
      </c>
      <c r="Q16" s="46">
        <v>161</v>
      </c>
      <c r="R16" s="46">
        <v>0</v>
      </c>
      <c r="S16" s="46">
        <v>2</v>
      </c>
      <c r="T16" s="62">
        <f t="shared" si="2"/>
        <v>183</v>
      </c>
      <c r="U16" s="63">
        <f t="shared" si="5"/>
        <v>672.5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86</v>
      </c>
      <c r="D17" s="61">
        <v>0</v>
      </c>
      <c r="E17" s="61">
        <v>4</v>
      </c>
      <c r="F17" s="62">
        <f t="shared" si="0"/>
        <v>103.5</v>
      </c>
      <c r="G17" s="63">
        <f t="shared" si="3"/>
        <v>424</v>
      </c>
      <c r="H17" s="64" t="s">
        <v>18</v>
      </c>
      <c r="I17" s="46">
        <v>11</v>
      </c>
      <c r="J17" s="46">
        <v>121</v>
      </c>
      <c r="K17" s="46">
        <v>0</v>
      </c>
      <c r="L17" s="46">
        <v>0</v>
      </c>
      <c r="M17" s="62">
        <f t="shared" si="1"/>
        <v>126.5</v>
      </c>
      <c r="N17" s="63">
        <f t="shared" si="4"/>
        <v>598.5</v>
      </c>
      <c r="O17" s="64" t="s">
        <v>10</v>
      </c>
      <c r="P17" s="46">
        <v>27</v>
      </c>
      <c r="Q17" s="46">
        <v>154</v>
      </c>
      <c r="R17" s="46">
        <v>0</v>
      </c>
      <c r="S17" s="46">
        <v>0</v>
      </c>
      <c r="T17" s="62">
        <f t="shared" si="2"/>
        <v>167.5</v>
      </c>
      <c r="U17" s="63">
        <f t="shared" si="5"/>
        <v>686.5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75</v>
      </c>
      <c r="D18" s="61">
        <v>1</v>
      </c>
      <c r="E18" s="61">
        <v>4</v>
      </c>
      <c r="F18" s="62">
        <f t="shared" si="0"/>
        <v>94</v>
      </c>
      <c r="G18" s="63">
        <f t="shared" si="3"/>
        <v>413.5</v>
      </c>
      <c r="H18" s="64" t="s">
        <v>20</v>
      </c>
      <c r="I18" s="46">
        <v>9</v>
      </c>
      <c r="J18" s="46">
        <v>114</v>
      </c>
      <c r="K18" s="46">
        <v>0</v>
      </c>
      <c r="L18" s="46">
        <v>0</v>
      </c>
      <c r="M18" s="62">
        <f t="shared" si="1"/>
        <v>118.5</v>
      </c>
      <c r="N18" s="63">
        <f t="shared" si="4"/>
        <v>560</v>
      </c>
      <c r="O18" s="64" t="s">
        <v>13</v>
      </c>
      <c r="P18" s="46">
        <v>22</v>
      </c>
      <c r="Q18" s="46">
        <v>165</v>
      </c>
      <c r="R18" s="46">
        <v>1</v>
      </c>
      <c r="S18" s="46">
        <v>0</v>
      </c>
      <c r="T18" s="62">
        <f t="shared" si="2"/>
        <v>178</v>
      </c>
      <c r="U18" s="63">
        <f t="shared" si="5"/>
        <v>704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121</v>
      </c>
      <c r="D19" s="69">
        <v>0</v>
      </c>
      <c r="E19" s="69">
        <v>4</v>
      </c>
      <c r="F19" s="70">
        <f t="shared" si="0"/>
        <v>140</v>
      </c>
      <c r="G19" s="71">
        <f t="shared" si="3"/>
        <v>455</v>
      </c>
      <c r="H19" s="72" t="s">
        <v>22</v>
      </c>
      <c r="I19" s="45">
        <v>15</v>
      </c>
      <c r="J19" s="45">
        <v>149</v>
      </c>
      <c r="K19" s="45">
        <v>0</v>
      </c>
      <c r="L19" s="45">
        <v>1</v>
      </c>
      <c r="M19" s="62">
        <f t="shared" si="1"/>
        <v>159</v>
      </c>
      <c r="N19" s="63">
        <f>M16+M17+M18+M19</f>
        <v>548</v>
      </c>
      <c r="O19" s="64" t="s">
        <v>16</v>
      </c>
      <c r="P19" s="46">
        <v>23</v>
      </c>
      <c r="Q19" s="46">
        <v>216</v>
      </c>
      <c r="R19" s="46">
        <v>1</v>
      </c>
      <c r="S19" s="46">
        <v>1</v>
      </c>
      <c r="T19" s="62">
        <f t="shared" si="2"/>
        <v>232</v>
      </c>
      <c r="U19" s="63">
        <f t="shared" si="5"/>
        <v>760.5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80</v>
      </c>
      <c r="D20" s="67">
        <v>0</v>
      </c>
      <c r="E20" s="67">
        <v>0</v>
      </c>
      <c r="F20" s="73">
        <f t="shared" si="0"/>
        <v>86.5</v>
      </c>
      <c r="G20" s="74"/>
      <c r="H20" s="64" t="s">
        <v>24</v>
      </c>
      <c r="I20" s="46">
        <v>25</v>
      </c>
      <c r="J20" s="46">
        <v>146</v>
      </c>
      <c r="K20" s="46">
        <v>0</v>
      </c>
      <c r="L20" s="46">
        <v>0</v>
      </c>
      <c r="M20" s="73">
        <f t="shared" si="1"/>
        <v>158.5</v>
      </c>
      <c r="N20" s="63">
        <f>M17+M18+M19+M20</f>
        <v>562.5</v>
      </c>
      <c r="O20" s="64" t="s">
        <v>45</v>
      </c>
      <c r="P20" s="45">
        <v>21</v>
      </c>
      <c r="Q20" s="45">
        <v>185</v>
      </c>
      <c r="R20" s="45">
        <v>0</v>
      </c>
      <c r="S20" s="45">
        <v>0</v>
      </c>
      <c r="T20" s="73">
        <f t="shared" si="2"/>
        <v>195.5</v>
      </c>
      <c r="U20" s="63">
        <f t="shared" si="5"/>
        <v>773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96</v>
      </c>
      <c r="D21" s="61">
        <v>0</v>
      </c>
      <c r="E21" s="61">
        <v>1</v>
      </c>
      <c r="F21" s="62">
        <f t="shared" si="0"/>
        <v>109</v>
      </c>
      <c r="G21" s="75"/>
      <c r="H21" s="72" t="s">
        <v>25</v>
      </c>
      <c r="I21" s="46">
        <v>19</v>
      </c>
      <c r="J21" s="46">
        <v>107</v>
      </c>
      <c r="K21" s="46">
        <v>0</v>
      </c>
      <c r="L21" s="46">
        <v>0</v>
      </c>
      <c r="M21" s="62">
        <f t="shared" si="1"/>
        <v>116.5</v>
      </c>
      <c r="N21" s="63">
        <f>M18+M19+M20+M21</f>
        <v>552.5</v>
      </c>
      <c r="O21" s="68" t="s">
        <v>46</v>
      </c>
      <c r="P21" s="47">
        <v>19</v>
      </c>
      <c r="Q21" s="47">
        <v>156</v>
      </c>
      <c r="R21" s="47">
        <v>0</v>
      </c>
      <c r="S21" s="47">
        <v>0</v>
      </c>
      <c r="T21" s="70">
        <f t="shared" si="2"/>
        <v>165.5</v>
      </c>
      <c r="U21" s="71">
        <f t="shared" si="5"/>
        <v>771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132</v>
      </c>
      <c r="D22" s="61">
        <v>0</v>
      </c>
      <c r="E22" s="61">
        <v>3</v>
      </c>
      <c r="F22" s="62">
        <f t="shared" si="0"/>
        <v>150.5</v>
      </c>
      <c r="G22" s="63"/>
      <c r="H22" s="68" t="s">
        <v>26</v>
      </c>
      <c r="I22" s="47">
        <v>15</v>
      </c>
      <c r="J22" s="47">
        <v>111</v>
      </c>
      <c r="K22" s="47">
        <v>0</v>
      </c>
      <c r="L22" s="47">
        <v>1</v>
      </c>
      <c r="M22" s="62">
        <f t="shared" si="1"/>
        <v>121</v>
      </c>
      <c r="N22" s="71">
        <f>M19+M20+M21+M22</f>
        <v>555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455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705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80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98 - CR 52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9852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/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0</v>
      </c>
      <c r="H23" s="165" t="s">
        <v>48</v>
      </c>
      <c r="I23" s="166"/>
      <c r="J23" s="167" t="s">
        <v>50</v>
      </c>
      <c r="K23" s="168"/>
      <c r="L23" s="168"/>
      <c r="M23" s="169"/>
      <c r="N23" s="85">
        <f>MAX(N10:N22)</f>
        <v>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98 - CR 52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9852</v>
      </c>
      <c r="M6" s="177"/>
      <c r="N6" s="177"/>
      <c r="O6" s="12"/>
      <c r="P6" s="172" t="s">
        <v>58</v>
      </c>
      <c r="Q6" s="172"/>
      <c r="R6" s="172"/>
      <c r="S6" s="212">
        <f>'G-1'!S6:U6</f>
        <v>43902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311</v>
      </c>
      <c r="D10" s="46">
        <f>'G-1'!D10+'G-2'!D10+'G-3'!D10+'G-4'!D10</f>
        <v>33</v>
      </c>
      <c r="E10" s="46">
        <f>'G-1'!E10+'G-2'!E10+'G-3'!E10+'G-4'!E10</f>
        <v>3</v>
      </c>
      <c r="F10" s="6">
        <f t="shared" ref="F10:F22" si="0">B10*0.5+C10*1+D10*2+E10*2.5</f>
        <v>394</v>
      </c>
      <c r="G10" s="2"/>
      <c r="H10" s="19" t="s">
        <v>4</v>
      </c>
      <c r="I10" s="46">
        <f>'G-1'!I10+'G-2'!I10+'G-3'!I10+'G-4'!I10</f>
        <v>68</v>
      </c>
      <c r="J10" s="46">
        <f>'G-1'!J10+'G-2'!J10+'G-3'!J10+'G-4'!J10</f>
        <v>384</v>
      </c>
      <c r="K10" s="46">
        <f>'G-1'!K10+'G-2'!K10+'G-3'!K10+'G-4'!K10</f>
        <v>29</v>
      </c>
      <c r="L10" s="46">
        <f>'G-1'!L10+'G-2'!L10+'G-3'!L10+'G-4'!L10</f>
        <v>11</v>
      </c>
      <c r="M10" s="6">
        <f t="shared" ref="M10:M22" si="1">I10*0.5+J10*1+K10*2+L10*2.5</f>
        <v>503.5</v>
      </c>
      <c r="N10" s="9">
        <f>F20+F21+F22+M10</f>
        <v>1701.5</v>
      </c>
      <c r="O10" s="19" t="s">
        <v>43</v>
      </c>
      <c r="P10" s="46">
        <f>'G-1'!P10+'G-2'!P10+'G-3'!P10+'G-4'!P10</f>
        <v>50</v>
      </c>
      <c r="Q10" s="46">
        <f>'G-1'!Q10+'G-2'!Q10+'G-3'!Q10+'G-4'!Q10</f>
        <v>337</v>
      </c>
      <c r="R10" s="46">
        <f>'G-1'!R10+'G-2'!R10+'G-3'!R10+'G-4'!R10</f>
        <v>25</v>
      </c>
      <c r="S10" s="46">
        <f>'G-1'!S10+'G-2'!S10+'G-3'!S10+'G-4'!S10</f>
        <v>4</v>
      </c>
      <c r="T10" s="6">
        <f t="shared" ref="T10:T21" si="2">P10*0.5+Q10*1+R10*2+S10*2.5</f>
        <v>422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</v>
      </c>
      <c r="C11" s="46">
        <f>'G-1'!C11+'G-2'!C11+'G-3'!C11+'G-4'!C11</f>
        <v>328</v>
      </c>
      <c r="D11" s="46">
        <f>'G-1'!D11+'G-2'!D11+'G-3'!D11+'G-4'!D11</f>
        <v>34</v>
      </c>
      <c r="E11" s="46">
        <f>'G-1'!E11+'G-2'!E11+'G-3'!E11+'G-4'!E11</f>
        <v>6</v>
      </c>
      <c r="F11" s="6">
        <f t="shared" si="0"/>
        <v>424</v>
      </c>
      <c r="G11" s="2"/>
      <c r="H11" s="19" t="s">
        <v>5</v>
      </c>
      <c r="I11" s="46">
        <f>'G-1'!I11+'G-2'!I11+'G-3'!I11+'G-4'!I11</f>
        <v>66</v>
      </c>
      <c r="J11" s="46">
        <f>'G-1'!J11+'G-2'!J11+'G-3'!J11+'G-4'!J11</f>
        <v>360</v>
      </c>
      <c r="K11" s="46">
        <f>'G-1'!K11+'G-2'!K11+'G-3'!K11+'G-4'!K11</f>
        <v>21</v>
      </c>
      <c r="L11" s="46">
        <f>'G-1'!L11+'G-2'!L11+'G-3'!L11+'G-4'!L11</f>
        <v>13</v>
      </c>
      <c r="M11" s="6">
        <f t="shared" si="1"/>
        <v>467.5</v>
      </c>
      <c r="N11" s="9">
        <f>F21+F22+M10+M11</f>
        <v>1783</v>
      </c>
      <c r="O11" s="19" t="s">
        <v>44</v>
      </c>
      <c r="P11" s="46">
        <f>'G-1'!P11+'G-2'!P11+'G-3'!P11+'G-4'!P11</f>
        <v>46</v>
      </c>
      <c r="Q11" s="46">
        <f>'G-1'!Q11+'G-2'!Q11+'G-3'!Q11+'G-4'!Q11</f>
        <v>329</v>
      </c>
      <c r="R11" s="46">
        <f>'G-1'!R11+'G-2'!R11+'G-3'!R11+'G-4'!R11</f>
        <v>24</v>
      </c>
      <c r="S11" s="46">
        <f>'G-1'!S11+'G-2'!S11+'G-3'!S11+'G-4'!S11</f>
        <v>7</v>
      </c>
      <c r="T11" s="6">
        <f t="shared" si="2"/>
        <v>417.5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31</v>
      </c>
      <c r="C12" s="46">
        <f>'G-1'!C12+'G-2'!C12+'G-3'!C12+'G-4'!C12</f>
        <v>311</v>
      </c>
      <c r="D12" s="46">
        <f>'G-1'!D12+'G-2'!D12+'G-3'!D12+'G-4'!D12</f>
        <v>44</v>
      </c>
      <c r="E12" s="46">
        <f>'G-1'!E12+'G-2'!E12+'G-3'!E12+'G-4'!E12</f>
        <v>3</v>
      </c>
      <c r="F12" s="6">
        <f t="shared" si="0"/>
        <v>422</v>
      </c>
      <c r="G12" s="2"/>
      <c r="H12" s="19" t="s">
        <v>6</v>
      </c>
      <c r="I12" s="46">
        <f>'G-1'!I12+'G-2'!I12+'G-3'!I12+'G-4'!I12</f>
        <v>61</v>
      </c>
      <c r="J12" s="46">
        <f>'G-1'!J12+'G-2'!J12+'G-3'!J12+'G-4'!J12</f>
        <v>430</v>
      </c>
      <c r="K12" s="46">
        <f>'G-1'!K12+'G-2'!K12+'G-3'!K12+'G-4'!K12</f>
        <v>29</v>
      </c>
      <c r="L12" s="46">
        <f>'G-1'!L12+'G-2'!L12+'G-3'!L12+'G-4'!L12</f>
        <v>11</v>
      </c>
      <c r="M12" s="6">
        <f t="shared" si="1"/>
        <v>546</v>
      </c>
      <c r="N12" s="2">
        <f>F22+M10+M11+M12</f>
        <v>1926.5</v>
      </c>
      <c r="O12" s="19" t="s">
        <v>32</v>
      </c>
      <c r="P12" s="46">
        <f>'G-1'!P12+'G-2'!P12+'G-3'!P12+'G-4'!P12</f>
        <v>61</v>
      </c>
      <c r="Q12" s="46">
        <f>'G-1'!Q12+'G-2'!Q12+'G-3'!Q12+'G-4'!Q12</f>
        <v>365</v>
      </c>
      <c r="R12" s="46">
        <f>'G-1'!R12+'G-2'!R12+'G-3'!R12+'G-4'!R12</f>
        <v>29</v>
      </c>
      <c r="S12" s="46">
        <f>'G-1'!S12+'G-2'!S12+'G-3'!S12+'G-4'!S12</f>
        <v>6</v>
      </c>
      <c r="T12" s="6">
        <f t="shared" si="2"/>
        <v>468.5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</v>
      </c>
      <c r="C13" s="46">
        <f>'G-1'!C13+'G-2'!C13+'G-3'!C13+'G-4'!C13</f>
        <v>292</v>
      </c>
      <c r="D13" s="46">
        <f>'G-1'!D13+'G-2'!D13+'G-3'!D13+'G-4'!D13</f>
        <v>43</v>
      </c>
      <c r="E13" s="46">
        <f>'G-1'!E13+'G-2'!E13+'G-3'!E13+'G-4'!E13</f>
        <v>8</v>
      </c>
      <c r="F13" s="6">
        <f t="shared" si="0"/>
        <v>410.5</v>
      </c>
      <c r="G13" s="2">
        <f t="shared" ref="G13:G19" si="3">F10+F11+F12+F13</f>
        <v>1650.5</v>
      </c>
      <c r="H13" s="19" t="s">
        <v>7</v>
      </c>
      <c r="I13" s="46">
        <f>'G-1'!I13+'G-2'!I13+'G-3'!I13+'G-4'!I13</f>
        <v>46</v>
      </c>
      <c r="J13" s="46">
        <f>'G-1'!J13+'G-2'!J13+'G-3'!J13+'G-4'!J13</f>
        <v>417</v>
      </c>
      <c r="K13" s="46">
        <f>'G-1'!K13+'G-2'!K13+'G-3'!K13+'G-4'!K13</f>
        <v>24</v>
      </c>
      <c r="L13" s="46">
        <f>'G-1'!L13+'G-2'!L13+'G-3'!L13+'G-4'!L13</f>
        <v>8</v>
      </c>
      <c r="M13" s="6">
        <f t="shared" si="1"/>
        <v>508</v>
      </c>
      <c r="N13" s="2">
        <f t="shared" ref="N13:N18" si="4">M10+M11+M12+M13</f>
        <v>2025</v>
      </c>
      <c r="O13" s="19" t="s">
        <v>33</v>
      </c>
      <c r="P13" s="46">
        <f>'G-1'!P13+'G-2'!P13+'G-3'!P13+'G-4'!P13</f>
        <v>64</v>
      </c>
      <c r="Q13" s="46">
        <f>'G-1'!Q13+'G-2'!Q13+'G-3'!Q13+'G-4'!Q13</f>
        <v>361</v>
      </c>
      <c r="R13" s="46">
        <f>'G-1'!R13+'G-2'!R13+'G-3'!R13+'G-4'!R13</f>
        <v>26</v>
      </c>
      <c r="S13" s="46">
        <f>'G-1'!S13+'G-2'!S13+'G-3'!S13+'G-4'!S13</f>
        <v>5</v>
      </c>
      <c r="T13" s="6">
        <f t="shared" si="2"/>
        <v>457.5</v>
      </c>
      <c r="U13" s="2">
        <f t="shared" ref="U13:U21" si="5">T10+T11+T12+T13</f>
        <v>1765.5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30</v>
      </c>
      <c r="C14" s="46">
        <f>'G-1'!C14+'G-2'!C14+'G-3'!C14+'G-4'!C14</f>
        <v>280</v>
      </c>
      <c r="D14" s="46">
        <f>'G-1'!D14+'G-2'!D14+'G-3'!D14+'G-4'!D14</f>
        <v>36</v>
      </c>
      <c r="E14" s="46">
        <f>'G-1'!E14+'G-2'!E14+'G-3'!E14+'G-4'!E14</f>
        <v>6</v>
      </c>
      <c r="F14" s="6">
        <f t="shared" si="0"/>
        <v>382</v>
      </c>
      <c r="G14" s="2">
        <f t="shared" si="3"/>
        <v>1638.5</v>
      </c>
      <c r="H14" s="19" t="s">
        <v>9</v>
      </c>
      <c r="I14" s="46">
        <f>'G-1'!I14+'G-2'!I14+'G-3'!I14+'G-4'!I14</f>
        <v>45</v>
      </c>
      <c r="J14" s="46">
        <f>'G-1'!J14+'G-2'!J14+'G-3'!J14+'G-4'!J14</f>
        <v>403</v>
      </c>
      <c r="K14" s="46">
        <f>'G-1'!K14+'G-2'!K14+'G-3'!K14+'G-4'!K14</f>
        <v>22</v>
      </c>
      <c r="L14" s="46">
        <f>'G-1'!L14+'G-2'!L14+'G-3'!L14+'G-4'!L14</f>
        <v>5</v>
      </c>
      <c r="M14" s="6">
        <f t="shared" si="1"/>
        <v>482</v>
      </c>
      <c r="N14" s="2">
        <f t="shared" si="4"/>
        <v>2003.5</v>
      </c>
      <c r="O14" s="19" t="s">
        <v>29</v>
      </c>
      <c r="P14" s="46">
        <f>'G-1'!P14+'G-2'!P14+'G-3'!P14+'G-4'!P14</f>
        <v>70</v>
      </c>
      <c r="Q14" s="46">
        <f>'G-1'!Q14+'G-2'!Q14+'G-3'!Q14+'G-4'!Q14</f>
        <v>378</v>
      </c>
      <c r="R14" s="46">
        <f>'G-1'!R14+'G-2'!R14+'G-3'!R14+'G-4'!R14</f>
        <v>24</v>
      </c>
      <c r="S14" s="46">
        <f>'G-1'!S14+'G-2'!S14+'G-3'!S14+'G-4'!S14</f>
        <v>2</v>
      </c>
      <c r="T14" s="6">
        <f t="shared" si="2"/>
        <v>466</v>
      </c>
      <c r="U14" s="2">
        <f t="shared" si="5"/>
        <v>1809.5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25</v>
      </c>
      <c r="C15" s="46">
        <f>'G-1'!C15+'G-2'!C15+'G-3'!C15+'G-4'!C15</f>
        <v>294</v>
      </c>
      <c r="D15" s="46">
        <f>'G-1'!D15+'G-2'!D15+'G-3'!D15+'G-4'!D15</f>
        <v>32</v>
      </c>
      <c r="E15" s="46">
        <f>'G-1'!E15+'G-2'!E15+'G-3'!E15+'G-4'!E15</f>
        <v>7</v>
      </c>
      <c r="F15" s="6">
        <f t="shared" si="0"/>
        <v>388</v>
      </c>
      <c r="G15" s="2">
        <f t="shared" si="3"/>
        <v>1602.5</v>
      </c>
      <c r="H15" s="19" t="s">
        <v>12</v>
      </c>
      <c r="I15" s="46">
        <f>'G-1'!I15+'G-2'!I15+'G-3'!I15+'G-4'!I15</f>
        <v>40</v>
      </c>
      <c r="J15" s="46">
        <f>'G-1'!J15+'G-2'!J15+'G-3'!J15+'G-4'!J15</f>
        <v>420</v>
      </c>
      <c r="K15" s="46">
        <f>'G-1'!K15+'G-2'!K15+'G-3'!K15+'G-4'!K15</f>
        <v>20</v>
      </c>
      <c r="L15" s="46">
        <f>'G-1'!L15+'G-2'!L15+'G-3'!L15+'G-4'!L15</f>
        <v>7</v>
      </c>
      <c r="M15" s="6">
        <f t="shared" si="1"/>
        <v>497.5</v>
      </c>
      <c r="N15" s="2">
        <f t="shared" si="4"/>
        <v>2033.5</v>
      </c>
      <c r="O15" s="18" t="s">
        <v>30</v>
      </c>
      <c r="P15" s="46">
        <f>'G-1'!P15+'G-2'!P15+'G-3'!P15+'G-4'!P15</f>
        <v>93</v>
      </c>
      <c r="Q15" s="46">
        <f>'G-1'!Q15+'G-2'!Q15+'G-3'!Q15+'G-4'!Q15</f>
        <v>415</v>
      </c>
      <c r="R15" s="46">
        <f>'G-1'!R15+'G-2'!R15+'G-3'!R15+'G-4'!R15</f>
        <v>27</v>
      </c>
      <c r="S15" s="46">
        <f>'G-1'!S15+'G-2'!S15+'G-3'!S15+'G-4'!S15</f>
        <v>4</v>
      </c>
      <c r="T15" s="6">
        <f t="shared" si="2"/>
        <v>525.5</v>
      </c>
      <c r="U15" s="2">
        <f t="shared" si="5"/>
        <v>1917.5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40</v>
      </c>
      <c r="C16" s="46">
        <f>'G-1'!C16+'G-2'!C16+'G-3'!C16+'G-4'!C16</f>
        <v>275</v>
      </c>
      <c r="D16" s="46">
        <f>'G-1'!D16+'G-2'!D16+'G-3'!D16+'G-4'!D16</f>
        <v>38</v>
      </c>
      <c r="E16" s="46">
        <f>'G-1'!E16+'G-2'!E16+'G-3'!E16+'G-4'!E16</f>
        <v>7</v>
      </c>
      <c r="F16" s="6">
        <f t="shared" si="0"/>
        <v>388.5</v>
      </c>
      <c r="G16" s="2">
        <f t="shared" si="3"/>
        <v>1569</v>
      </c>
      <c r="H16" s="19" t="s">
        <v>15</v>
      </c>
      <c r="I16" s="46">
        <f>'G-1'!I16+'G-2'!I16+'G-3'!I16+'G-4'!I16</f>
        <v>44</v>
      </c>
      <c r="J16" s="46">
        <f>'G-1'!J16+'G-2'!J16+'G-3'!J16+'G-4'!J16</f>
        <v>375</v>
      </c>
      <c r="K16" s="46">
        <f>'G-1'!K16+'G-2'!K16+'G-3'!K16+'G-4'!K16</f>
        <v>23</v>
      </c>
      <c r="L16" s="46">
        <f>'G-1'!L16+'G-2'!L16+'G-3'!L16+'G-4'!L16</f>
        <v>4</v>
      </c>
      <c r="M16" s="6">
        <f t="shared" si="1"/>
        <v>453</v>
      </c>
      <c r="N16" s="2">
        <f t="shared" si="4"/>
        <v>1940.5</v>
      </c>
      <c r="O16" s="19" t="s">
        <v>8</v>
      </c>
      <c r="P16" s="46">
        <f>'G-1'!P16+'G-2'!P16+'G-3'!P16+'G-4'!P16</f>
        <v>65</v>
      </c>
      <c r="Q16" s="46">
        <f>'G-1'!Q16+'G-2'!Q16+'G-3'!Q16+'G-4'!Q16</f>
        <v>391</v>
      </c>
      <c r="R16" s="46">
        <f>'G-1'!R16+'G-2'!R16+'G-3'!R16+'G-4'!R16</f>
        <v>21</v>
      </c>
      <c r="S16" s="46">
        <f>'G-1'!S16+'G-2'!S16+'G-3'!S16+'G-4'!S16</f>
        <v>3</v>
      </c>
      <c r="T16" s="6">
        <f t="shared" si="2"/>
        <v>473</v>
      </c>
      <c r="U16" s="2">
        <f t="shared" si="5"/>
        <v>1922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37</v>
      </c>
      <c r="C17" s="46">
        <f>'G-1'!C17+'G-2'!C17+'G-3'!C17+'G-4'!C17</f>
        <v>255</v>
      </c>
      <c r="D17" s="46">
        <f>'G-1'!D17+'G-2'!D17+'G-3'!D17+'G-4'!D17</f>
        <v>35</v>
      </c>
      <c r="E17" s="46">
        <f>'G-1'!E17+'G-2'!E17+'G-3'!E17+'G-4'!E17</f>
        <v>8</v>
      </c>
      <c r="F17" s="6">
        <f t="shared" si="0"/>
        <v>363.5</v>
      </c>
      <c r="G17" s="2">
        <f t="shared" si="3"/>
        <v>1522</v>
      </c>
      <c r="H17" s="19" t="s">
        <v>18</v>
      </c>
      <c r="I17" s="46">
        <f>'G-1'!I17+'G-2'!I17+'G-3'!I17+'G-4'!I17</f>
        <v>36</v>
      </c>
      <c r="J17" s="46">
        <f>'G-1'!J17+'G-2'!J17+'G-3'!J17+'G-4'!J17</f>
        <v>361</v>
      </c>
      <c r="K17" s="46">
        <f>'G-1'!K17+'G-2'!K17+'G-3'!K17+'G-4'!K17</f>
        <v>25</v>
      </c>
      <c r="L17" s="46">
        <f>'G-1'!L17+'G-2'!L17+'G-3'!L17+'G-4'!L17</f>
        <v>3</v>
      </c>
      <c r="M17" s="6">
        <f t="shared" si="1"/>
        <v>436.5</v>
      </c>
      <c r="N17" s="2">
        <f t="shared" si="4"/>
        <v>1869</v>
      </c>
      <c r="O17" s="19" t="s">
        <v>10</v>
      </c>
      <c r="P17" s="46">
        <f>'G-1'!P17+'G-2'!P17+'G-3'!P17+'G-4'!P17</f>
        <v>52</v>
      </c>
      <c r="Q17" s="46">
        <f>'G-1'!Q17+'G-2'!Q17+'G-3'!Q17+'G-4'!Q17</f>
        <v>400</v>
      </c>
      <c r="R17" s="46">
        <f>'G-1'!R17+'G-2'!R17+'G-3'!R17+'G-4'!R17</f>
        <v>27</v>
      </c>
      <c r="S17" s="46">
        <f>'G-1'!S17+'G-2'!S17+'G-3'!S17+'G-4'!S17</f>
        <v>3</v>
      </c>
      <c r="T17" s="6">
        <f t="shared" si="2"/>
        <v>487.5</v>
      </c>
      <c r="U17" s="2">
        <f t="shared" si="5"/>
        <v>1952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33</v>
      </c>
      <c r="C18" s="46">
        <f>'G-1'!C18+'G-2'!C18+'G-3'!C18+'G-4'!C18</f>
        <v>239</v>
      </c>
      <c r="D18" s="46">
        <f>'G-1'!D18+'G-2'!D18+'G-3'!D18+'G-4'!D18</f>
        <v>32</v>
      </c>
      <c r="E18" s="46">
        <f>'G-1'!E18+'G-2'!E18+'G-3'!E18+'G-4'!E18</f>
        <v>6</v>
      </c>
      <c r="F18" s="6">
        <f t="shared" si="0"/>
        <v>334.5</v>
      </c>
      <c r="G18" s="2">
        <f t="shared" si="3"/>
        <v>1474.5</v>
      </c>
      <c r="H18" s="19" t="s">
        <v>20</v>
      </c>
      <c r="I18" s="46">
        <f>'G-1'!I18+'G-2'!I18+'G-3'!I18+'G-4'!I18</f>
        <v>39</v>
      </c>
      <c r="J18" s="46">
        <f>'G-1'!J18+'G-2'!J18+'G-3'!J18+'G-4'!J18</f>
        <v>167</v>
      </c>
      <c r="K18" s="46">
        <f>'G-1'!K18+'G-2'!K18+'G-3'!K18+'G-4'!K18</f>
        <v>27</v>
      </c>
      <c r="L18" s="46">
        <f>'G-1'!L18+'G-2'!L18+'G-3'!L18+'G-4'!L18</f>
        <v>0</v>
      </c>
      <c r="M18" s="6">
        <f t="shared" si="1"/>
        <v>240.5</v>
      </c>
      <c r="N18" s="2">
        <f t="shared" si="4"/>
        <v>1627.5</v>
      </c>
      <c r="O18" s="19" t="s">
        <v>13</v>
      </c>
      <c r="P18" s="46">
        <f>'G-1'!P18+'G-2'!P18+'G-3'!P18+'G-4'!P18</f>
        <v>45</v>
      </c>
      <c r="Q18" s="46">
        <f>'G-1'!Q18+'G-2'!Q18+'G-3'!Q18+'G-4'!Q18</f>
        <v>444</v>
      </c>
      <c r="R18" s="46">
        <f>'G-1'!R18+'G-2'!R18+'G-3'!R18+'G-4'!R18</f>
        <v>29</v>
      </c>
      <c r="S18" s="46">
        <f>'G-1'!S18+'G-2'!S18+'G-3'!S18+'G-4'!S18</f>
        <v>3</v>
      </c>
      <c r="T18" s="6">
        <f t="shared" si="2"/>
        <v>532</v>
      </c>
      <c r="U18" s="2">
        <f t="shared" si="5"/>
        <v>2018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33</v>
      </c>
      <c r="C19" s="47">
        <f>'G-1'!C19+'G-2'!C19+'G-3'!C19+'G-4'!C19</f>
        <v>340</v>
      </c>
      <c r="D19" s="47">
        <f>'G-1'!D19+'G-2'!D19+'G-3'!D19+'G-4'!D19</f>
        <v>20</v>
      </c>
      <c r="E19" s="47">
        <f>'G-1'!E19+'G-2'!E19+'G-3'!E19+'G-4'!E19</f>
        <v>16</v>
      </c>
      <c r="F19" s="7">
        <f t="shared" si="0"/>
        <v>436.5</v>
      </c>
      <c r="G19" s="3">
        <f t="shared" si="3"/>
        <v>1523</v>
      </c>
      <c r="H19" s="20" t="s">
        <v>22</v>
      </c>
      <c r="I19" s="46">
        <f>'G-1'!I19+'G-2'!I19+'G-3'!I19+'G-4'!I19</f>
        <v>41</v>
      </c>
      <c r="J19" s="46">
        <f>'G-1'!J19+'G-2'!J19+'G-3'!J19+'G-4'!J19</f>
        <v>372</v>
      </c>
      <c r="K19" s="46">
        <f>'G-1'!K19+'G-2'!K19+'G-3'!K19+'G-4'!K19</f>
        <v>23</v>
      </c>
      <c r="L19" s="46">
        <f>'G-1'!L19+'G-2'!L19+'G-3'!L19+'G-4'!L19</f>
        <v>5</v>
      </c>
      <c r="M19" s="6">
        <f t="shared" si="1"/>
        <v>451</v>
      </c>
      <c r="N19" s="2">
        <f>M16+M17+M18+M19</f>
        <v>1581</v>
      </c>
      <c r="O19" s="19" t="s">
        <v>16</v>
      </c>
      <c r="P19" s="46">
        <f>'G-1'!P19+'G-2'!P19+'G-3'!P19+'G-4'!P19</f>
        <v>48</v>
      </c>
      <c r="Q19" s="46">
        <f>'G-1'!Q19+'G-2'!Q19+'G-3'!Q19+'G-4'!Q19</f>
        <v>477</v>
      </c>
      <c r="R19" s="46">
        <f>'G-1'!R19+'G-2'!R19+'G-3'!R19+'G-4'!R19</f>
        <v>26</v>
      </c>
      <c r="S19" s="46">
        <f>'G-1'!S19+'G-2'!S19+'G-3'!S19+'G-4'!S19</f>
        <v>3</v>
      </c>
      <c r="T19" s="6">
        <f t="shared" si="2"/>
        <v>560.5</v>
      </c>
      <c r="U19" s="2">
        <f t="shared" si="5"/>
        <v>2053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44</v>
      </c>
      <c r="C20" s="45">
        <f>'G-1'!C20+'G-2'!C20+'G-3'!C20+'G-4'!C20</f>
        <v>305</v>
      </c>
      <c r="D20" s="45">
        <f>'G-1'!D20+'G-2'!D20+'G-3'!D20+'G-4'!D20</f>
        <v>22</v>
      </c>
      <c r="E20" s="45">
        <f>'G-1'!E20+'G-2'!E20+'G-3'!E20+'G-4'!E20</f>
        <v>6</v>
      </c>
      <c r="F20" s="8">
        <f t="shared" si="0"/>
        <v>386</v>
      </c>
      <c r="G20" s="35"/>
      <c r="H20" s="19" t="s">
        <v>24</v>
      </c>
      <c r="I20" s="46">
        <f>'G-1'!I20+'G-2'!I20+'G-3'!I20+'G-4'!I20</f>
        <v>47</v>
      </c>
      <c r="J20" s="46">
        <f>'G-1'!J20+'G-2'!J20+'G-3'!J20+'G-4'!J20</f>
        <v>415</v>
      </c>
      <c r="K20" s="46">
        <f>'G-1'!K20+'G-2'!K20+'G-3'!K20+'G-4'!K20</f>
        <v>27</v>
      </c>
      <c r="L20" s="46">
        <f>'G-1'!L20+'G-2'!L20+'G-3'!L20+'G-4'!L20</f>
        <v>4</v>
      </c>
      <c r="M20" s="8">
        <f t="shared" si="1"/>
        <v>502.5</v>
      </c>
      <c r="N20" s="2">
        <f>M17+M18+M19+M20</f>
        <v>1630.5</v>
      </c>
      <c r="O20" s="19" t="s">
        <v>45</v>
      </c>
      <c r="P20" s="46">
        <f>'G-1'!P20+'G-2'!P20+'G-3'!P20+'G-4'!P20</f>
        <v>44</v>
      </c>
      <c r="Q20" s="46">
        <f>'G-1'!Q20+'G-2'!Q20+'G-3'!Q20+'G-4'!Q20</f>
        <v>430</v>
      </c>
      <c r="R20" s="46">
        <f>'G-1'!R20+'G-2'!R20+'G-3'!R20+'G-4'!R20</f>
        <v>21</v>
      </c>
      <c r="S20" s="46">
        <f>'G-1'!S20+'G-2'!S20+'G-3'!S20+'G-4'!S20</f>
        <v>0</v>
      </c>
      <c r="T20" s="8">
        <f t="shared" si="2"/>
        <v>494</v>
      </c>
      <c r="U20" s="2">
        <f t="shared" si="5"/>
        <v>2074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58</v>
      </c>
      <c r="C21" s="46">
        <f>'G-1'!C21+'G-2'!C21+'G-3'!C21+'G-4'!C21</f>
        <v>306</v>
      </c>
      <c r="D21" s="46">
        <f>'G-1'!D21+'G-2'!D21+'G-3'!D21+'G-4'!D21</f>
        <v>25</v>
      </c>
      <c r="E21" s="46">
        <f>'G-1'!E21+'G-2'!E21+'G-3'!E21+'G-4'!E21</f>
        <v>7</v>
      </c>
      <c r="F21" s="6">
        <f t="shared" si="0"/>
        <v>402.5</v>
      </c>
      <c r="G21" s="36"/>
      <c r="H21" s="20" t="s">
        <v>25</v>
      </c>
      <c r="I21" s="46">
        <f>'G-1'!I21+'G-2'!I21+'G-3'!I21+'G-4'!I21</f>
        <v>47</v>
      </c>
      <c r="J21" s="46">
        <f>'G-1'!J21+'G-2'!J21+'G-3'!J21+'G-4'!J21</f>
        <v>337</v>
      </c>
      <c r="K21" s="46">
        <f>'G-1'!K21+'G-2'!K21+'G-3'!K21+'G-4'!K21</f>
        <v>27</v>
      </c>
      <c r="L21" s="46">
        <f>'G-1'!L21+'G-2'!L21+'G-3'!L21+'G-4'!L21</f>
        <v>3</v>
      </c>
      <c r="M21" s="6">
        <f t="shared" si="1"/>
        <v>422</v>
      </c>
      <c r="N21" s="2">
        <f>M18+M19+M20+M21</f>
        <v>1616</v>
      </c>
      <c r="O21" s="21" t="s">
        <v>46</v>
      </c>
      <c r="P21" s="47">
        <f>'G-1'!P21+'G-2'!P21+'G-3'!P21+'G-4'!P21</f>
        <v>44</v>
      </c>
      <c r="Q21" s="47">
        <f>'G-1'!Q21+'G-2'!Q21+'G-3'!Q21+'G-4'!Q21</f>
        <v>384</v>
      </c>
      <c r="R21" s="47">
        <f>'G-1'!R21+'G-2'!R21+'G-3'!R21+'G-4'!R21</f>
        <v>23</v>
      </c>
      <c r="S21" s="47">
        <f>'G-1'!S21+'G-2'!S21+'G-3'!S21+'G-4'!S21</f>
        <v>1</v>
      </c>
      <c r="T21" s="7">
        <f t="shared" si="2"/>
        <v>454.5</v>
      </c>
      <c r="U21" s="3">
        <f t="shared" si="5"/>
        <v>2041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50</v>
      </c>
      <c r="C22" s="46">
        <f>'G-1'!C22+'G-2'!C22+'G-3'!C22+'G-4'!C22</f>
        <v>317</v>
      </c>
      <c r="D22" s="46">
        <f>'G-1'!D22+'G-2'!D22+'G-3'!D22+'G-4'!D22</f>
        <v>20</v>
      </c>
      <c r="E22" s="46">
        <f>'G-1'!E22+'G-2'!E22+'G-3'!E22+'G-4'!E22</f>
        <v>11</v>
      </c>
      <c r="F22" s="6">
        <f t="shared" si="0"/>
        <v>409.5</v>
      </c>
      <c r="G22" s="2"/>
      <c r="H22" s="21" t="s">
        <v>26</v>
      </c>
      <c r="I22" s="46">
        <f>'G-1'!I22+'G-2'!I22+'G-3'!I22+'G-4'!I22</f>
        <v>38</v>
      </c>
      <c r="J22" s="46">
        <f>'G-1'!J22+'G-2'!J22+'G-3'!J22+'G-4'!J22</f>
        <v>333</v>
      </c>
      <c r="K22" s="46">
        <f>'G-1'!K22+'G-2'!K22+'G-3'!K22+'G-4'!K22</f>
        <v>24</v>
      </c>
      <c r="L22" s="46">
        <f>'G-1'!L22+'G-2'!L22+'G-3'!L22+'G-4'!L22</f>
        <v>3</v>
      </c>
      <c r="M22" s="6">
        <f t="shared" si="1"/>
        <v>407.5</v>
      </c>
      <c r="N22" s="3">
        <f>M19+M20+M21+M22</f>
        <v>1783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1650.5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2033.5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2074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N41" sqref="N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98 - CR 52</v>
      </c>
      <c r="D5" s="216"/>
      <c r="E5" s="216"/>
      <c r="F5" s="111"/>
      <c r="G5" s="112"/>
      <c r="H5" s="103" t="s">
        <v>53</v>
      </c>
      <c r="I5" s="217">
        <f>'G-1'!L5</f>
        <v>9852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43902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3</v>
      </c>
      <c r="C10" s="122"/>
      <c r="D10" s="123" t="s">
        <v>126</v>
      </c>
      <c r="E10" s="75">
        <v>7</v>
      </c>
      <c r="F10" s="75">
        <v>45</v>
      </c>
      <c r="G10" s="75">
        <v>0</v>
      </c>
      <c r="H10" s="75">
        <v>2</v>
      </c>
      <c r="I10" s="75">
        <f>E10*0.5+F10+G10*2+H10*2.5</f>
        <v>53.5</v>
      </c>
      <c r="J10" s="124">
        <f>IF(I10=0,"0,00",I10/SUM(I10:I12)*100)</f>
        <v>10.408560311284047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38</v>
      </c>
      <c r="F11" s="126">
        <v>291</v>
      </c>
      <c r="G11" s="126">
        <v>50</v>
      </c>
      <c r="H11" s="126">
        <v>4</v>
      </c>
      <c r="I11" s="126">
        <f t="shared" ref="I11:I45" si="0">E11*0.5+F11+G11*2+H11*2.5</f>
        <v>420</v>
      </c>
      <c r="J11" s="127">
        <f>IF(I11=0,"0,00",I11/SUM(I10:I12)*100)</f>
        <v>81.712062256809332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5</v>
      </c>
      <c r="F12" s="74">
        <v>28</v>
      </c>
      <c r="G12" s="74">
        <v>0</v>
      </c>
      <c r="H12" s="74">
        <v>4</v>
      </c>
      <c r="I12" s="130">
        <f t="shared" si="0"/>
        <v>40.5</v>
      </c>
      <c r="J12" s="131">
        <f>IF(I12=0,"0,00",I12/SUM(I10:I12)*100)</f>
        <v>7.8793774319066143</v>
      </c>
    </row>
    <row r="13" spans="1:10" x14ac:dyDescent="0.2">
      <c r="A13" s="230"/>
      <c r="B13" s="233"/>
      <c r="C13" s="132"/>
      <c r="D13" s="123" t="s">
        <v>126</v>
      </c>
      <c r="E13" s="75">
        <v>3</v>
      </c>
      <c r="F13" s="75">
        <v>80</v>
      </c>
      <c r="G13" s="75">
        <v>1</v>
      </c>
      <c r="H13" s="75">
        <v>1</v>
      </c>
      <c r="I13" s="75">
        <f t="shared" si="0"/>
        <v>86</v>
      </c>
      <c r="J13" s="124">
        <f>IF(I13=0,"0,00",I13/SUM(I13:I15)*100)</f>
        <v>13.532651455546812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42</v>
      </c>
      <c r="F14" s="126">
        <v>355</v>
      </c>
      <c r="G14" s="126">
        <v>53</v>
      </c>
      <c r="H14" s="126">
        <v>4</v>
      </c>
      <c r="I14" s="126">
        <f t="shared" si="0"/>
        <v>492</v>
      </c>
      <c r="J14" s="127">
        <f>IF(I14=0,"0,00",I14/SUM(I13:I15)*100)</f>
        <v>77.41935483870968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12</v>
      </c>
      <c r="F15" s="74">
        <v>49</v>
      </c>
      <c r="G15" s="74">
        <v>0</v>
      </c>
      <c r="H15" s="74">
        <v>1</v>
      </c>
      <c r="I15" s="130">
        <f t="shared" si="0"/>
        <v>57.5</v>
      </c>
      <c r="J15" s="131">
        <f>IF(I15=0,"0,00",I15/SUM(I13:I15)*100)</f>
        <v>9.0479937057435098</v>
      </c>
    </row>
    <row r="16" spans="1:10" x14ac:dyDescent="0.2">
      <c r="A16" s="230"/>
      <c r="B16" s="233"/>
      <c r="C16" s="132"/>
      <c r="D16" s="123" t="s">
        <v>126</v>
      </c>
      <c r="E16" s="75">
        <v>5</v>
      </c>
      <c r="F16" s="75">
        <v>64</v>
      </c>
      <c r="G16" s="75">
        <v>0</v>
      </c>
      <c r="H16" s="75">
        <v>0</v>
      </c>
      <c r="I16" s="75">
        <f t="shared" si="0"/>
        <v>66.5</v>
      </c>
      <c r="J16" s="124">
        <f>IF(I16=0,"0,00",I16/SUM(I16:I18)*100)</f>
        <v>11.271186440677965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38</v>
      </c>
      <c r="F17" s="126">
        <v>362</v>
      </c>
      <c r="G17" s="126">
        <v>44</v>
      </c>
      <c r="H17" s="126">
        <v>1</v>
      </c>
      <c r="I17" s="126">
        <f t="shared" si="0"/>
        <v>471.5</v>
      </c>
      <c r="J17" s="127">
        <f>IF(I17=0,"0,00",I17/SUM(I16:I18)*100)</f>
        <v>79.915254237288138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10</v>
      </c>
      <c r="F18" s="74">
        <v>47</v>
      </c>
      <c r="G18" s="74">
        <v>0</v>
      </c>
      <c r="H18" s="74">
        <v>0</v>
      </c>
      <c r="I18" s="130">
        <f t="shared" si="0"/>
        <v>52</v>
      </c>
      <c r="J18" s="131">
        <f>IF(I18=0,"0,00",I18/SUM(I16:I18)*100)</f>
        <v>8.8135593220338979</v>
      </c>
    </row>
    <row r="19" spans="1:10" x14ac:dyDescent="0.2">
      <c r="A19" s="229" t="s">
        <v>132</v>
      </c>
      <c r="B19" s="232"/>
      <c r="C19" s="134"/>
      <c r="D19" s="123" t="s">
        <v>126</v>
      </c>
      <c r="E19" s="243">
        <v>0</v>
      </c>
      <c r="F19" s="243">
        <v>0</v>
      </c>
      <c r="G19" s="243">
        <v>0</v>
      </c>
      <c r="H19" s="243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244">
        <v>0</v>
      </c>
      <c r="F20" s="244">
        <v>0</v>
      </c>
      <c r="G20" s="244">
        <v>0</v>
      </c>
      <c r="H20" s="244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140</v>
      </c>
      <c r="D21" s="129" t="s">
        <v>129</v>
      </c>
      <c r="E21" s="245">
        <v>0</v>
      </c>
      <c r="F21" s="245">
        <v>0</v>
      </c>
      <c r="G21" s="245">
        <v>0</v>
      </c>
      <c r="H21" s="24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243">
        <v>0</v>
      </c>
      <c r="F22" s="243">
        <v>0</v>
      </c>
      <c r="G22" s="243">
        <v>0</v>
      </c>
      <c r="H22" s="243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130</v>
      </c>
      <c r="D23" s="125" t="s">
        <v>128</v>
      </c>
      <c r="E23" s="244">
        <v>0</v>
      </c>
      <c r="F23" s="244">
        <v>0</v>
      </c>
      <c r="G23" s="244">
        <v>0</v>
      </c>
      <c r="H23" s="244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0"/>
      <c r="B24" s="233"/>
      <c r="C24" s="128" t="s">
        <v>141</v>
      </c>
      <c r="D24" s="129" t="s">
        <v>129</v>
      </c>
      <c r="E24" s="245">
        <v>0</v>
      </c>
      <c r="F24" s="245">
        <v>0</v>
      </c>
      <c r="G24" s="245">
        <v>0</v>
      </c>
      <c r="H24" s="24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126</v>
      </c>
      <c r="E25" s="243">
        <v>0</v>
      </c>
      <c r="F25" s="243">
        <v>0</v>
      </c>
      <c r="G25" s="243">
        <v>0</v>
      </c>
      <c r="H25" s="243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131</v>
      </c>
      <c r="D26" s="125" t="s">
        <v>128</v>
      </c>
      <c r="E26" s="244">
        <v>0</v>
      </c>
      <c r="F26" s="244">
        <v>0</v>
      </c>
      <c r="G26" s="244">
        <v>0</v>
      </c>
      <c r="H26" s="244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1"/>
      <c r="B27" s="234"/>
      <c r="C27" s="133" t="s">
        <v>142</v>
      </c>
      <c r="D27" s="129" t="s">
        <v>129</v>
      </c>
      <c r="E27" s="245">
        <v>0</v>
      </c>
      <c r="F27" s="245">
        <v>0</v>
      </c>
      <c r="G27" s="245">
        <v>0</v>
      </c>
      <c r="H27" s="24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12</v>
      </c>
      <c r="F29" s="126">
        <v>61</v>
      </c>
      <c r="G29" s="126">
        <v>0</v>
      </c>
      <c r="H29" s="126">
        <v>4</v>
      </c>
      <c r="I29" s="126">
        <f t="shared" si="0"/>
        <v>77</v>
      </c>
      <c r="J29" s="127">
        <f>IF(I29=0,"0,00",I29/SUM(I28:I30)*100)</f>
        <v>35.079726651480634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23</v>
      </c>
      <c r="F30" s="74">
        <v>121</v>
      </c>
      <c r="G30" s="74">
        <v>0</v>
      </c>
      <c r="H30" s="74">
        <v>4</v>
      </c>
      <c r="I30" s="130">
        <f t="shared" si="0"/>
        <v>142.5</v>
      </c>
      <c r="J30" s="131">
        <f>IF(I30=0,"0,00",I30/SUM(I28:I30)*100)</f>
        <v>64.920273348519359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9</v>
      </c>
      <c r="F32" s="126">
        <v>69</v>
      </c>
      <c r="G32" s="126">
        <v>0</v>
      </c>
      <c r="H32" s="126">
        <v>1</v>
      </c>
      <c r="I32" s="126">
        <f t="shared" si="0"/>
        <v>76</v>
      </c>
      <c r="J32" s="127">
        <f>IF(I32=0,"0,00",I32/SUM(I31:I33)*100)</f>
        <v>32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25</v>
      </c>
      <c r="F33" s="74">
        <v>149</v>
      </c>
      <c r="G33" s="74">
        <v>0</v>
      </c>
      <c r="H33" s="74">
        <v>0</v>
      </c>
      <c r="I33" s="130">
        <f t="shared" si="0"/>
        <v>161.5</v>
      </c>
      <c r="J33" s="131">
        <f>IF(I33=0,"0,00",I33/SUM(I31:I33)*100)</f>
        <v>68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9</v>
      </c>
      <c r="F35" s="126">
        <v>85</v>
      </c>
      <c r="G35" s="126">
        <v>0</v>
      </c>
      <c r="H35" s="126">
        <v>0</v>
      </c>
      <c r="I35" s="126">
        <f t="shared" si="0"/>
        <v>89.5</v>
      </c>
      <c r="J35" s="127">
        <f>IF(I35=0,"0,00",I35/SUM(I34:I36)*100)</f>
        <v>25.105189340813467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22</v>
      </c>
      <c r="F36" s="74">
        <v>256</v>
      </c>
      <c r="G36" s="74">
        <v>0</v>
      </c>
      <c r="H36" s="74">
        <v>0</v>
      </c>
      <c r="I36" s="130">
        <f t="shared" si="0"/>
        <v>267</v>
      </c>
      <c r="J36" s="131">
        <f>IF(I36=0,"0,00",I36/SUM(I34:I36)*100)</f>
        <v>74.894810659186533</v>
      </c>
    </row>
    <row r="37" spans="1:10" x14ac:dyDescent="0.2">
      <c r="A37" s="229" t="s">
        <v>134</v>
      </c>
      <c r="B37" s="232"/>
      <c r="C37" s="134"/>
      <c r="D37" s="123" t="s">
        <v>126</v>
      </c>
      <c r="E37" s="243">
        <v>0</v>
      </c>
      <c r="F37" s="243">
        <v>0</v>
      </c>
      <c r="G37" s="243">
        <v>0</v>
      </c>
      <c r="H37" s="243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244">
        <v>0</v>
      </c>
      <c r="F38" s="244">
        <v>0</v>
      </c>
      <c r="G38" s="244">
        <v>0</v>
      </c>
      <c r="H38" s="244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146</v>
      </c>
      <c r="D39" s="129" t="s">
        <v>129</v>
      </c>
      <c r="E39" s="245">
        <v>0</v>
      </c>
      <c r="F39" s="245">
        <v>0</v>
      </c>
      <c r="G39" s="245">
        <v>0</v>
      </c>
      <c r="H39" s="24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0"/>
      <c r="B40" s="233"/>
      <c r="C40" s="132"/>
      <c r="D40" s="123" t="s">
        <v>126</v>
      </c>
      <c r="E40" s="243">
        <v>0</v>
      </c>
      <c r="F40" s="243">
        <v>0</v>
      </c>
      <c r="G40" s="243">
        <v>0</v>
      </c>
      <c r="H40" s="24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244">
        <v>0</v>
      </c>
      <c r="F41" s="244">
        <v>0</v>
      </c>
      <c r="G41" s="244">
        <v>0</v>
      </c>
      <c r="H41" s="244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147</v>
      </c>
      <c r="D42" s="129" t="s">
        <v>129</v>
      </c>
      <c r="E42" s="245">
        <v>0</v>
      </c>
      <c r="F42" s="245">
        <v>0</v>
      </c>
      <c r="G42" s="245">
        <v>0</v>
      </c>
      <c r="H42" s="24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126</v>
      </c>
      <c r="E43" s="243">
        <v>0</v>
      </c>
      <c r="F43" s="243">
        <v>0</v>
      </c>
      <c r="G43" s="243">
        <v>0</v>
      </c>
      <c r="H43" s="24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244">
        <v>0</v>
      </c>
      <c r="F44" s="244">
        <v>0</v>
      </c>
      <c r="G44" s="244">
        <v>0</v>
      </c>
      <c r="H44" s="244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148</v>
      </c>
      <c r="D45" s="129" t="s">
        <v>129</v>
      </c>
      <c r="E45" s="245">
        <v>0</v>
      </c>
      <c r="F45" s="245">
        <v>0</v>
      </c>
      <c r="G45" s="245">
        <v>0</v>
      </c>
      <c r="H45" s="24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6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98 - CR 52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9852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43902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1293.5</v>
      </c>
      <c r="AV12" s="97">
        <f t="shared" si="0"/>
        <v>1254.5</v>
      </c>
      <c r="AW12" s="97">
        <f t="shared" si="0"/>
        <v>1211.5</v>
      </c>
      <c r="AX12" s="97">
        <f t="shared" si="0"/>
        <v>1160.5</v>
      </c>
      <c r="AY12" s="97">
        <f t="shared" si="0"/>
        <v>1098</v>
      </c>
      <c r="AZ12" s="97">
        <f t="shared" si="0"/>
        <v>1061</v>
      </c>
      <c r="BA12" s="97">
        <f t="shared" si="0"/>
        <v>1068</v>
      </c>
      <c r="BB12" s="97"/>
      <c r="BC12" s="97"/>
      <c r="BD12" s="97"/>
      <c r="BE12" s="97">
        <f t="shared" ref="BE12:BQ12" si="1">P14</f>
        <v>1199</v>
      </c>
      <c r="BF12" s="97">
        <f t="shared" si="1"/>
        <v>1203.5</v>
      </c>
      <c r="BG12" s="97">
        <f t="shared" si="1"/>
        <v>1261.5</v>
      </c>
      <c r="BH12" s="97">
        <f t="shared" si="1"/>
        <v>1328</v>
      </c>
      <c r="BI12" s="97">
        <f t="shared" si="1"/>
        <v>1306</v>
      </c>
      <c r="BJ12" s="97">
        <f t="shared" si="1"/>
        <v>1328.5</v>
      </c>
      <c r="BK12" s="97">
        <f t="shared" si="1"/>
        <v>1286</v>
      </c>
      <c r="BL12" s="97">
        <f t="shared" si="1"/>
        <v>1270.5</v>
      </c>
      <c r="BM12" s="97">
        <f t="shared" si="1"/>
        <v>1067.5</v>
      </c>
      <c r="BN12" s="97">
        <f t="shared" si="1"/>
        <v>1033</v>
      </c>
      <c r="BO12" s="97">
        <f t="shared" si="1"/>
        <v>1068</v>
      </c>
      <c r="BP12" s="97">
        <f t="shared" si="1"/>
        <v>1063.5</v>
      </c>
      <c r="BQ12" s="97">
        <f t="shared" si="1"/>
        <v>1228</v>
      </c>
      <c r="BR12" s="97"/>
      <c r="BS12" s="97"/>
      <c r="BT12" s="97"/>
      <c r="BU12" s="97">
        <f t="shared" ref="BU12:CC12" si="2">AG14</f>
        <v>1143.5</v>
      </c>
      <c r="BV12" s="97">
        <f t="shared" si="2"/>
        <v>1167.5</v>
      </c>
      <c r="BW12" s="97">
        <f t="shared" si="2"/>
        <v>1259</v>
      </c>
      <c r="BX12" s="97">
        <f t="shared" si="2"/>
        <v>1249.5</v>
      </c>
      <c r="BY12" s="97">
        <f t="shared" si="2"/>
        <v>1265.5</v>
      </c>
      <c r="BZ12" s="97">
        <f t="shared" si="2"/>
        <v>1314</v>
      </c>
      <c r="CA12" s="97">
        <f t="shared" si="2"/>
        <v>1292.5</v>
      </c>
      <c r="CB12" s="97">
        <f t="shared" si="2"/>
        <v>1301</v>
      </c>
      <c r="CC12" s="97">
        <f t="shared" si="2"/>
        <v>1270</v>
      </c>
    </row>
    <row r="13" spans="1:81" ht="16.5" customHeight="1" x14ac:dyDescent="0.2">
      <c r="A13" s="100" t="s">
        <v>105</v>
      </c>
      <c r="B13" s="149">
        <f>'G-1'!F10</f>
        <v>316.5</v>
      </c>
      <c r="C13" s="149">
        <f>'G-1'!F11</f>
        <v>332.5</v>
      </c>
      <c r="D13" s="149">
        <f>'G-1'!F12</f>
        <v>322</v>
      </c>
      <c r="E13" s="149">
        <f>'G-1'!F13</f>
        <v>322.5</v>
      </c>
      <c r="F13" s="149">
        <f>'G-1'!F14</f>
        <v>277.5</v>
      </c>
      <c r="G13" s="149">
        <f>'G-1'!F15</f>
        <v>289.5</v>
      </c>
      <c r="H13" s="149">
        <f>'G-1'!F16</f>
        <v>271</v>
      </c>
      <c r="I13" s="149">
        <f>'G-1'!F17</f>
        <v>260</v>
      </c>
      <c r="J13" s="149">
        <f>'G-1'!F18</f>
        <v>240.5</v>
      </c>
      <c r="K13" s="149">
        <f>'G-1'!F19</f>
        <v>296.5</v>
      </c>
      <c r="L13" s="150"/>
      <c r="M13" s="149">
        <f>'G-1'!F20</f>
        <v>299.5</v>
      </c>
      <c r="N13" s="149">
        <f>'G-1'!F21</f>
        <v>293.5</v>
      </c>
      <c r="O13" s="149">
        <f>'G-1'!F22</f>
        <v>259</v>
      </c>
      <c r="P13" s="149">
        <f>'G-1'!M10</f>
        <v>347</v>
      </c>
      <c r="Q13" s="149">
        <f>'G-1'!M11</f>
        <v>304</v>
      </c>
      <c r="R13" s="149">
        <f>'G-1'!M12</f>
        <v>351.5</v>
      </c>
      <c r="S13" s="149">
        <f>'G-1'!M13</f>
        <v>325.5</v>
      </c>
      <c r="T13" s="149">
        <f>'G-1'!M14</f>
        <v>325</v>
      </c>
      <c r="U13" s="149">
        <f>'G-1'!M15</f>
        <v>326.5</v>
      </c>
      <c r="V13" s="149">
        <f>'G-1'!M16</f>
        <v>309</v>
      </c>
      <c r="W13" s="149">
        <f>'G-1'!M17</f>
        <v>310</v>
      </c>
      <c r="X13" s="149">
        <f>'G-1'!M18</f>
        <v>122</v>
      </c>
      <c r="Y13" s="149">
        <f>'G-1'!M19</f>
        <v>292</v>
      </c>
      <c r="Z13" s="149">
        <f>'G-1'!M20</f>
        <v>344</v>
      </c>
      <c r="AA13" s="149">
        <f>'G-1'!M21</f>
        <v>305.5</v>
      </c>
      <c r="AB13" s="149">
        <f>'G-1'!M22</f>
        <v>286.5</v>
      </c>
      <c r="AC13" s="150"/>
      <c r="AD13" s="149">
        <f>'G-1'!T10</f>
        <v>281.5</v>
      </c>
      <c r="AE13" s="149">
        <f>'G-1'!T11</f>
        <v>258.5</v>
      </c>
      <c r="AF13" s="149">
        <f>'G-1'!T12</f>
        <v>299.5</v>
      </c>
      <c r="AG13" s="149">
        <f>'G-1'!T13</f>
        <v>304</v>
      </c>
      <c r="AH13" s="149">
        <f>'G-1'!T14</f>
        <v>305.5</v>
      </c>
      <c r="AI13" s="149">
        <f>'G-1'!T15</f>
        <v>350</v>
      </c>
      <c r="AJ13" s="149">
        <f>'G-1'!T16</f>
        <v>290</v>
      </c>
      <c r="AK13" s="149">
        <f>'G-1'!T17</f>
        <v>320</v>
      </c>
      <c r="AL13" s="149">
        <f>'G-1'!T18</f>
        <v>354</v>
      </c>
      <c r="AM13" s="149">
        <f>'G-1'!T19</f>
        <v>328.5</v>
      </c>
      <c r="AN13" s="149">
        <f>'G-1'!T20</f>
        <v>298.5</v>
      </c>
      <c r="AO13" s="149">
        <f>'G-1'!T21</f>
        <v>289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1293.5</v>
      </c>
      <c r="F14" s="149">
        <f t="shared" ref="F14:K14" si="3">C13+D13+E13+F13</f>
        <v>1254.5</v>
      </c>
      <c r="G14" s="149">
        <f t="shared" si="3"/>
        <v>1211.5</v>
      </c>
      <c r="H14" s="149">
        <f t="shared" si="3"/>
        <v>1160.5</v>
      </c>
      <c r="I14" s="149">
        <f t="shared" si="3"/>
        <v>1098</v>
      </c>
      <c r="J14" s="149">
        <f t="shared" si="3"/>
        <v>1061</v>
      </c>
      <c r="K14" s="149">
        <f t="shared" si="3"/>
        <v>1068</v>
      </c>
      <c r="L14" s="150"/>
      <c r="M14" s="149"/>
      <c r="N14" s="149"/>
      <c r="O14" s="149"/>
      <c r="P14" s="149">
        <f>M13+N13+O13+P13</f>
        <v>1199</v>
      </c>
      <c r="Q14" s="149">
        <f t="shared" ref="Q14:AB14" si="4">N13+O13+P13+Q13</f>
        <v>1203.5</v>
      </c>
      <c r="R14" s="149">
        <f t="shared" si="4"/>
        <v>1261.5</v>
      </c>
      <c r="S14" s="149">
        <f t="shared" si="4"/>
        <v>1328</v>
      </c>
      <c r="T14" s="149">
        <f t="shared" si="4"/>
        <v>1306</v>
      </c>
      <c r="U14" s="149">
        <f t="shared" si="4"/>
        <v>1328.5</v>
      </c>
      <c r="V14" s="149">
        <f t="shared" si="4"/>
        <v>1286</v>
      </c>
      <c r="W14" s="149">
        <f t="shared" si="4"/>
        <v>1270.5</v>
      </c>
      <c r="X14" s="149">
        <f t="shared" si="4"/>
        <v>1067.5</v>
      </c>
      <c r="Y14" s="149">
        <f t="shared" si="4"/>
        <v>1033</v>
      </c>
      <c r="Z14" s="149">
        <f t="shared" si="4"/>
        <v>1068</v>
      </c>
      <c r="AA14" s="149">
        <f t="shared" si="4"/>
        <v>1063.5</v>
      </c>
      <c r="AB14" s="149">
        <f t="shared" si="4"/>
        <v>1228</v>
      </c>
      <c r="AC14" s="150"/>
      <c r="AD14" s="149"/>
      <c r="AE14" s="149"/>
      <c r="AF14" s="149"/>
      <c r="AG14" s="149">
        <f>AD13+AE13+AF13+AG13</f>
        <v>1143.5</v>
      </c>
      <c r="AH14" s="149">
        <f t="shared" ref="AH14:AO14" si="5">AE13+AF13+AG13+AH13</f>
        <v>1167.5</v>
      </c>
      <c r="AI14" s="149">
        <f t="shared" si="5"/>
        <v>1259</v>
      </c>
      <c r="AJ14" s="149">
        <f t="shared" si="5"/>
        <v>1249.5</v>
      </c>
      <c r="AK14" s="149">
        <f t="shared" si="5"/>
        <v>1265.5</v>
      </c>
      <c r="AL14" s="149">
        <f t="shared" si="5"/>
        <v>1314</v>
      </c>
      <c r="AM14" s="149">
        <f t="shared" si="5"/>
        <v>1292.5</v>
      </c>
      <c r="AN14" s="149">
        <f t="shared" si="5"/>
        <v>1301</v>
      </c>
      <c r="AO14" s="149">
        <f t="shared" si="5"/>
        <v>1270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0.10408560311284047</v>
      </c>
      <c r="E15" s="152"/>
      <c r="F15" s="152" t="s">
        <v>109</v>
      </c>
      <c r="G15" s="153">
        <f>DIRECCIONALIDAD!J11/100</f>
        <v>0.81712062256809337</v>
      </c>
      <c r="H15" s="152"/>
      <c r="I15" s="152" t="s">
        <v>110</v>
      </c>
      <c r="J15" s="153">
        <f>DIRECCIONALIDAD!J12/100</f>
        <v>7.8793774319066145E-2</v>
      </c>
      <c r="K15" s="154"/>
      <c r="L15" s="148"/>
      <c r="M15" s="151"/>
      <c r="N15" s="152"/>
      <c r="O15" s="152" t="s">
        <v>108</v>
      </c>
      <c r="P15" s="153">
        <f>DIRECCIONALIDAD!J13/100</f>
        <v>0.13532651455546812</v>
      </c>
      <c r="Q15" s="152"/>
      <c r="R15" s="152"/>
      <c r="S15" s="152"/>
      <c r="T15" s="152" t="s">
        <v>109</v>
      </c>
      <c r="U15" s="153">
        <f>DIRECCIONALIDAD!J14/100</f>
        <v>0.77419354838709675</v>
      </c>
      <c r="V15" s="152"/>
      <c r="W15" s="152"/>
      <c r="X15" s="152"/>
      <c r="Y15" s="152" t="s">
        <v>110</v>
      </c>
      <c r="Z15" s="153">
        <f>DIRECCIONALIDAD!J15/100</f>
        <v>9.0479937057435095E-2</v>
      </c>
      <c r="AA15" s="152"/>
      <c r="AB15" s="154"/>
      <c r="AC15" s="148"/>
      <c r="AD15" s="151"/>
      <c r="AE15" s="152" t="s">
        <v>108</v>
      </c>
      <c r="AF15" s="153">
        <f>DIRECCIONALIDAD!J16/100</f>
        <v>0.11271186440677966</v>
      </c>
      <c r="AG15" s="152"/>
      <c r="AH15" s="152"/>
      <c r="AI15" s="152"/>
      <c r="AJ15" s="152" t="s">
        <v>109</v>
      </c>
      <c r="AK15" s="153">
        <f>DIRECCIONALIDAD!J17/100</f>
        <v>0.79915254237288136</v>
      </c>
      <c r="AL15" s="152"/>
      <c r="AM15" s="152"/>
      <c r="AN15" s="152" t="s">
        <v>110</v>
      </c>
      <c r="AO15" s="155">
        <f>DIRECCIONALIDAD!J18/100</f>
        <v>8.8135593220338981E-2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0</v>
      </c>
      <c r="C17" s="149">
        <f>'G-2'!F11</f>
        <v>0</v>
      </c>
      <c r="D17" s="149">
        <f>'G-2'!F12</f>
        <v>0</v>
      </c>
      <c r="E17" s="149">
        <f>'G-2'!F13</f>
        <v>0</v>
      </c>
      <c r="F17" s="149">
        <f>'G-2'!F14</f>
        <v>0</v>
      </c>
      <c r="G17" s="149">
        <f>'G-2'!F15</f>
        <v>0</v>
      </c>
      <c r="H17" s="149">
        <f>'G-2'!F16</f>
        <v>0</v>
      </c>
      <c r="I17" s="149">
        <f>'G-2'!F17</f>
        <v>0</v>
      </c>
      <c r="J17" s="149">
        <f>'G-2'!F18</f>
        <v>0</v>
      </c>
      <c r="K17" s="149">
        <f>'G-2'!F19</f>
        <v>0</v>
      </c>
      <c r="L17" s="150"/>
      <c r="M17" s="149">
        <f>'G-2'!F20</f>
        <v>0</v>
      </c>
      <c r="N17" s="149">
        <f>'G-2'!F21</f>
        <v>0</v>
      </c>
      <c r="O17" s="149">
        <f>'G-2'!F22</f>
        <v>0</v>
      </c>
      <c r="P17" s="149">
        <f>'G-2'!M10</f>
        <v>0</v>
      </c>
      <c r="Q17" s="149">
        <f>'G-2'!M11</f>
        <v>0</v>
      </c>
      <c r="R17" s="149">
        <f>'G-2'!M12</f>
        <v>0</v>
      </c>
      <c r="S17" s="149">
        <f>'G-2'!M13</f>
        <v>0</v>
      </c>
      <c r="T17" s="149">
        <f>'G-2'!M14</f>
        <v>0</v>
      </c>
      <c r="U17" s="149">
        <f>'G-2'!M15</f>
        <v>0</v>
      </c>
      <c r="V17" s="149">
        <f>'G-2'!M16</f>
        <v>0</v>
      </c>
      <c r="W17" s="149">
        <f>'G-2'!M17</f>
        <v>0</v>
      </c>
      <c r="X17" s="149">
        <f>'G-2'!M18</f>
        <v>0</v>
      </c>
      <c r="Y17" s="149">
        <f>'G-2'!M19</f>
        <v>0</v>
      </c>
      <c r="Z17" s="149">
        <f>'G-2'!M20</f>
        <v>0</v>
      </c>
      <c r="AA17" s="149">
        <f>'G-2'!M21</f>
        <v>0</v>
      </c>
      <c r="AB17" s="149">
        <f>'G-2'!M22</f>
        <v>0</v>
      </c>
      <c r="AC17" s="150"/>
      <c r="AD17" s="149">
        <f>'G-2'!T10</f>
        <v>0</v>
      </c>
      <c r="AE17" s="149">
        <f>'G-2'!T11</f>
        <v>0</v>
      </c>
      <c r="AF17" s="149">
        <f>'G-2'!T12</f>
        <v>0</v>
      </c>
      <c r="AG17" s="149">
        <f>'G-2'!T13</f>
        <v>0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357</v>
      </c>
      <c r="AV19" s="92">
        <f t="shared" si="15"/>
        <v>384</v>
      </c>
      <c r="AW19" s="92">
        <f t="shared" si="15"/>
        <v>391</v>
      </c>
      <c r="AX19" s="92">
        <f t="shared" si="15"/>
        <v>408.5</v>
      </c>
      <c r="AY19" s="92">
        <f t="shared" si="15"/>
        <v>424</v>
      </c>
      <c r="AZ19" s="92">
        <f t="shared" si="15"/>
        <v>413.5</v>
      </c>
      <c r="BA19" s="92">
        <f t="shared" si="15"/>
        <v>455</v>
      </c>
      <c r="BB19" s="92"/>
      <c r="BC19" s="92"/>
      <c r="BD19" s="92"/>
      <c r="BE19" s="92">
        <f t="shared" ref="BE19:BQ19" si="16">P22</f>
        <v>502.5</v>
      </c>
      <c r="BF19" s="92">
        <f t="shared" si="16"/>
        <v>579.5</v>
      </c>
      <c r="BG19" s="92">
        <f t="shared" si="16"/>
        <v>665</v>
      </c>
      <c r="BH19" s="92">
        <f t="shared" si="16"/>
        <v>697</v>
      </c>
      <c r="BI19" s="92">
        <f t="shared" si="16"/>
        <v>697.5</v>
      </c>
      <c r="BJ19" s="92">
        <f t="shared" si="16"/>
        <v>705</v>
      </c>
      <c r="BK19" s="92">
        <f t="shared" si="16"/>
        <v>654.5</v>
      </c>
      <c r="BL19" s="92">
        <f t="shared" si="16"/>
        <v>598.5</v>
      </c>
      <c r="BM19" s="92">
        <f t="shared" si="16"/>
        <v>560</v>
      </c>
      <c r="BN19" s="92">
        <f t="shared" si="16"/>
        <v>548</v>
      </c>
      <c r="BO19" s="92">
        <f t="shared" si="16"/>
        <v>562.5</v>
      </c>
      <c r="BP19" s="92">
        <f t="shared" si="16"/>
        <v>552.5</v>
      </c>
      <c r="BQ19" s="92">
        <f t="shared" si="16"/>
        <v>555</v>
      </c>
      <c r="BR19" s="92"/>
      <c r="BS19" s="92"/>
      <c r="BT19" s="92"/>
      <c r="BU19" s="92">
        <f t="shared" ref="BU19:CC19" si="17">AG22</f>
        <v>622</v>
      </c>
      <c r="BV19" s="92">
        <f t="shared" si="17"/>
        <v>642</v>
      </c>
      <c r="BW19" s="92">
        <f t="shared" si="17"/>
        <v>658.5</v>
      </c>
      <c r="BX19" s="92">
        <f t="shared" si="17"/>
        <v>672.5</v>
      </c>
      <c r="BY19" s="92">
        <f t="shared" si="17"/>
        <v>686.5</v>
      </c>
      <c r="BZ19" s="92">
        <f t="shared" si="17"/>
        <v>704</v>
      </c>
      <c r="CA19" s="92">
        <f t="shared" si="17"/>
        <v>760.5</v>
      </c>
      <c r="CB19" s="92">
        <f t="shared" si="17"/>
        <v>773</v>
      </c>
      <c r="CC19" s="92">
        <f t="shared" si="17"/>
        <v>771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1650.5</v>
      </c>
      <c r="AV20" s="92">
        <f t="shared" si="18"/>
        <v>1638.5</v>
      </c>
      <c r="AW20" s="92">
        <f t="shared" si="18"/>
        <v>1602.5</v>
      </c>
      <c r="AX20" s="92">
        <f t="shared" si="18"/>
        <v>1569</v>
      </c>
      <c r="AY20" s="92">
        <f t="shared" si="18"/>
        <v>1522</v>
      </c>
      <c r="AZ20" s="92">
        <f t="shared" si="18"/>
        <v>1474.5</v>
      </c>
      <c r="BA20" s="92">
        <f t="shared" si="18"/>
        <v>1523</v>
      </c>
      <c r="BB20" s="92"/>
      <c r="BC20" s="92"/>
      <c r="BD20" s="92"/>
      <c r="BE20" s="92">
        <f t="shared" ref="BE20:BQ20" si="19">P30</f>
        <v>1701.5</v>
      </c>
      <c r="BF20" s="92">
        <f t="shared" si="19"/>
        <v>1783</v>
      </c>
      <c r="BG20" s="92">
        <f t="shared" si="19"/>
        <v>1926.5</v>
      </c>
      <c r="BH20" s="92">
        <f t="shared" si="19"/>
        <v>2025</v>
      </c>
      <c r="BI20" s="92">
        <f t="shared" si="19"/>
        <v>2003.5</v>
      </c>
      <c r="BJ20" s="92">
        <f t="shared" si="19"/>
        <v>2033.5</v>
      </c>
      <c r="BK20" s="92">
        <f t="shared" si="19"/>
        <v>1940.5</v>
      </c>
      <c r="BL20" s="92">
        <f t="shared" si="19"/>
        <v>1869</v>
      </c>
      <c r="BM20" s="92">
        <f t="shared" si="19"/>
        <v>1627.5</v>
      </c>
      <c r="BN20" s="92">
        <f t="shared" si="19"/>
        <v>1581</v>
      </c>
      <c r="BO20" s="92">
        <f t="shared" si="19"/>
        <v>1630.5</v>
      </c>
      <c r="BP20" s="92">
        <f t="shared" si="19"/>
        <v>1616</v>
      </c>
      <c r="BQ20" s="92">
        <f t="shared" si="19"/>
        <v>1783</v>
      </c>
      <c r="BR20" s="92"/>
      <c r="BS20" s="92"/>
      <c r="BT20" s="92"/>
      <c r="BU20" s="92">
        <f t="shared" ref="BU20:CC20" si="20">AG30</f>
        <v>1765.5</v>
      </c>
      <c r="BV20" s="92">
        <f t="shared" si="20"/>
        <v>1809.5</v>
      </c>
      <c r="BW20" s="92">
        <f t="shared" si="20"/>
        <v>1917.5</v>
      </c>
      <c r="BX20" s="92">
        <f t="shared" si="20"/>
        <v>1922</v>
      </c>
      <c r="BY20" s="92">
        <f t="shared" si="20"/>
        <v>1952</v>
      </c>
      <c r="BZ20" s="92">
        <f t="shared" si="20"/>
        <v>2018</v>
      </c>
      <c r="CA20" s="92">
        <f t="shared" si="20"/>
        <v>2053</v>
      </c>
      <c r="CB20" s="92">
        <f t="shared" si="20"/>
        <v>2074</v>
      </c>
      <c r="CC20" s="92">
        <f t="shared" si="20"/>
        <v>2041</v>
      </c>
    </row>
    <row r="21" spans="1:81" ht="16.5" customHeight="1" x14ac:dyDescent="0.2">
      <c r="A21" s="100" t="s">
        <v>105</v>
      </c>
      <c r="B21" s="149">
        <f>'G-3'!F10</f>
        <v>77.5</v>
      </c>
      <c r="C21" s="149">
        <f>'G-3'!F11</f>
        <v>91.5</v>
      </c>
      <c r="D21" s="149">
        <f>'G-3'!F12</f>
        <v>100</v>
      </c>
      <c r="E21" s="149">
        <f>'G-3'!F13</f>
        <v>88</v>
      </c>
      <c r="F21" s="149">
        <f>'G-3'!F14</f>
        <v>104.5</v>
      </c>
      <c r="G21" s="149">
        <f>'G-3'!F15</f>
        <v>98.5</v>
      </c>
      <c r="H21" s="149">
        <f>'G-3'!F16</f>
        <v>117.5</v>
      </c>
      <c r="I21" s="149">
        <f>'G-3'!F17</f>
        <v>103.5</v>
      </c>
      <c r="J21" s="149">
        <f>'G-3'!F18</f>
        <v>94</v>
      </c>
      <c r="K21" s="149">
        <f>'G-3'!F19</f>
        <v>140</v>
      </c>
      <c r="L21" s="150"/>
      <c r="M21" s="149">
        <f>'G-3'!F20</f>
        <v>86.5</v>
      </c>
      <c r="N21" s="149">
        <f>'G-3'!F21</f>
        <v>109</v>
      </c>
      <c r="O21" s="149">
        <f>'G-3'!F22</f>
        <v>150.5</v>
      </c>
      <c r="P21" s="149">
        <f>'G-3'!M10</f>
        <v>156.5</v>
      </c>
      <c r="Q21" s="149">
        <f>'G-3'!M11</f>
        <v>163.5</v>
      </c>
      <c r="R21" s="149">
        <f>'G-3'!M12</f>
        <v>194.5</v>
      </c>
      <c r="S21" s="149">
        <f>'G-3'!M13</f>
        <v>182.5</v>
      </c>
      <c r="T21" s="149">
        <f>'G-3'!M14</f>
        <v>157</v>
      </c>
      <c r="U21" s="149">
        <f>'G-3'!M15</f>
        <v>171</v>
      </c>
      <c r="V21" s="149">
        <f>'G-3'!M16</f>
        <v>144</v>
      </c>
      <c r="W21" s="149">
        <f>'G-3'!M17</f>
        <v>126.5</v>
      </c>
      <c r="X21" s="149">
        <f>'G-3'!M18</f>
        <v>118.5</v>
      </c>
      <c r="Y21" s="149">
        <f>'G-3'!M19</f>
        <v>159</v>
      </c>
      <c r="Z21" s="149">
        <f>'G-3'!M20</f>
        <v>158.5</v>
      </c>
      <c r="AA21" s="149">
        <f>'G-3'!M21</f>
        <v>116.5</v>
      </c>
      <c r="AB21" s="149">
        <f>'G-3'!M22</f>
        <v>121</v>
      </c>
      <c r="AC21" s="150"/>
      <c r="AD21" s="149">
        <f>'G-3'!T10</f>
        <v>140.5</v>
      </c>
      <c r="AE21" s="149">
        <f>'G-3'!T11</f>
        <v>159</v>
      </c>
      <c r="AF21" s="149">
        <f>'G-3'!T12</f>
        <v>169</v>
      </c>
      <c r="AG21" s="149">
        <f>'G-3'!T13</f>
        <v>153.5</v>
      </c>
      <c r="AH21" s="149">
        <f>'G-3'!T14</f>
        <v>160.5</v>
      </c>
      <c r="AI21" s="149">
        <f>'G-3'!T15</f>
        <v>175.5</v>
      </c>
      <c r="AJ21" s="149">
        <f>'G-3'!T16</f>
        <v>183</v>
      </c>
      <c r="AK21" s="149">
        <f>'G-3'!T17</f>
        <v>167.5</v>
      </c>
      <c r="AL21" s="149">
        <f>'G-3'!T18</f>
        <v>178</v>
      </c>
      <c r="AM21" s="149">
        <f>'G-3'!T19</f>
        <v>232</v>
      </c>
      <c r="AN21" s="149">
        <f>'G-3'!T20</f>
        <v>195.5</v>
      </c>
      <c r="AO21" s="149">
        <f>'G-3'!T21</f>
        <v>165.5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357</v>
      </c>
      <c r="F22" s="149">
        <f t="shared" ref="F22:K22" si="21">C21+D21+E21+F21</f>
        <v>384</v>
      </c>
      <c r="G22" s="149">
        <f t="shared" si="21"/>
        <v>391</v>
      </c>
      <c r="H22" s="149">
        <f t="shared" si="21"/>
        <v>408.5</v>
      </c>
      <c r="I22" s="149">
        <f t="shared" si="21"/>
        <v>424</v>
      </c>
      <c r="J22" s="149">
        <f t="shared" si="21"/>
        <v>413.5</v>
      </c>
      <c r="K22" s="149">
        <f t="shared" si="21"/>
        <v>455</v>
      </c>
      <c r="L22" s="150"/>
      <c r="M22" s="149"/>
      <c r="N22" s="149"/>
      <c r="O22" s="149"/>
      <c r="P22" s="149">
        <f>M21+N21+O21+P21</f>
        <v>502.5</v>
      </c>
      <c r="Q22" s="149">
        <f t="shared" ref="Q22:AB22" si="22">N21+O21+P21+Q21</f>
        <v>579.5</v>
      </c>
      <c r="R22" s="149">
        <f t="shared" si="22"/>
        <v>665</v>
      </c>
      <c r="S22" s="149">
        <f t="shared" si="22"/>
        <v>697</v>
      </c>
      <c r="T22" s="149">
        <f t="shared" si="22"/>
        <v>697.5</v>
      </c>
      <c r="U22" s="149">
        <f t="shared" si="22"/>
        <v>705</v>
      </c>
      <c r="V22" s="149">
        <f t="shared" si="22"/>
        <v>654.5</v>
      </c>
      <c r="W22" s="149">
        <f t="shared" si="22"/>
        <v>598.5</v>
      </c>
      <c r="X22" s="149">
        <f t="shared" si="22"/>
        <v>560</v>
      </c>
      <c r="Y22" s="149">
        <f t="shared" si="22"/>
        <v>548</v>
      </c>
      <c r="Z22" s="149">
        <f t="shared" si="22"/>
        <v>562.5</v>
      </c>
      <c r="AA22" s="149">
        <f t="shared" si="22"/>
        <v>552.5</v>
      </c>
      <c r="AB22" s="149">
        <f t="shared" si="22"/>
        <v>555</v>
      </c>
      <c r="AC22" s="150"/>
      <c r="AD22" s="149"/>
      <c r="AE22" s="149"/>
      <c r="AF22" s="149"/>
      <c r="AG22" s="149">
        <f>AD21+AE21+AF21+AG21</f>
        <v>622</v>
      </c>
      <c r="AH22" s="149">
        <f t="shared" ref="AH22:AO22" si="23">AE21+AF21+AG21+AH21</f>
        <v>642</v>
      </c>
      <c r="AI22" s="149">
        <f t="shared" si="23"/>
        <v>658.5</v>
      </c>
      <c r="AJ22" s="149">
        <f t="shared" si="23"/>
        <v>672.5</v>
      </c>
      <c r="AK22" s="149">
        <f t="shared" si="23"/>
        <v>686.5</v>
      </c>
      <c r="AL22" s="149">
        <f t="shared" si="23"/>
        <v>704</v>
      </c>
      <c r="AM22" s="149">
        <f t="shared" si="23"/>
        <v>760.5</v>
      </c>
      <c r="AN22" s="149">
        <f t="shared" si="23"/>
        <v>773</v>
      </c>
      <c r="AO22" s="149">
        <f t="shared" si="23"/>
        <v>771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0.35079726651480636</v>
      </c>
      <c r="H23" s="152"/>
      <c r="I23" s="152" t="s">
        <v>110</v>
      </c>
      <c r="J23" s="153">
        <f>DIRECCIONALIDAD!J30/100</f>
        <v>0.64920273348519364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0.32</v>
      </c>
      <c r="V23" s="152"/>
      <c r="W23" s="152"/>
      <c r="X23" s="152"/>
      <c r="Y23" s="152" t="s">
        <v>110</v>
      </c>
      <c r="Z23" s="153">
        <f>DIRECCIONALIDAD!J33/100</f>
        <v>0.68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0.25105189340813466</v>
      </c>
      <c r="AL23" s="152"/>
      <c r="AM23" s="152"/>
      <c r="AN23" s="152" t="s">
        <v>110</v>
      </c>
      <c r="AO23" s="155">
        <f>DIRECCIONALIDAD!J36/100</f>
        <v>0.74894810659186528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0</v>
      </c>
      <c r="C25" s="149">
        <f>'G-4'!F11</f>
        <v>0</v>
      </c>
      <c r="D25" s="149">
        <f>'G-4'!F12</f>
        <v>0</v>
      </c>
      <c r="E25" s="149">
        <f>'G-4'!F13</f>
        <v>0</v>
      </c>
      <c r="F25" s="149">
        <f>'G-4'!F14</f>
        <v>0</v>
      </c>
      <c r="G25" s="149">
        <f>'G-4'!F15</f>
        <v>0</v>
      </c>
      <c r="H25" s="149">
        <f>'G-4'!F16</f>
        <v>0</v>
      </c>
      <c r="I25" s="149">
        <f>'G-4'!F17</f>
        <v>0</v>
      </c>
      <c r="J25" s="149">
        <f>'G-4'!F18</f>
        <v>0</v>
      </c>
      <c r="K25" s="149">
        <f>'G-4'!F19</f>
        <v>0</v>
      </c>
      <c r="L25" s="150"/>
      <c r="M25" s="149">
        <f>'G-4'!F20</f>
        <v>0</v>
      </c>
      <c r="N25" s="149">
        <f>'G-4'!F21</f>
        <v>0</v>
      </c>
      <c r="O25" s="149">
        <f>'G-4'!F22</f>
        <v>0</v>
      </c>
      <c r="P25" s="149">
        <f>'G-4'!M10</f>
        <v>0</v>
      </c>
      <c r="Q25" s="149">
        <f>'G-4'!M11</f>
        <v>0</v>
      </c>
      <c r="R25" s="149">
        <f>'G-4'!M12</f>
        <v>0</v>
      </c>
      <c r="S25" s="149">
        <f>'G-4'!M13</f>
        <v>0</v>
      </c>
      <c r="T25" s="149">
        <f>'G-4'!M14</f>
        <v>0</v>
      </c>
      <c r="U25" s="149">
        <f>'G-4'!M15</f>
        <v>0</v>
      </c>
      <c r="V25" s="149">
        <f>'G-4'!M16</f>
        <v>0</v>
      </c>
      <c r="W25" s="149">
        <f>'G-4'!M17</f>
        <v>0</v>
      </c>
      <c r="X25" s="149">
        <f>'G-4'!M18</f>
        <v>0</v>
      </c>
      <c r="Y25" s="149">
        <f>'G-4'!M19</f>
        <v>0</v>
      </c>
      <c r="Z25" s="149">
        <f>'G-4'!M20</f>
        <v>0</v>
      </c>
      <c r="AA25" s="149">
        <f>'G-4'!M21</f>
        <v>0</v>
      </c>
      <c r="AB25" s="149">
        <f>'G-4'!M22</f>
        <v>0</v>
      </c>
      <c r="AC25" s="150"/>
      <c r="AD25" s="149">
        <f>'G-4'!T10</f>
        <v>0</v>
      </c>
      <c r="AE25" s="149">
        <f>'G-4'!T11</f>
        <v>0</v>
      </c>
      <c r="AF25" s="149">
        <f>'G-4'!T12</f>
        <v>0</v>
      </c>
      <c r="AG25" s="149">
        <f>'G-4'!T13</f>
        <v>0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394</v>
      </c>
      <c r="C29" s="149">
        <f t="shared" ref="C29:K29" si="27">C13+C17+C21+C25</f>
        <v>424</v>
      </c>
      <c r="D29" s="149">
        <f t="shared" si="27"/>
        <v>422</v>
      </c>
      <c r="E29" s="149">
        <f t="shared" si="27"/>
        <v>410.5</v>
      </c>
      <c r="F29" s="149">
        <f t="shared" si="27"/>
        <v>382</v>
      </c>
      <c r="G29" s="149">
        <f t="shared" si="27"/>
        <v>388</v>
      </c>
      <c r="H29" s="149">
        <f t="shared" si="27"/>
        <v>388.5</v>
      </c>
      <c r="I29" s="149">
        <f t="shared" si="27"/>
        <v>363.5</v>
      </c>
      <c r="J29" s="149">
        <f t="shared" si="27"/>
        <v>334.5</v>
      </c>
      <c r="K29" s="149">
        <f t="shared" si="27"/>
        <v>436.5</v>
      </c>
      <c r="L29" s="150"/>
      <c r="M29" s="149">
        <f>M13+M17+M21+M25</f>
        <v>386</v>
      </c>
      <c r="N29" s="149">
        <f t="shared" ref="N29:AB29" si="28">N13+N17+N21+N25</f>
        <v>402.5</v>
      </c>
      <c r="O29" s="149">
        <f t="shared" si="28"/>
        <v>409.5</v>
      </c>
      <c r="P29" s="149">
        <f t="shared" si="28"/>
        <v>503.5</v>
      </c>
      <c r="Q29" s="149">
        <f t="shared" si="28"/>
        <v>467.5</v>
      </c>
      <c r="R29" s="149">
        <f t="shared" si="28"/>
        <v>546</v>
      </c>
      <c r="S29" s="149">
        <f t="shared" si="28"/>
        <v>508</v>
      </c>
      <c r="T29" s="149">
        <f t="shared" si="28"/>
        <v>482</v>
      </c>
      <c r="U29" s="149">
        <f t="shared" si="28"/>
        <v>497.5</v>
      </c>
      <c r="V29" s="149">
        <f t="shared" si="28"/>
        <v>453</v>
      </c>
      <c r="W29" s="149">
        <f t="shared" si="28"/>
        <v>436.5</v>
      </c>
      <c r="X29" s="149">
        <f t="shared" si="28"/>
        <v>240.5</v>
      </c>
      <c r="Y29" s="149">
        <f t="shared" si="28"/>
        <v>451</v>
      </c>
      <c r="Z29" s="149">
        <f t="shared" si="28"/>
        <v>502.5</v>
      </c>
      <c r="AA29" s="149">
        <f t="shared" si="28"/>
        <v>422</v>
      </c>
      <c r="AB29" s="149">
        <f t="shared" si="28"/>
        <v>407.5</v>
      </c>
      <c r="AC29" s="150"/>
      <c r="AD29" s="149">
        <f>AD13+AD17+AD21+AD25</f>
        <v>422</v>
      </c>
      <c r="AE29" s="149">
        <f t="shared" ref="AE29:AO29" si="29">AE13+AE17+AE21+AE25</f>
        <v>417.5</v>
      </c>
      <c r="AF29" s="149">
        <f t="shared" si="29"/>
        <v>468.5</v>
      </c>
      <c r="AG29" s="149">
        <f t="shared" si="29"/>
        <v>457.5</v>
      </c>
      <c r="AH29" s="149">
        <f t="shared" si="29"/>
        <v>466</v>
      </c>
      <c r="AI29" s="149">
        <f t="shared" si="29"/>
        <v>525.5</v>
      </c>
      <c r="AJ29" s="149">
        <f t="shared" si="29"/>
        <v>473</v>
      </c>
      <c r="AK29" s="149">
        <f t="shared" si="29"/>
        <v>487.5</v>
      </c>
      <c r="AL29" s="149">
        <f t="shared" si="29"/>
        <v>532</v>
      </c>
      <c r="AM29" s="149">
        <f t="shared" si="29"/>
        <v>560.5</v>
      </c>
      <c r="AN29" s="149">
        <f t="shared" si="29"/>
        <v>494</v>
      </c>
      <c r="AO29" s="149">
        <f t="shared" si="29"/>
        <v>454.5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1650.5</v>
      </c>
      <c r="F30" s="149">
        <f t="shared" ref="F30:K30" si="30">C29+D29+E29+F29</f>
        <v>1638.5</v>
      </c>
      <c r="G30" s="149">
        <f t="shared" si="30"/>
        <v>1602.5</v>
      </c>
      <c r="H30" s="149">
        <f t="shared" si="30"/>
        <v>1569</v>
      </c>
      <c r="I30" s="149">
        <f t="shared" si="30"/>
        <v>1522</v>
      </c>
      <c r="J30" s="149">
        <f t="shared" si="30"/>
        <v>1474.5</v>
      </c>
      <c r="K30" s="149">
        <f t="shared" si="30"/>
        <v>1523</v>
      </c>
      <c r="L30" s="150"/>
      <c r="M30" s="149"/>
      <c r="N30" s="149"/>
      <c r="O30" s="149"/>
      <c r="P30" s="149">
        <f>M29+N29+O29+P29</f>
        <v>1701.5</v>
      </c>
      <c r="Q30" s="149">
        <f t="shared" ref="Q30:AB30" si="31">N29+O29+P29+Q29</f>
        <v>1783</v>
      </c>
      <c r="R30" s="149">
        <f t="shared" si="31"/>
        <v>1926.5</v>
      </c>
      <c r="S30" s="149">
        <f t="shared" si="31"/>
        <v>2025</v>
      </c>
      <c r="T30" s="149">
        <f t="shared" si="31"/>
        <v>2003.5</v>
      </c>
      <c r="U30" s="149">
        <f t="shared" si="31"/>
        <v>2033.5</v>
      </c>
      <c r="V30" s="149">
        <f t="shared" si="31"/>
        <v>1940.5</v>
      </c>
      <c r="W30" s="149">
        <f t="shared" si="31"/>
        <v>1869</v>
      </c>
      <c r="X30" s="149">
        <f t="shared" si="31"/>
        <v>1627.5</v>
      </c>
      <c r="Y30" s="149">
        <f t="shared" si="31"/>
        <v>1581</v>
      </c>
      <c r="Z30" s="149">
        <f t="shared" si="31"/>
        <v>1630.5</v>
      </c>
      <c r="AA30" s="149">
        <f t="shared" si="31"/>
        <v>1616</v>
      </c>
      <c r="AB30" s="149">
        <f t="shared" si="31"/>
        <v>1783</v>
      </c>
      <c r="AC30" s="150"/>
      <c r="AD30" s="149"/>
      <c r="AE30" s="149"/>
      <c r="AF30" s="149"/>
      <c r="AG30" s="149">
        <f>AD29+AE29+AF29+AG29</f>
        <v>1765.5</v>
      </c>
      <c r="AH30" s="149">
        <f t="shared" ref="AH30:AO30" si="32">AE29+AF29+AG29+AH29</f>
        <v>1809.5</v>
      </c>
      <c r="AI30" s="149">
        <f t="shared" si="32"/>
        <v>1917.5</v>
      </c>
      <c r="AJ30" s="149">
        <f t="shared" si="32"/>
        <v>1922</v>
      </c>
      <c r="AK30" s="149">
        <f t="shared" si="32"/>
        <v>1952</v>
      </c>
      <c r="AL30" s="149">
        <f t="shared" si="32"/>
        <v>2018</v>
      </c>
      <c r="AM30" s="149">
        <f t="shared" si="32"/>
        <v>2053</v>
      </c>
      <c r="AN30" s="149">
        <f t="shared" si="32"/>
        <v>2074</v>
      </c>
      <c r="AO30" s="149">
        <f t="shared" si="32"/>
        <v>2041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2020-03-13T22:46:47Z</dcterms:modified>
</cp:coreProperties>
</file>