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29"/>
  <workbookPr/>
  <mc:AlternateContent xmlns:mc="http://schemas.openxmlformats.org/markup-compatibility/2006">
    <mc:Choice Requires="x15">
      <x15ac:absPath xmlns:x15ac="http://schemas.microsoft.com/office/spreadsheetml/2010/11/ac" url="D:\rhernandez\Documentos\#5_AFOROS\#97_OCTUBRE_2020_COVID19\10. OCTUBRE 2020\CL 53 - CR 46\"/>
    </mc:Choice>
  </mc:AlternateContent>
  <xr:revisionPtr revIDLastSave="0" documentId="13_ncr:1_{EEE2EE15-7A13-484C-862F-0AB9E1700B75}" xr6:coauthVersionLast="43" xr6:coauthVersionMax="43" xr10:uidLastSave="{00000000-0000-0000-0000-000000000000}"/>
  <bookViews>
    <workbookView xWindow="-120" yWindow="-120" windowWidth="20730" windowHeight="11160" tabRatio="736" activeTab="3" xr2:uid="{00000000-000D-0000-FFFF-FFFF00000000}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5" i="4689" l="1"/>
  <c r="G35" i="4689"/>
  <c r="H35" i="4689"/>
  <c r="E35" i="4689"/>
  <c r="F32" i="4689"/>
  <c r="G32" i="4689"/>
  <c r="H32" i="4689"/>
  <c r="E32" i="4689"/>
  <c r="F29" i="4689"/>
  <c r="G29" i="4689"/>
  <c r="H29" i="4689"/>
  <c r="E29" i="4689"/>
  <c r="M10" i="4677"/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P27" i="4688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J25" i="4689" l="1"/>
  <c r="T17" i="4681"/>
  <c r="J20" i="4689"/>
  <c r="G19" i="4688" s="1"/>
  <c r="J24" i="4689"/>
  <c r="Z19" i="4688" s="1"/>
  <c r="J32" i="4689"/>
  <c r="U24" i="4688" s="1"/>
  <c r="J26" i="4689"/>
  <c r="AK19" i="4688" s="1"/>
  <c r="J23" i="4689"/>
  <c r="U19" i="4688" s="1"/>
  <c r="J22" i="4689"/>
  <c r="P19" i="4688" s="1"/>
  <c r="AN28" i="4688"/>
  <c r="CB18" i="4688" s="1"/>
  <c r="AL28" i="4688"/>
  <c r="BZ18" i="4688" s="1"/>
  <c r="AO23" i="4688"/>
  <c r="CC19" i="4688" s="1"/>
  <c r="AN23" i="4688"/>
  <c r="CB19" i="4688" s="1"/>
  <c r="AM23" i="4688"/>
  <c r="CA19" i="4688" s="1"/>
  <c r="AL23" i="4688"/>
  <c r="BZ19" i="4688" s="1"/>
  <c r="AJ23" i="4688"/>
  <c r="BX19" i="4688" s="1"/>
  <c r="AH23" i="4688"/>
  <c r="BV19" i="4688" s="1"/>
  <c r="X18" i="4688"/>
  <c r="BM17" i="4688" s="1"/>
  <c r="V18" i="4688"/>
  <c r="BK17" i="4688" s="1"/>
  <c r="T18" i="4688"/>
  <c r="BI17" i="4688" s="1"/>
  <c r="J44" i="4689"/>
  <c r="AF29" i="4688"/>
  <c r="J45" i="4689"/>
  <c r="J41" i="4689"/>
  <c r="P29" i="4688"/>
  <c r="J42" i="4689"/>
  <c r="J38" i="4689"/>
  <c r="D29" i="4688"/>
  <c r="J39" i="4689"/>
  <c r="AF24" i="4688"/>
  <c r="AO24" i="4688"/>
  <c r="J35" i="4689"/>
  <c r="P24" i="4688"/>
  <c r="Z24" i="4688"/>
  <c r="D24" i="4688"/>
  <c r="J24" i="4688"/>
  <c r="J29" i="4689"/>
  <c r="AF19" i="4688"/>
  <c r="J27" i="4689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8" i="4688"/>
  <c r="AO28" i="4688"/>
  <c r="CC18" i="4688" s="1"/>
  <c r="T28" i="4688"/>
  <c r="BI18" i="4688" s="1"/>
  <c r="V28" i="4688"/>
  <c r="BK18" i="4688" s="1"/>
  <c r="X28" i="4688"/>
  <c r="BM18" i="4688" s="1"/>
  <c r="Y28" i="4688"/>
  <c r="BN18" i="4688" s="1"/>
  <c r="E28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8" i="4688"/>
  <c r="BW18" i="4688" s="1"/>
  <c r="S28" i="4688"/>
  <c r="BH18" i="4688" s="1"/>
  <c r="R28" i="4688"/>
  <c r="BG18" i="4688" s="1"/>
  <c r="U28" i="4688"/>
  <c r="BJ18" i="4688" s="1"/>
  <c r="W28" i="4688"/>
  <c r="BL18" i="4688" s="1"/>
  <c r="Z28" i="4688"/>
  <c r="BO18" i="4688" s="1"/>
  <c r="AA28" i="4688"/>
  <c r="BP18" i="4688" s="1"/>
  <c r="AB28" i="4688"/>
  <c r="BQ18" i="4688" s="1"/>
  <c r="Q28" i="4688"/>
  <c r="BF18" i="4688" s="1"/>
  <c r="P28" i="4688"/>
  <c r="J28" i="4688"/>
  <c r="AZ18" i="4688" s="1"/>
  <c r="H28" i="4688"/>
  <c r="AX18" i="4688" s="1"/>
  <c r="F28" i="4688"/>
  <c r="AV18" i="4688" s="1"/>
  <c r="G28" i="4688"/>
  <c r="AW18" i="4688" s="1"/>
  <c r="K28" i="4688"/>
  <c r="BA18" i="4688" s="1"/>
  <c r="I28" i="4688"/>
  <c r="AY18" i="4688" s="1"/>
  <c r="AG23" i="4688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2" i="4688"/>
  <c r="AF32" i="4688"/>
  <c r="AJ32" i="4688"/>
  <c r="AN32" i="4688"/>
  <c r="AI32" i="4688"/>
  <c r="AO32" i="4688"/>
  <c r="S18" i="4688"/>
  <c r="BH17" i="4688" s="1"/>
  <c r="U18" i="4688"/>
  <c r="BJ17" i="4688" s="1"/>
  <c r="W18" i="4688"/>
  <c r="BL17" i="4688" s="1"/>
  <c r="R18" i="4688"/>
  <c r="BG17" i="4688" s="1"/>
  <c r="Z32" i="4688"/>
  <c r="M11" i="4681"/>
  <c r="Q18" i="4688"/>
  <c r="BF17" i="4688" s="1"/>
  <c r="P32" i="4688"/>
  <c r="X32" i="4688"/>
  <c r="AB32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BE12" i="4688" s="1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AU12" i="4688" s="1"/>
  <c r="F14" i="4688"/>
  <c r="AV12" i="4688" s="1"/>
  <c r="B32" i="4688"/>
  <c r="J32" i="4688"/>
  <c r="AK28" i="4688"/>
  <c r="BY18" i="4688" s="1"/>
  <c r="AM28" i="4688"/>
  <c r="CA18" i="4688" s="1"/>
  <c r="AJ28" i="4688"/>
  <c r="BX18" i="4688" s="1"/>
  <c r="AH28" i="4688"/>
  <c r="BV18" i="4688" s="1"/>
  <c r="AK23" i="4688"/>
  <c r="BY19" i="4688" s="1"/>
  <c r="AI23" i="4688"/>
  <c r="BW19" i="4688" s="1"/>
  <c r="J23" i="4688"/>
  <c r="AZ19" i="4688" s="1"/>
  <c r="E23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2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18" i="4688" l="1"/>
  <c r="AD30" i="4688"/>
  <c r="BE18" i="4688"/>
  <c r="M30" i="4688"/>
  <c r="AU18" i="4688"/>
  <c r="B30" i="4688"/>
  <c r="BU19" i="4688"/>
  <c r="AD25" i="4688"/>
  <c r="BE19" i="4688"/>
  <c r="M25" i="4688"/>
  <c r="AU19" i="4688"/>
  <c r="B25" i="4688"/>
  <c r="BU17" i="4688"/>
  <c r="AD20" i="4688"/>
  <c r="BE17" i="4688"/>
  <c r="M20" i="4688"/>
  <c r="AU17" i="4688"/>
  <c r="B20" i="4688"/>
  <c r="H33" i="4688"/>
  <c r="AX21" i="4688" s="1"/>
  <c r="AI33" i="4688"/>
  <c r="BW21" i="4688" s="1"/>
  <c r="W33" i="4688"/>
  <c r="BL21" i="4688" s="1"/>
  <c r="AK33" i="4688"/>
  <c r="BY21" i="4688" s="1"/>
  <c r="I33" i="4688"/>
  <c r="AY21" i="4688" s="1"/>
  <c r="AH33" i="4688"/>
  <c r="BV21" i="4688" s="1"/>
  <c r="R33" i="4688"/>
  <c r="BG21" i="4688" s="1"/>
  <c r="AO33" i="4688"/>
  <c r="CC21" i="4688" s="1"/>
  <c r="AM33" i="4688"/>
  <c r="CA21" i="4688" s="1"/>
  <c r="AL33" i="4688"/>
  <c r="BZ21" i="4688" s="1"/>
  <c r="AJ33" i="4688"/>
  <c r="BX21" i="4688" s="1"/>
  <c r="U23" i="4684"/>
  <c r="Z33" i="4688"/>
  <c r="BO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19" i="4688"/>
  <c r="J19" i="4688"/>
  <c r="D19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F30" i="4688"/>
  <c r="AK30" i="4688"/>
  <c r="Z30" i="4688"/>
  <c r="U30" i="4688"/>
  <c r="P30" i="4688"/>
  <c r="J30" i="4688"/>
  <c r="G30" i="4688"/>
  <c r="D30" i="4688"/>
  <c r="AO25" i="4688"/>
  <c r="AK25" i="4688"/>
  <c r="AF25" i="4688"/>
  <c r="Z25" i="4688"/>
  <c r="U25" i="4688"/>
  <c r="P25" i="4688"/>
  <c r="J25" i="4688"/>
  <c r="G25" i="4688"/>
  <c r="D25" i="4688"/>
  <c r="AO20" i="4688"/>
  <c r="AK20" i="4688"/>
  <c r="AF20" i="4688"/>
  <c r="Z20" i="4688"/>
  <c r="U20" i="4688"/>
  <c r="P20" i="4688"/>
  <c r="J20" i="4688"/>
  <c r="G20" i="4688"/>
  <c r="D20" i="4688"/>
  <c r="N23" i="4681"/>
  <c r="U23" i="4681"/>
  <c r="G23" i="4681"/>
</calcChain>
</file>

<file path=xl/sharedStrings.xml><?xml version="1.0" encoding="utf-8"?>
<sst xmlns="http://schemas.openxmlformats.org/spreadsheetml/2006/main" count="681" uniqueCount="155">
  <si>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</si>
  <si>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</si>
  <si>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</si>
  <si>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</si>
  <si>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</si>
  <si>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</si>
  <si>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</si>
  <si>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</si>
  <si>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</si>
  <si>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</si>
  <si>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</si>
  <si>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</si>
  <si>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</si>
  <si>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</si>
  <si>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</si>
  <si>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</si>
  <si>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</si>
  <si>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</si>
  <si>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</si>
  <si>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</si>
  <si>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</si>
  <si>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</si>
  <si>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</si>
  <si>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</si>
  <si>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</si>
  <si>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</si>
  <si>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</si>
  <si>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</si>
  <si>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</si>
  <si>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</si>
  <si>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</si>
  <si>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</si>
  <si>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</si>
  <si>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</si>
  <si>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</si>
  <si>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</si>
  <si>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</si>
  <si>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</si>
  <si>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</si>
  <si>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</si>
  <si>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</si>
  <si>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</si>
  <si>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</si>
  <si>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</si>
  <si>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</si>
  <si>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</si>
  <si>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</si>
  <si>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</si>
  <si>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</si>
  <si>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</si>
  <si>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</si>
  <si>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</si>
  <si>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</si>
  <si>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</si>
  <si>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</si>
  <si>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</si>
  <si>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</si>
  <si>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</si>
  <si>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</si>
  <si>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</si>
  <si>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</si>
  <si>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</si>
  <si>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</si>
  <si>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</si>
  <si>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</si>
  <si>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</si>
  <si>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</si>
  <si>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</si>
  <si>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</si>
  <si>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</si>
  <si>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</si>
  <si>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</si>
  <si>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</si>
  <si>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</si>
  <si>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</si>
  <si>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</si>
  <si>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</si>
  <si>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</si>
  <si>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</si>
  <si>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</si>
  <si>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</si>
  <si>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</si>
  <si>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</si>
  <si>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</si>
  <si>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</si>
  <si>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</si>
  <si>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</si>
  <si>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</si>
  <si>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</si>
  <si>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</si>
  <si>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</si>
  <si>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</si>
  <si>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</si>
  <si>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</si>
  <si>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</si>
  <si>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</si>
  <si>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</si>
  <si>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</si>
  <si>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</si>
  <si>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</si>
  <si>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</si>
  <si>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</si>
  <si>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</si>
  <si>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</si>
  <si>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</si>
  <si>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</si>
  <si>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</si>
  <si>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</si>
  <si>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</si>
  <si>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</si>
  <si>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</si>
  <si>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</si>
  <si>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</si>
  <si>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</si>
  <si>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</si>
  <si>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</si>
  <si>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</si>
  <si>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</si>
  <si>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</si>
  <si>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</si>
  <si>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</si>
  <si>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</si>
  <si>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</si>
  <si>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</si>
  <si>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</si>
  <si>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</si>
  <si>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</si>
  <si>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</si>
  <si>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</si>
  <si>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</si>
  <si>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</si>
  <si>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</si>
  <si>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</si>
  <si>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</si>
  <si>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</si>
  <si>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</si>
  <si>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</si>
  <si>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</si>
  <si>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</si>
  <si>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</si>
  <si>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</si>
  <si>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</si>
  <si>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</si>
  <si>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</si>
  <si>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</si>
  <si>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</si>
  <si>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</si>
  <si>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</si>
  <si>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53 X CARRERA 46</t>
  </si>
  <si>
    <t>GEOVANNIS GONZALEZ</t>
  </si>
  <si>
    <t xml:space="preserve">VOL MAX </t>
  </si>
  <si>
    <t>IVAN FONSECA</t>
  </si>
  <si>
    <t>ADOLFREDO FLOREZ</t>
  </si>
  <si>
    <t>9:00 -10:00</t>
  </si>
  <si>
    <t>IVAN FOINSECA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</si>
</sst>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0" xfId="0" applyFont="1" applyFill="1" applyAlignment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271</c:v>
                </c:pt>
                <c:pt idx="1">
                  <c:v>305.5</c:v>
                </c:pt>
                <c:pt idx="2">
                  <c:v>286.5</c:v>
                </c:pt>
                <c:pt idx="3">
                  <c:v>284.5</c:v>
                </c:pt>
                <c:pt idx="4">
                  <c:v>269</c:v>
                </c:pt>
                <c:pt idx="5">
                  <c:v>257.5</c:v>
                </c:pt>
                <c:pt idx="6">
                  <c:v>266.5</c:v>
                </c:pt>
                <c:pt idx="7">
                  <c:v>235</c:v>
                </c:pt>
                <c:pt idx="8">
                  <c:v>278.5</c:v>
                </c:pt>
                <c:pt idx="9">
                  <c:v>271.5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00-406B-8F03-2854A667C1A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2704384"/>
        <c:axId val="52708096"/>
      </c:barChart>
      <c:catAx>
        <c:axId val="52704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708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708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704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425</c:v>
                </c:pt>
                <c:pt idx="1">
                  <c:v>467.5</c:v>
                </c:pt>
                <c:pt idx="2">
                  <c:v>458.5</c:v>
                </c:pt>
                <c:pt idx="3">
                  <c:v>422.5</c:v>
                </c:pt>
                <c:pt idx="4">
                  <c:v>427</c:v>
                </c:pt>
                <c:pt idx="5">
                  <c:v>401.5</c:v>
                </c:pt>
                <c:pt idx="6">
                  <c:v>434.5</c:v>
                </c:pt>
                <c:pt idx="7">
                  <c:v>406</c:v>
                </c:pt>
                <c:pt idx="8">
                  <c:v>422</c:v>
                </c:pt>
                <c:pt idx="9">
                  <c:v>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75-45AA-B538-1116130B1FB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442880"/>
        <c:axId val="36454400"/>
      </c:barChart>
      <c:catAx>
        <c:axId val="36442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454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454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442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490.5</c:v>
                </c:pt>
                <c:pt idx="1">
                  <c:v>473</c:v>
                </c:pt>
                <c:pt idx="2">
                  <c:v>605</c:v>
                </c:pt>
                <c:pt idx="3">
                  <c:v>542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F1-4ECB-BD6D-1A8F2B35850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469760"/>
        <c:axId val="36501760"/>
      </c:barChart>
      <c:catAx>
        <c:axId val="36469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50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501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469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443.5</c:v>
                </c:pt>
                <c:pt idx="1">
                  <c:v>456</c:v>
                </c:pt>
                <c:pt idx="2">
                  <c:v>395.5</c:v>
                </c:pt>
                <c:pt idx="3">
                  <c:v>404</c:v>
                </c:pt>
                <c:pt idx="4">
                  <c:v>431</c:v>
                </c:pt>
                <c:pt idx="5">
                  <c:v>348</c:v>
                </c:pt>
                <c:pt idx="6">
                  <c:v>393</c:v>
                </c:pt>
                <c:pt idx="7">
                  <c:v>350</c:v>
                </c:pt>
                <c:pt idx="8">
                  <c:v>353</c:v>
                </c:pt>
                <c:pt idx="9">
                  <c:v>335</c:v>
                </c:pt>
                <c:pt idx="10">
                  <c:v>388</c:v>
                </c:pt>
                <c:pt idx="11">
                  <c:v>359.5</c:v>
                </c:pt>
                <c:pt idx="12">
                  <c:v>397.5</c:v>
                </c:pt>
                <c:pt idx="13">
                  <c:v>396.5</c:v>
                </c:pt>
                <c:pt idx="14">
                  <c:v>465.5</c:v>
                </c:pt>
                <c:pt idx="15">
                  <c:v>449.5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C7-45DC-878A-2CBD3F9FAD2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644352"/>
        <c:axId val="36680448"/>
      </c:barChart>
      <c:catAx>
        <c:axId val="36644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680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680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644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3A-4611-89C0-A8B0ECCE0E53}"/>
            </c:ext>
          </c:extLst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1147.5</c:v>
                </c:pt>
                <c:pt idx="4">
                  <c:v>1145.5</c:v>
                </c:pt>
                <c:pt idx="5">
                  <c:v>1097.5</c:v>
                </c:pt>
                <c:pt idx="6">
                  <c:v>1077.5</c:v>
                </c:pt>
                <c:pt idx="7">
                  <c:v>1028</c:v>
                </c:pt>
                <c:pt idx="8">
                  <c:v>1037.5</c:v>
                </c:pt>
                <c:pt idx="9">
                  <c:v>1051.5</c:v>
                </c:pt>
                <c:pt idx="13">
                  <c:v>1111</c:v>
                </c:pt>
                <c:pt idx="14">
                  <c:v>1078</c:v>
                </c:pt>
                <c:pt idx="15">
                  <c:v>1012</c:v>
                </c:pt>
                <c:pt idx="16">
                  <c:v>1015</c:v>
                </c:pt>
                <c:pt idx="17">
                  <c:v>978.5</c:v>
                </c:pt>
                <c:pt idx="18">
                  <c:v>925.5</c:v>
                </c:pt>
                <c:pt idx="19">
                  <c:v>909.5</c:v>
                </c:pt>
                <c:pt idx="20">
                  <c:v>916</c:v>
                </c:pt>
                <c:pt idx="21">
                  <c:v>932.5</c:v>
                </c:pt>
                <c:pt idx="22">
                  <c:v>976.5</c:v>
                </c:pt>
                <c:pt idx="23">
                  <c:v>1039</c:v>
                </c:pt>
                <c:pt idx="24">
                  <c:v>1081</c:v>
                </c:pt>
                <c:pt idx="25">
                  <c:v>1152.5</c:v>
                </c:pt>
                <c:pt idx="29">
                  <c:v>1251</c:v>
                </c:pt>
                <c:pt idx="30">
                  <c:v>967.5</c:v>
                </c:pt>
                <c:pt idx="31">
                  <c:v>691</c:v>
                </c:pt>
                <c:pt idx="32">
                  <c:v>361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D3A-4611-89C0-A8B0ECCE0E53}"/>
            </c:ext>
          </c:extLst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310.5</c:v>
                </c:pt>
                <c:pt idx="4">
                  <c:v>322.5</c:v>
                </c:pt>
                <c:pt idx="5">
                  <c:v>316</c:v>
                </c:pt>
                <c:pt idx="6">
                  <c:v>301</c:v>
                </c:pt>
                <c:pt idx="7">
                  <c:v>333.5</c:v>
                </c:pt>
                <c:pt idx="8">
                  <c:v>316.5</c:v>
                </c:pt>
                <c:pt idx="9">
                  <c:v>314</c:v>
                </c:pt>
                <c:pt idx="13">
                  <c:v>285.5</c:v>
                </c:pt>
                <c:pt idx="14">
                  <c:v>293.5</c:v>
                </c:pt>
                <c:pt idx="15">
                  <c:v>262.5</c:v>
                </c:pt>
                <c:pt idx="16">
                  <c:v>257</c:v>
                </c:pt>
                <c:pt idx="17">
                  <c:v>241.5</c:v>
                </c:pt>
                <c:pt idx="18">
                  <c:v>228</c:v>
                </c:pt>
                <c:pt idx="19">
                  <c:v>235</c:v>
                </c:pt>
                <c:pt idx="20">
                  <c:v>233.5</c:v>
                </c:pt>
                <c:pt idx="21">
                  <c:v>240.5</c:v>
                </c:pt>
                <c:pt idx="22">
                  <c:v>244</c:v>
                </c:pt>
                <c:pt idx="23">
                  <c:v>248</c:v>
                </c:pt>
                <c:pt idx="24">
                  <c:v>268.5</c:v>
                </c:pt>
                <c:pt idx="25">
                  <c:v>272</c:v>
                </c:pt>
                <c:pt idx="29">
                  <c:v>358</c:v>
                </c:pt>
                <c:pt idx="30">
                  <c:v>266.5</c:v>
                </c:pt>
                <c:pt idx="31">
                  <c:v>175</c:v>
                </c:pt>
                <c:pt idx="32">
                  <c:v>85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D3A-4611-89C0-A8B0ECCE0E53}"/>
            </c:ext>
          </c:extLst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315.5</c:v>
                </c:pt>
                <c:pt idx="4">
                  <c:v>307.5</c:v>
                </c:pt>
                <c:pt idx="5">
                  <c:v>296</c:v>
                </c:pt>
                <c:pt idx="6">
                  <c:v>307</c:v>
                </c:pt>
                <c:pt idx="7">
                  <c:v>307.5</c:v>
                </c:pt>
                <c:pt idx="8">
                  <c:v>310</c:v>
                </c:pt>
                <c:pt idx="9">
                  <c:v>324</c:v>
                </c:pt>
                <c:pt idx="13">
                  <c:v>302.5</c:v>
                </c:pt>
                <c:pt idx="14">
                  <c:v>315</c:v>
                </c:pt>
                <c:pt idx="15">
                  <c:v>304</c:v>
                </c:pt>
                <c:pt idx="16">
                  <c:v>304</c:v>
                </c:pt>
                <c:pt idx="17">
                  <c:v>302</c:v>
                </c:pt>
                <c:pt idx="18">
                  <c:v>290.5</c:v>
                </c:pt>
                <c:pt idx="19">
                  <c:v>286.5</c:v>
                </c:pt>
                <c:pt idx="20">
                  <c:v>276.5</c:v>
                </c:pt>
                <c:pt idx="21">
                  <c:v>262.5</c:v>
                </c:pt>
                <c:pt idx="22">
                  <c:v>259.5</c:v>
                </c:pt>
                <c:pt idx="23">
                  <c:v>254.5</c:v>
                </c:pt>
                <c:pt idx="24">
                  <c:v>269.5</c:v>
                </c:pt>
                <c:pt idx="25">
                  <c:v>284.5</c:v>
                </c:pt>
                <c:pt idx="29">
                  <c:v>501.5</c:v>
                </c:pt>
                <c:pt idx="30">
                  <c:v>386</c:v>
                </c:pt>
                <c:pt idx="31">
                  <c:v>281</c:v>
                </c:pt>
                <c:pt idx="32">
                  <c:v>96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D3A-4611-89C0-A8B0ECCE0E53}"/>
            </c:ext>
          </c:extLst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1773.5</c:v>
                </c:pt>
                <c:pt idx="4">
                  <c:v>1775.5</c:v>
                </c:pt>
                <c:pt idx="5">
                  <c:v>1709.5</c:v>
                </c:pt>
                <c:pt idx="6">
                  <c:v>1685.5</c:v>
                </c:pt>
                <c:pt idx="7">
                  <c:v>1669</c:v>
                </c:pt>
                <c:pt idx="8">
                  <c:v>1664</c:v>
                </c:pt>
                <c:pt idx="9">
                  <c:v>1689.5</c:v>
                </c:pt>
                <c:pt idx="13">
                  <c:v>1699</c:v>
                </c:pt>
                <c:pt idx="14">
                  <c:v>1686.5</c:v>
                </c:pt>
                <c:pt idx="15">
                  <c:v>1578.5</c:v>
                </c:pt>
                <c:pt idx="16">
                  <c:v>1576</c:v>
                </c:pt>
                <c:pt idx="17">
                  <c:v>1522</c:v>
                </c:pt>
                <c:pt idx="18">
                  <c:v>1444</c:v>
                </c:pt>
                <c:pt idx="19">
                  <c:v>1431</c:v>
                </c:pt>
                <c:pt idx="20">
                  <c:v>1426</c:v>
                </c:pt>
                <c:pt idx="21">
                  <c:v>1435.5</c:v>
                </c:pt>
                <c:pt idx="22">
                  <c:v>1480</c:v>
                </c:pt>
                <c:pt idx="23">
                  <c:v>1541.5</c:v>
                </c:pt>
                <c:pt idx="24">
                  <c:v>1619</c:v>
                </c:pt>
                <c:pt idx="25">
                  <c:v>1709</c:v>
                </c:pt>
                <c:pt idx="29">
                  <c:v>2110.5</c:v>
                </c:pt>
                <c:pt idx="30">
                  <c:v>1620</c:v>
                </c:pt>
                <c:pt idx="31">
                  <c:v>1147</c:v>
                </c:pt>
                <c:pt idx="32">
                  <c:v>542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D3A-4611-89C0-A8B0ECCE0E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230976"/>
        <c:axId val="49232512"/>
      </c:lineChart>
      <c:catAx>
        <c:axId val="4923097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923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2325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92309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283.5</c:v>
                </c:pt>
                <c:pt idx="1">
                  <c:v>276.5</c:v>
                </c:pt>
                <c:pt idx="2">
                  <c:v>330</c:v>
                </c:pt>
                <c:pt idx="3">
                  <c:v>361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97-4ED3-8700-63EB40037C5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2633984"/>
        <c:axId val="52637056"/>
      </c:barChart>
      <c:catAx>
        <c:axId val="52633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63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637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633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309.5</c:v>
                </c:pt>
                <c:pt idx="1">
                  <c:v>296</c:v>
                </c:pt>
                <c:pt idx="2">
                  <c:v>246.5</c:v>
                </c:pt>
                <c:pt idx="3">
                  <c:v>259</c:v>
                </c:pt>
                <c:pt idx="4">
                  <c:v>276.5</c:v>
                </c:pt>
                <c:pt idx="5">
                  <c:v>230</c:v>
                </c:pt>
                <c:pt idx="6">
                  <c:v>249.5</c:v>
                </c:pt>
                <c:pt idx="7">
                  <c:v>222.5</c:v>
                </c:pt>
                <c:pt idx="8">
                  <c:v>223.5</c:v>
                </c:pt>
                <c:pt idx="9">
                  <c:v>214</c:v>
                </c:pt>
                <c:pt idx="10">
                  <c:v>256</c:v>
                </c:pt>
                <c:pt idx="11">
                  <c:v>239</c:v>
                </c:pt>
                <c:pt idx="12">
                  <c:v>267.5</c:v>
                </c:pt>
                <c:pt idx="13">
                  <c:v>276.5</c:v>
                </c:pt>
                <c:pt idx="14">
                  <c:v>298</c:v>
                </c:pt>
                <c:pt idx="15">
                  <c:v>310.5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4D-48D5-A869-3E4F19DD958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2661248"/>
        <c:axId val="53225728"/>
      </c:barChart>
      <c:catAx>
        <c:axId val="5266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3225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225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661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78.5</c:v>
                </c:pt>
                <c:pt idx="1">
                  <c:v>80.5</c:v>
                </c:pt>
                <c:pt idx="2">
                  <c:v>87</c:v>
                </c:pt>
                <c:pt idx="3">
                  <c:v>64.5</c:v>
                </c:pt>
                <c:pt idx="4">
                  <c:v>90.5</c:v>
                </c:pt>
                <c:pt idx="5">
                  <c:v>74</c:v>
                </c:pt>
                <c:pt idx="6">
                  <c:v>72</c:v>
                </c:pt>
                <c:pt idx="7">
                  <c:v>97</c:v>
                </c:pt>
                <c:pt idx="8">
                  <c:v>73.5</c:v>
                </c:pt>
                <c:pt idx="9">
                  <c:v>71.5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61-44FC-95D1-AF437C3A178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943680"/>
        <c:axId val="35763328"/>
      </c:barChart>
      <c:catAx>
        <c:axId val="29943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763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763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943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91.5</c:v>
                </c:pt>
                <c:pt idx="1">
                  <c:v>91.5</c:v>
                </c:pt>
                <c:pt idx="2">
                  <c:v>90</c:v>
                </c:pt>
                <c:pt idx="3">
                  <c:v>85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84-4872-9DAD-F92183837D2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063104"/>
        <c:axId val="36074624"/>
      </c:barChart>
      <c:catAx>
        <c:axId val="36063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074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074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063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63.5</c:v>
                </c:pt>
                <c:pt idx="1">
                  <c:v>83</c:v>
                </c:pt>
                <c:pt idx="2">
                  <c:v>65.5</c:v>
                </c:pt>
                <c:pt idx="3">
                  <c:v>73.5</c:v>
                </c:pt>
                <c:pt idx="4">
                  <c:v>71.5</c:v>
                </c:pt>
                <c:pt idx="5">
                  <c:v>52</c:v>
                </c:pt>
                <c:pt idx="6">
                  <c:v>60</c:v>
                </c:pt>
                <c:pt idx="7">
                  <c:v>58</c:v>
                </c:pt>
                <c:pt idx="8">
                  <c:v>58</c:v>
                </c:pt>
                <c:pt idx="9">
                  <c:v>59</c:v>
                </c:pt>
                <c:pt idx="10">
                  <c:v>58.5</c:v>
                </c:pt>
                <c:pt idx="11">
                  <c:v>65</c:v>
                </c:pt>
                <c:pt idx="12">
                  <c:v>61.5</c:v>
                </c:pt>
                <c:pt idx="13">
                  <c:v>63</c:v>
                </c:pt>
                <c:pt idx="14">
                  <c:v>79</c:v>
                </c:pt>
                <c:pt idx="15">
                  <c:v>68.5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F0-431E-B69A-35420258275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102912"/>
        <c:axId val="36134912"/>
      </c:barChart>
      <c:catAx>
        <c:axId val="36102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134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134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102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75.5</c:v>
                </c:pt>
                <c:pt idx="1">
                  <c:v>81.5</c:v>
                </c:pt>
                <c:pt idx="2">
                  <c:v>85</c:v>
                </c:pt>
                <c:pt idx="3">
                  <c:v>73.5</c:v>
                </c:pt>
                <c:pt idx="4">
                  <c:v>67.5</c:v>
                </c:pt>
                <c:pt idx="5">
                  <c:v>70</c:v>
                </c:pt>
                <c:pt idx="6">
                  <c:v>96</c:v>
                </c:pt>
                <c:pt idx="7">
                  <c:v>74</c:v>
                </c:pt>
                <c:pt idx="8">
                  <c:v>70</c:v>
                </c:pt>
                <c:pt idx="9">
                  <c:v>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74-4562-89DF-20C96E5598B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924992"/>
        <c:axId val="35961088"/>
      </c:barChart>
      <c:catAx>
        <c:axId val="35924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96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961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924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115.5</c:v>
                </c:pt>
                <c:pt idx="1">
                  <c:v>105</c:v>
                </c:pt>
                <c:pt idx="2">
                  <c:v>185</c:v>
                </c:pt>
                <c:pt idx="3">
                  <c:v>96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C0-4E05-B857-4474E0B84E0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005376"/>
        <c:axId val="36012800"/>
      </c:barChart>
      <c:catAx>
        <c:axId val="36005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012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012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005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70.5</c:v>
                </c:pt>
                <c:pt idx="1">
                  <c:v>77</c:v>
                </c:pt>
                <c:pt idx="2">
                  <c:v>83.5</c:v>
                </c:pt>
                <c:pt idx="3">
                  <c:v>71.5</c:v>
                </c:pt>
                <c:pt idx="4">
                  <c:v>83</c:v>
                </c:pt>
                <c:pt idx="5">
                  <c:v>66</c:v>
                </c:pt>
                <c:pt idx="6">
                  <c:v>83.5</c:v>
                </c:pt>
                <c:pt idx="7">
                  <c:v>69.5</c:v>
                </c:pt>
                <c:pt idx="8">
                  <c:v>71.5</c:v>
                </c:pt>
                <c:pt idx="9">
                  <c:v>62</c:v>
                </c:pt>
                <c:pt idx="10">
                  <c:v>73.5</c:v>
                </c:pt>
                <c:pt idx="11">
                  <c:v>55.5</c:v>
                </c:pt>
                <c:pt idx="12">
                  <c:v>68.5</c:v>
                </c:pt>
                <c:pt idx="13">
                  <c:v>57</c:v>
                </c:pt>
                <c:pt idx="14">
                  <c:v>88.5</c:v>
                </c:pt>
                <c:pt idx="15">
                  <c:v>70.5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3B-4287-B953-629270AA913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023680"/>
        <c:axId val="36514432"/>
      </c:barChart>
      <c:catAx>
        <c:axId val="36023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51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514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023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>
          <a:extLst>
            <a:ext uri="{FF2B5EF4-FFF2-40B4-BE49-F238E27FC236}">
              <a16:creationId xmlns:a16="http://schemas.microsoft.com/office/drawing/2014/main" id="{00000000-0008-0000-0000-000002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>
          <a:extLst>
            <a:ext uri="{FF2B5EF4-FFF2-40B4-BE49-F238E27FC236}">
              <a16:creationId xmlns:a16="http://schemas.microsoft.com/office/drawing/2014/main" id="{00000000-0008-0000-0000-000003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>
          <a:extLst>
            <a:ext uri="{FF2B5EF4-FFF2-40B4-BE49-F238E27FC236}">
              <a16:creationId xmlns:a16="http://schemas.microsoft.com/office/drawing/2014/main" id="{00000000-0008-0000-0000-000004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>
          <a:extLst>
            <a:ext uri="{FF2B5EF4-FFF2-40B4-BE49-F238E27FC236}">
              <a16:creationId xmlns:a16="http://schemas.microsoft.com/office/drawing/2014/main" id="{00000000-0008-0000-0000-000005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>
          <a:extLst>
            <a:ext uri="{FF2B5EF4-FFF2-40B4-BE49-F238E27FC236}">
              <a16:creationId xmlns:a16="http://schemas.microsoft.com/office/drawing/2014/main" id="{00000000-0008-0000-0000-000006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>
          <a:extLst>
            <a:ext uri="{FF2B5EF4-FFF2-40B4-BE49-F238E27FC236}">
              <a16:creationId xmlns:a16="http://schemas.microsoft.com/office/drawing/2014/main" id="{00000000-0008-0000-0000-000007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>
          <a:extLst>
            <a:ext uri="{FF2B5EF4-FFF2-40B4-BE49-F238E27FC236}">
              <a16:creationId xmlns:a16="http://schemas.microsoft.com/office/drawing/2014/main" id="{00000000-0008-0000-0000-000008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>
          <a:extLst>
            <a:ext uri="{FF2B5EF4-FFF2-40B4-BE49-F238E27FC236}">
              <a16:creationId xmlns:a16="http://schemas.microsoft.com/office/drawing/2014/main" id="{00000000-0008-0000-0000-000009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>
          <a:extLst>
            <a:ext uri="{FF2B5EF4-FFF2-40B4-BE49-F238E27FC236}">
              <a16:creationId xmlns:a16="http://schemas.microsoft.com/office/drawing/2014/main" id="{00000000-0008-0000-0000-00000A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>
          <a:extLst>
            <a:ext uri="{FF2B5EF4-FFF2-40B4-BE49-F238E27FC236}">
              <a16:creationId xmlns:a16="http://schemas.microsoft.com/office/drawing/2014/main" id="{00000000-0008-0000-0000-00000B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>
          <a:extLst>
            <a:ext uri="{FF2B5EF4-FFF2-40B4-BE49-F238E27FC236}">
              <a16:creationId xmlns:a16="http://schemas.microsoft.com/office/drawing/2014/main" id="{00000000-0008-0000-0000-00000C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>
          <a:extLst>
            <a:ext uri="{FF2B5EF4-FFF2-40B4-BE49-F238E27FC236}">
              <a16:creationId xmlns:a16="http://schemas.microsoft.com/office/drawing/2014/main" id="{00000000-0008-0000-0000-00000D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>
          <a:extLst>
            <a:ext uri="{FF2B5EF4-FFF2-40B4-BE49-F238E27FC236}">
              <a16:creationId xmlns:a16="http://schemas.microsoft.com/office/drawing/2014/main" id="{00000000-0008-0000-0000-00000E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>
          <a:extLst>
            <a:ext uri="{FF2B5EF4-FFF2-40B4-BE49-F238E27FC236}">
              <a16:creationId xmlns:a16="http://schemas.microsoft.com/office/drawing/2014/main" id="{00000000-0008-0000-0000-00000F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>
          <a:extLst>
            <a:ext uri="{FF2B5EF4-FFF2-40B4-BE49-F238E27FC236}">
              <a16:creationId xmlns:a16="http://schemas.microsoft.com/office/drawing/2014/main" id="{00000000-0008-0000-0000-000010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>
          <a:extLst>
            <a:ext uri="{FF2B5EF4-FFF2-40B4-BE49-F238E27FC236}">
              <a16:creationId xmlns:a16="http://schemas.microsoft.com/office/drawing/2014/main" id="{00000000-0008-0000-0000-000011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>
          <a:extLst>
            <a:ext uri="{FF2B5EF4-FFF2-40B4-BE49-F238E27FC236}">
              <a16:creationId xmlns:a16="http://schemas.microsoft.com/office/drawing/2014/main" id="{00000000-0008-0000-0000-000012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>
          <a:extLst>
            <a:ext uri="{FF2B5EF4-FFF2-40B4-BE49-F238E27FC236}">
              <a16:creationId xmlns:a16="http://schemas.microsoft.com/office/drawing/2014/main" id="{00000000-0008-0000-0000-000013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>
          <a:extLst>
            <a:ext uri="{FF2B5EF4-FFF2-40B4-BE49-F238E27FC236}">
              <a16:creationId xmlns:a16="http://schemas.microsoft.com/office/drawing/2014/main" id="{00000000-0008-0000-0000-000014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>
          <a:extLst>
            <a:ext uri="{FF2B5EF4-FFF2-40B4-BE49-F238E27FC236}">
              <a16:creationId xmlns:a16="http://schemas.microsoft.com/office/drawing/2014/main" id="{00000000-0008-0000-0000-000015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>
          <a:extLst>
            <a:ext uri="{FF2B5EF4-FFF2-40B4-BE49-F238E27FC236}">
              <a16:creationId xmlns:a16="http://schemas.microsoft.com/office/drawing/2014/main" id="{00000000-0008-0000-0000-000016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>
          <a:extLst>
            <a:ext uri="{FF2B5EF4-FFF2-40B4-BE49-F238E27FC236}">
              <a16:creationId xmlns:a16="http://schemas.microsoft.com/office/drawing/2014/main" id="{00000000-0008-0000-0000-000017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>
          <a:extLst>
            <a:ext uri="{FF2B5EF4-FFF2-40B4-BE49-F238E27FC236}">
              <a16:creationId xmlns:a16="http://schemas.microsoft.com/office/drawing/2014/main" id="{00000000-0008-0000-0000-000018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>
          <a:extLst>
            <a:ext uri="{FF2B5EF4-FFF2-40B4-BE49-F238E27FC236}">
              <a16:creationId xmlns:a16="http://schemas.microsoft.com/office/drawing/2014/main" id="{00000000-0008-0000-0000-000019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>
          <a:extLst>
            <a:ext uri="{FF2B5EF4-FFF2-40B4-BE49-F238E27FC236}">
              <a16:creationId xmlns:a16="http://schemas.microsoft.com/office/drawing/2014/main" id="{00000000-0008-0000-0000-00001A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>
          <a:extLst>
            <a:ext uri="{FF2B5EF4-FFF2-40B4-BE49-F238E27FC236}">
              <a16:creationId xmlns:a16="http://schemas.microsoft.com/office/drawing/2014/main" id="{00000000-0008-0000-0000-00001B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>
          <a:extLst>
            <a:ext uri="{FF2B5EF4-FFF2-40B4-BE49-F238E27FC236}">
              <a16:creationId xmlns:a16="http://schemas.microsoft.com/office/drawing/2014/main" id="{00000000-0008-0000-0000-00001C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>
          <a:extLst>
            <a:ext uri="{FF2B5EF4-FFF2-40B4-BE49-F238E27FC236}">
              <a16:creationId xmlns:a16="http://schemas.microsoft.com/office/drawing/2014/main" id="{00000000-0008-0000-0000-00001D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>
          <a:extLst>
            <a:ext uri="{FF2B5EF4-FFF2-40B4-BE49-F238E27FC236}">
              <a16:creationId xmlns:a16="http://schemas.microsoft.com/office/drawing/2014/main" id="{00000000-0008-0000-0000-00001E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>
          <a:extLst>
            <a:ext uri="{FF2B5EF4-FFF2-40B4-BE49-F238E27FC236}">
              <a16:creationId xmlns:a16="http://schemas.microsoft.com/office/drawing/2014/main" id="{00000000-0008-0000-0000-00001F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>
          <a:extLst>
            <a:ext uri="{FF2B5EF4-FFF2-40B4-BE49-F238E27FC236}">
              <a16:creationId xmlns:a16="http://schemas.microsoft.com/office/drawing/2014/main" id="{00000000-0008-0000-0000-000020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>
          <a:extLst>
            <a:ext uri="{FF2B5EF4-FFF2-40B4-BE49-F238E27FC236}">
              <a16:creationId xmlns:a16="http://schemas.microsoft.com/office/drawing/2014/main" id="{00000000-0008-0000-0000-000021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>
          <a:extLst>
            <a:ext uri="{FF2B5EF4-FFF2-40B4-BE49-F238E27FC236}">
              <a16:creationId xmlns:a16="http://schemas.microsoft.com/office/drawing/2014/main" id="{00000000-0008-0000-0000-000022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>
          <a:extLst>
            <a:ext uri="{FF2B5EF4-FFF2-40B4-BE49-F238E27FC236}">
              <a16:creationId xmlns:a16="http://schemas.microsoft.com/office/drawing/2014/main" id="{00000000-0008-0000-0000-000023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>
          <a:extLst>
            <a:ext uri="{FF2B5EF4-FFF2-40B4-BE49-F238E27FC236}">
              <a16:creationId xmlns:a16="http://schemas.microsoft.com/office/drawing/2014/main" id="{00000000-0008-0000-0000-000024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>
          <a:extLst>
            <a:ext uri="{FF2B5EF4-FFF2-40B4-BE49-F238E27FC236}">
              <a16:creationId xmlns:a16="http://schemas.microsoft.com/office/drawing/2014/main" id="{00000000-0008-0000-0000-000025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>
          <a:extLst>
            <a:ext uri="{FF2B5EF4-FFF2-40B4-BE49-F238E27FC236}">
              <a16:creationId xmlns:a16="http://schemas.microsoft.com/office/drawing/2014/main" id="{00000000-0008-0000-0000-000026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>
          <a:extLst>
            <a:ext uri="{FF2B5EF4-FFF2-40B4-BE49-F238E27FC236}">
              <a16:creationId xmlns:a16="http://schemas.microsoft.com/office/drawing/2014/main" id="{00000000-0008-0000-0000-000027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>
          <a:extLst>
            <a:ext uri="{FF2B5EF4-FFF2-40B4-BE49-F238E27FC236}">
              <a16:creationId xmlns:a16="http://schemas.microsoft.com/office/drawing/2014/main" id="{00000000-0008-0000-0000-000028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>
          <a:extLst>
            <a:ext uri="{FF2B5EF4-FFF2-40B4-BE49-F238E27FC236}">
              <a16:creationId xmlns:a16="http://schemas.microsoft.com/office/drawing/2014/main" id="{00000000-0008-0000-0000-000029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>
          <a:extLst>
            <a:ext uri="{FF2B5EF4-FFF2-40B4-BE49-F238E27FC236}">
              <a16:creationId xmlns:a16="http://schemas.microsoft.com/office/drawing/2014/main" id="{00000000-0008-0000-0000-00002A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>
          <a:extLst>
            <a:ext uri="{FF2B5EF4-FFF2-40B4-BE49-F238E27FC236}">
              <a16:creationId xmlns:a16="http://schemas.microsoft.com/office/drawing/2014/main" id="{00000000-0008-0000-0000-00002B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>
          <a:extLst>
            <a:ext uri="{FF2B5EF4-FFF2-40B4-BE49-F238E27FC236}">
              <a16:creationId xmlns:a16="http://schemas.microsoft.com/office/drawing/2014/main" id="{00000000-0008-0000-0000-00002C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>
          <a:extLst>
            <a:ext uri="{FF2B5EF4-FFF2-40B4-BE49-F238E27FC236}">
              <a16:creationId xmlns:a16="http://schemas.microsoft.com/office/drawing/2014/main" id="{00000000-0008-0000-0000-00002D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>
          <a:extLst>
            <a:ext uri="{FF2B5EF4-FFF2-40B4-BE49-F238E27FC236}">
              <a16:creationId xmlns:a16="http://schemas.microsoft.com/office/drawing/2014/main" id="{00000000-0008-0000-0000-00002E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>
          <a:extLst>
            <a:ext uri="{FF2B5EF4-FFF2-40B4-BE49-F238E27FC236}">
              <a16:creationId xmlns:a16="http://schemas.microsoft.com/office/drawing/2014/main" id="{00000000-0008-0000-0000-00002F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>
          <a:extLst>
            <a:ext uri="{FF2B5EF4-FFF2-40B4-BE49-F238E27FC236}">
              <a16:creationId xmlns:a16="http://schemas.microsoft.com/office/drawing/2014/main" id="{00000000-0008-0000-0000-000030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>
          <a:extLst>
            <a:ext uri="{FF2B5EF4-FFF2-40B4-BE49-F238E27FC236}">
              <a16:creationId xmlns:a16="http://schemas.microsoft.com/office/drawing/2014/main" id="{00000000-0008-0000-0000-000031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>
          <a:extLst>
            <a:ext uri="{FF2B5EF4-FFF2-40B4-BE49-F238E27FC236}">
              <a16:creationId xmlns:a16="http://schemas.microsoft.com/office/drawing/2014/main" id="{00000000-0008-0000-0000-000032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>
          <a:extLst>
            <a:ext uri="{FF2B5EF4-FFF2-40B4-BE49-F238E27FC236}">
              <a16:creationId xmlns:a16="http://schemas.microsoft.com/office/drawing/2014/main" id="{00000000-0008-0000-0000-000033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>
          <a:extLst>
            <a:ext uri="{FF2B5EF4-FFF2-40B4-BE49-F238E27FC236}">
              <a16:creationId xmlns:a16="http://schemas.microsoft.com/office/drawing/2014/main" id="{00000000-0008-0000-0000-000034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>
          <a:extLst>
            <a:ext uri="{FF2B5EF4-FFF2-40B4-BE49-F238E27FC236}">
              <a16:creationId xmlns:a16="http://schemas.microsoft.com/office/drawing/2014/main" id="{00000000-0008-0000-0000-000035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>
          <a:extLst>
            <a:ext uri="{FF2B5EF4-FFF2-40B4-BE49-F238E27FC236}">
              <a16:creationId xmlns:a16="http://schemas.microsoft.com/office/drawing/2014/main" id="{00000000-0008-0000-0000-000036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>
          <a:extLst>
            <a:ext uri="{FF2B5EF4-FFF2-40B4-BE49-F238E27FC236}">
              <a16:creationId xmlns:a16="http://schemas.microsoft.com/office/drawing/2014/main" id="{00000000-0008-0000-0000-000037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>
          <a:extLst>
            <a:ext uri="{FF2B5EF4-FFF2-40B4-BE49-F238E27FC236}">
              <a16:creationId xmlns:a16="http://schemas.microsoft.com/office/drawing/2014/main" id="{00000000-0008-0000-0000-000038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>
          <a:extLst>
            <a:ext uri="{FF2B5EF4-FFF2-40B4-BE49-F238E27FC236}">
              <a16:creationId xmlns:a16="http://schemas.microsoft.com/office/drawing/2014/main" id="{00000000-0008-0000-0000-000039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>
          <a:extLst>
            <a:ext uri="{FF2B5EF4-FFF2-40B4-BE49-F238E27FC236}">
              <a16:creationId xmlns:a16="http://schemas.microsoft.com/office/drawing/2014/main" id="{00000000-0008-0000-0000-00003A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>
          <a:extLst>
            <a:ext uri="{FF2B5EF4-FFF2-40B4-BE49-F238E27FC236}">
              <a16:creationId xmlns:a16="http://schemas.microsoft.com/office/drawing/2014/main" id="{00000000-0008-0000-0000-00003B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>
          <a:extLst>
            <a:ext uri="{FF2B5EF4-FFF2-40B4-BE49-F238E27FC236}">
              <a16:creationId xmlns:a16="http://schemas.microsoft.com/office/drawing/2014/main" id="{00000000-0008-0000-0000-00003C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>
          <a:extLst>
            <a:ext uri="{FF2B5EF4-FFF2-40B4-BE49-F238E27FC236}">
              <a16:creationId xmlns:a16="http://schemas.microsoft.com/office/drawing/2014/main" id="{00000000-0008-0000-0000-00003D480200}"/>
            </a:ext>
          </a:extLst>
        </xdr:cNvPr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>
          <a:extLst>
            <a:ext uri="{FF2B5EF4-FFF2-40B4-BE49-F238E27FC236}">
              <a16:creationId xmlns:a16="http://schemas.microsoft.com/office/drawing/2014/main" id="{00000000-0008-0000-0000-00003E4802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>
          <a:extLst>
            <a:ext uri="{FF2B5EF4-FFF2-40B4-BE49-F238E27FC236}">
              <a16:creationId xmlns:a16="http://schemas.microsoft.com/office/drawing/2014/main" id="{00000000-0008-0000-0000-00003F480200}"/>
            </a:ext>
          </a:extLst>
        </xdr:cNvPr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>
          <a:extLst>
            <a:ext uri="{FF2B5EF4-FFF2-40B4-BE49-F238E27FC236}">
              <a16:creationId xmlns:a16="http://schemas.microsoft.com/office/drawing/2014/main" id="{00000000-0008-0000-0000-000040480200}"/>
            </a:ext>
          </a:extLst>
        </xdr:cNvPr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>
          <a:extLst>
            <a:ext uri="{FF2B5EF4-FFF2-40B4-BE49-F238E27FC236}">
              <a16:creationId xmlns:a16="http://schemas.microsoft.com/office/drawing/2014/main" id="{00000000-0008-0000-0000-0000414802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>
          <a:extLst>
            <a:ext uri="{FF2B5EF4-FFF2-40B4-BE49-F238E27FC236}">
              <a16:creationId xmlns:a16="http://schemas.microsoft.com/office/drawing/2014/main" id="{00000000-0008-0000-0000-000042480200}"/>
            </a:ext>
          </a:extLst>
        </xdr:cNvPr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>
          <a:extLst>
            <a:ext uri="{FF2B5EF4-FFF2-40B4-BE49-F238E27FC236}">
              <a16:creationId xmlns:a16="http://schemas.microsoft.com/office/drawing/2014/main" id="{00000000-0008-0000-0000-000043480200}"/>
            </a:ext>
          </a:extLst>
        </xdr:cNvPr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>
          <a:extLst>
            <a:ext uri="{FF2B5EF4-FFF2-40B4-BE49-F238E27FC236}">
              <a16:creationId xmlns:a16="http://schemas.microsoft.com/office/drawing/2014/main" id="{00000000-0008-0000-0000-000044480200}"/>
            </a:ext>
          </a:extLst>
        </xdr:cNvPr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>
          <a:extLst>
            <a:ext uri="{FF2B5EF4-FFF2-40B4-BE49-F238E27FC236}">
              <a16:creationId xmlns:a16="http://schemas.microsoft.com/office/drawing/2014/main" id="{00000000-0008-0000-0000-000045480200}"/>
            </a:ext>
          </a:extLst>
        </xdr:cNvPr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>
          <a:extLst>
            <a:ext uri="{FF2B5EF4-FFF2-40B4-BE49-F238E27FC236}">
              <a16:creationId xmlns:a16="http://schemas.microsoft.com/office/drawing/2014/main" id="{00000000-0008-0000-0000-0000484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>
          <a:extLst>
            <a:ext uri="{FF2B5EF4-FFF2-40B4-BE49-F238E27FC236}">
              <a16:creationId xmlns:a16="http://schemas.microsoft.com/office/drawing/2014/main" id="{00000000-0008-0000-0000-0000494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>
          <a:extLst>
            <a:ext uri="{FF2B5EF4-FFF2-40B4-BE49-F238E27FC236}">
              <a16:creationId xmlns:a16="http://schemas.microsoft.com/office/drawing/2014/main" id="{00000000-0008-0000-0000-00004A480200}"/>
            </a:ext>
          </a:extLst>
        </xdr:cNvPr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>
          <a:extLst>
            <a:ext uri="{FF2B5EF4-FFF2-40B4-BE49-F238E27FC236}">
              <a16:creationId xmlns:a16="http://schemas.microsoft.com/office/drawing/2014/main" id="{00000000-0008-0000-0000-00004B4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>
          <a:extLst>
            <a:ext uri="{FF2B5EF4-FFF2-40B4-BE49-F238E27FC236}">
              <a16:creationId xmlns:a16="http://schemas.microsoft.com/office/drawing/2014/main" id="{00000000-0008-0000-0000-00004C4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>
          <a:extLst>
            <a:ext uri="{FF2B5EF4-FFF2-40B4-BE49-F238E27FC236}">
              <a16:creationId xmlns:a16="http://schemas.microsoft.com/office/drawing/2014/main" id="{00000000-0008-0000-0000-00004D4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>
          <a:extLst>
            <a:ext uri="{FF2B5EF4-FFF2-40B4-BE49-F238E27FC236}">
              <a16:creationId xmlns:a16="http://schemas.microsoft.com/office/drawing/2014/main" id="{00000000-0008-0000-0000-00004E4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>
          <a:extLst>
            <a:ext uri="{FF2B5EF4-FFF2-40B4-BE49-F238E27FC236}">
              <a16:creationId xmlns:a16="http://schemas.microsoft.com/office/drawing/2014/main" id="{00000000-0008-0000-0000-00004F4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>
          <a:extLst>
            <a:ext uri="{FF2B5EF4-FFF2-40B4-BE49-F238E27FC236}">
              <a16:creationId xmlns:a16="http://schemas.microsoft.com/office/drawing/2014/main" id="{00000000-0008-0000-0000-0000504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>
          <a:extLst>
            <a:ext uri="{FF2B5EF4-FFF2-40B4-BE49-F238E27FC236}">
              <a16:creationId xmlns:a16="http://schemas.microsoft.com/office/drawing/2014/main" id="{00000000-0008-0000-0000-0000514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>
          <a:extLst>
            <a:ext uri="{FF2B5EF4-FFF2-40B4-BE49-F238E27FC236}">
              <a16:creationId xmlns:a16="http://schemas.microsoft.com/office/drawing/2014/main" id="{00000000-0008-0000-0000-0000524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>
          <a:extLst>
            <a:ext uri="{FF2B5EF4-FFF2-40B4-BE49-F238E27FC236}">
              <a16:creationId xmlns:a16="http://schemas.microsoft.com/office/drawing/2014/main" id="{00000000-0008-0000-0000-0000534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>
          <a:extLst>
            <a:ext uri="{FF2B5EF4-FFF2-40B4-BE49-F238E27FC236}">
              <a16:creationId xmlns:a16="http://schemas.microsoft.com/office/drawing/2014/main" id="{00000000-0008-0000-0000-0000554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>
          <a:extLst>
            <a:ext uri="{FF2B5EF4-FFF2-40B4-BE49-F238E27FC236}">
              <a16:creationId xmlns:a16="http://schemas.microsoft.com/office/drawing/2014/main" id="{00000000-0008-0000-0000-0000564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>
          <a:extLst>
            <a:ext uri="{FF2B5EF4-FFF2-40B4-BE49-F238E27FC236}">
              <a16:creationId xmlns:a16="http://schemas.microsoft.com/office/drawing/2014/main" id="{00000000-0008-0000-0100-000002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>
          <a:extLst>
            <a:ext uri="{FF2B5EF4-FFF2-40B4-BE49-F238E27FC236}">
              <a16:creationId xmlns:a16="http://schemas.microsoft.com/office/drawing/2014/main" id="{00000000-0008-0000-0100-000003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>
          <a:extLst>
            <a:ext uri="{FF2B5EF4-FFF2-40B4-BE49-F238E27FC236}">
              <a16:creationId xmlns:a16="http://schemas.microsoft.com/office/drawing/2014/main" id="{00000000-0008-0000-0100-000004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>
          <a:extLst>
            <a:ext uri="{FF2B5EF4-FFF2-40B4-BE49-F238E27FC236}">
              <a16:creationId xmlns:a16="http://schemas.microsoft.com/office/drawing/2014/main" id="{00000000-0008-0000-0100-000005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>
          <a:extLst>
            <a:ext uri="{FF2B5EF4-FFF2-40B4-BE49-F238E27FC236}">
              <a16:creationId xmlns:a16="http://schemas.microsoft.com/office/drawing/2014/main" id="{00000000-0008-0000-0100-000006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>
          <a:extLst>
            <a:ext uri="{FF2B5EF4-FFF2-40B4-BE49-F238E27FC236}">
              <a16:creationId xmlns:a16="http://schemas.microsoft.com/office/drawing/2014/main" id="{00000000-0008-0000-0100-000007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>
          <a:extLst>
            <a:ext uri="{FF2B5EF4-FFF2-40B4-BE49-F238E27FC236}">
              <a16:creationId xmlns:a16="http://schemas.microsoft.com/office/drawing/2014/main" id="{00000000-0008-0000-0100-000008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>
          <a:extLst>
            <a:ext uri="{FF2B5EF4-FFF2-40B4-BE49-F238E27FC236}">
              <a16:creationId xmlns:a16="http://schemas.microsoft.com/office/drawing/2014/main" id="{00000000-0008-0000-0100-000009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>
          <a:extLst>
            <a:ext uri="{FF2B5EF4-FFF2-40B4-BE49-F238E27FC236}">
              <a16:creationId xmlns:a16="http://schemas.microsoft.com/office/drawing/2014/main" id="{00000000-0008-0000-0100-00000A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>
          <a:extLst>
            <a:ext uri="{FF2B5EF4-FFF2-40B4-BE49-F238E27FC236}">
              <a16:creationId xmlns:a16="http://schemas.microsoft.com/office/drawing/2014/main" id="{00000000-0008-0000-0100-00000B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>
          <a:extLst>
            <a:ext uri="{FF2B5EF4-FFF2-40B4-BE49-F238E27FC236}">
              <a16:creationId xmlns:a16="http://schemas.microsoft.com/office/drawing/2014/main" id="{00000000-0008-0000-0100-00000C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>
          <a:extLst>
            <a:ext uri="{FF2B5EF4-FFF2-40B4-BE49-F238E27FC236}">
              <a16:creationId xmlns:a16="http://schemas.microsoft.com/office/drawing/2014/main" id="{00000000-0008-0000-0100-00000D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>
          <a:extLst>
            <a:ext uri="{FF2B5EF4-FFF2-40B4-BE49-F238E27FC236}">
              <a16:creationId xmlns:a16="http://schemas.microsoft.com/office/drawing/2014/main" id="{00000000-0008-0000-0100-00000E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>
          <a:extLst>
            <a:ext uri="{FF2B5EF4-FFF2-40B4-BE49-F238E27FC236}">
              <a16:creationId xmlns:a16="http://schemas.microsoft.com/office/drawing/2014/main" id="{00000000-0008-0000-0100-00000F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>
          <a:extLst>
            <a:ext uri="{FF2B5EF4-FFF2-40B4-BE49-F238E27FC236}">
              <a16:creationId xmlns:a16="http://schemas.microsoft.com/office/drawing/2014/main" id="{00000000-0008-0000-0100-000010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>
          <a:extLst>
            <a:ext uri="{FF2B5EF4-FFF2-40B4-BE49-F238E27FC236}">
              <a16:creationId xmlns:a16="http://schemas.microsoft.com/office/drawing/2014/main" id="{00000000-0008-0000-0100-000011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>
          <a:extLst>
            <a:ext uri="{FF2B5EF4-FFF2-40B4-BE49-F238E27FC236}">
              <a16:creationId xmlns:a16="http://schemas.microsoft.com/office/drawing/2014/main" id="{00000000-0008-0000-0100-000012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>
          <a:extLst>
            <a:ext uri="{FF2B5EF4-FFF2-40B4-BE49-F238E27FC236}">
              <a16:creationId xmlns:a16="http://schemas.microsoft.com/office/drawing/2014/main" id="{00000000-0008-0000-0100-000013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>
          <a:extLst>
            <a:ext uri="{FF2B5EF4-FFF2-40B4-BE49-F238E27FC236}">
              <a16:creationId xmlns:a16="http://schemas.microsoft.com/office/drawing/2014/main" id="{00000000-0008-0000-0100-000014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>
          <a:extLst>
            <a:ext uri="{FF2B5EF4-FFF2-40B4-BE49-F238E27FC236}">
              <a16:creationId xmlns:a16="http://schemas.microsoft.com/office/drawing/2014/main" id="{00000000-0008-0000-0100-000015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>
          <a:extLst>
            <a:ext uri="{FF2B5EF4-FFF2-40B4-BE49-F238E27FC236}">
              <a16:creationId xmlns:a16="http://schemas.microsoft.com/office/drawing/2014/main" id="{00000000-0008-0000-0100-000016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>
          <a:extLst>
            <a:ext uri="{FF2B5EF4-FFF2-40B4-BE49-F238E27FC236}">
              <a16:creationId xmlns:a16="http://schemas.microsoft.com/office/drawing/2014/main" id="{00000000-0008-0000-0100-000017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>
          <a:extLst>
            <a:ext uri="{FF2B5EF4-FFF2-40B4-BE49-F238E27FC236}">
              <a16:creationId xmlns:a16="http://schemas.microsoft.com/office/drawing/2014/main" id="{00000000-0008-0000-0100-000018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>
          <a:extLst>
            <a:ext uri="{FF2B5EF4-FFF2-40B4-BE49-F238E27FC236}">
              <a16:creationId xmlns:a16="http://schemas.microsoft.com/office/drawing/2014/main" id="{00000000-0008-0000-0100-000019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>
          <a:extLst>
            <a:ext uri="{FF2B5EF4-FFF2-40B4-BE49-F238E27FC236}">
              <a16:creationId xmlns:a16="http://schemas.microsoft.com/office/drawing/2014/main" id="{00000000-0008-0000-0100-00001A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>
          <a:extLst>
            <a:ext uri="{FF2B5EF4-FFF2-40B4-BE49-F238E27FC236}">
              <a16:creationId xmlns:a16="http://schemas.microsoft.com/office/drawing/2014/main" id="{00000000-0008-0000-0100-00001B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>
          <a:extLst>
            <a:ext uri="{FF2B5EF4-FFF2-40B4-BE49-F238E27FC236}">
              <a16:creationId xmlns:a16="http://schemas.microsoft.com/office/drawing/2014/main" id="{00000000-0008-0000-0100-00001C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>
          <a:extLst>
            <a:ext uri="{FF2B5EF4-FFF2-40B4-BE49-F238E27FC236}">
              <a16:creationId xmlns:a16="http://schemas.microsoft.com/office/drawing/2014/main" id="{00000000-0008-0000-0100-00001D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>
          <a:extLst>
            <a:ext uri="{FF2B5EF4-FFF2-40B4-BE49-F238E27FC236}">
              <a16:creationId xmlns:a16="http://schemas.microsoft.com/office/drawing/2014/main" id="{00000000-0008-0000-0100-00001E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>
          <a:extLst>
            <a:ext uri="{FF2B5EF4-FFF2-40B4-BE49-F238E27FC236}">
              <a16:creationId xmlns:a16="http://schemas.microsoft.com/office/drawing/2014/main" id="{00000000-0008-0000-0100-00001F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>
          <a:extLst>
            <a:ext uri="{FF2B5EF4-FFF2-40B4-BE49-F238E27FC236}">
              <a16:creationId xmlns:a16="http://schemas.microsoft.com/office/drawing/2014/main" id="{00000000-0008-0000-0100-000020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>
          <a:extLst>
            <a:ext uri="{FF2B5EF4-FFF2-40B4-BE49-F238E27FC236}">
              <a16:creationId xmlns:a16="http://schemas.microsoft.com/office/drawing/2014/main" id="{00000000-0008-0000-0100-000021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>
          <a:extLst>
            <a:ext uri="{FF2B5EF4-FFF2-40B4-BE49-F238E27FC236}">
              <a16:creationId xmlns:a16="http://schemas.microsoft.com/office/drawing/2014/main" id="{00000000-0008-0000-0100-000022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>
          <a:extLst>
            <a:ext uri="{FF2B5EF4-FFF2-40B4-BE49-F238E27FC236}">
              <a16:creationId xmlns:a16="http://schemas.microsoft.com/office/drawing/2014/main" id="{00000000-0008-0000-0100-000023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>
          <a:extLst>
            <a:ext uri="{FF2B5EF4-FFF2-40B4-BE49-F238E27FC236}">
              <a16:creationId xmlns:a16="http://schemas.microsoft.com/office/drawing/2014/main" id="{00000000-0008-0000-0100-000024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>
          <a:extLst>
            <a:ext uri="{FF2B5EF4-FFF2-40B4-BE49-F238E27FC236}">
              <a16:creationId xmlns:a16="http://schemas.microsoft.com/office/drawing/2014/main" id="{00000000-0008-0000-0100-000025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>
          <a:extLst>
            <a:ext uri="{FF2B5EF4-FFF2-40B4-BE49-F238E27FC236}">
              <a16:creationId xmlns:a16="http://schemas.microsoft.com/office/drawing/2014/main" id="{00000000-0008-0000-0100-000026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>
          <a:extLst>
            <a:ext uri="{FF2B5EF4-FFF2-40B4-BE49-F238E27FC236}">
              <a16:creationId xmlns:a16="http://schemas.microsoft.com/office/drawing/2014/main" id="{00000000-0008-0000-0100-000027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>
          <a:extLst>
            <a:ext uri="{FF2B5EF4-FFF2-40B4-BE49-F238E27FC236}">
              <a16:creationId xmlns:a16="http://schemas.microsoft.com/office/drawing/2014/main" id="{00000000-0008-0000-0100-000028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>
          <a:extLst>
            <a:ext uri="{FF2B5EF4-FFF2-40B4-BE49-F238E27FC236}">
              <a16:creationId xmlns:a16="http://schemas.microsoft.com/office/drawing/2014/main" id="{00000000-0008-0000-0100-000029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>
          <a:extLst>
            <a:ext uri="{FF2B5EF4-FFF2-40B4-BE49-F238E27FC236}">
              <a16:creationId xmlns:a16="http://schemas.microsoft.com/office/drawing/2014/main" id="{00000000-0008-0000-0100-00002A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>
          <a:extLst>
            <a:ext uri="{FF2B5EF4-FFF2-40B4-BE49-F238E27FC236}">
              <a16:creationId xmlns:a16="http://schemas.microsoft.com/office/drawing/2014/main" id="{00000000-0008-0000-0100-00002B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>
          <a:extLst>
            <a:ext uri="{FF2B5EF4-FFF2-40B4-BE49-F238E27FC236}">
              <a16:creationId xmlns:a16="http://schemas.microsoft.com/office/drawing/2014/main" id="{00000000-0008-0000-0100-00002C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>
          <a:extLst>
            <a:ext uri="{FF2B5EF4-FFF2-40B4-BE49-F238E27FC236}">
              <a16:creationId xmlns:a16="http://schemas.microsoft.com/office/drawing/2014/main" id="{00000000-0008-0000-0100-00002D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>
          <a:extLst>
            <a:ext uri="{FF2B5EF4-FFF2-40B4-BE49-F238E27FC236}">
              <a16:creationId xmlns:a16="http://schemas.microsoft.com/office/drawing/2014/main" id="{00000000-0008-0000-0100-00002E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>
          <a:extLst>
            <a:ext uri="{FF2B5EF4-FFF2-40B4-BE49-F238E27FC236}">
              <a16:creationId xmlns:a16="http://schemas.microsoft.com/office/drawing/2014/main" id="{00000000-0008-0000-0100-00002F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>
          <a:extLst>
            <a:ext uri="{FF2B5EF4-FFF2-40B4-BE49-F238E27FC236}">
              <a16:creationId xmlns:a16="http://schemas.microsoft.com/office/drawing/2014/main" id="{00000000-0008-0000-0100-000030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>
          <a:extLst>
            <a:ext uri="{FF2B5EF4-FFF2-40B4-BE49-F238E27FC236}">
              <a16:creationId xmlns:a16="http://schemas.microsoft.com/office/drawing/2014/main" id="{00000000-0008-0000-0100-000031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>
          <a:extLst>
            <a:ext uri="{FF2B5EF4-FFF2-40B4-BE49-F238E27FC236}">
              <a16:creationId xmlns:a16="http://schemas.microsoft.com/office/drawing/2014/main" id="{00000000-0008-0000-0100-000032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>
          <a:extLst>
            <a:ext uri="{FF2B5EF4-FFF2-40B4-BE49-F238E27FC236}">
              <a16:creationId xmlns:a16="http://schemas.microsoft.com/office/drawing/2014/main" id="{00000000-0008-0000-0100-000033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>
          <a:extLst>
            <a:ext uri="{FF2B5EF4-FFF2-40B4-BE49-F238E27FC236}">
              <a16:creationId xmlns:a16="http://schemas.microsoft.com/office/drawing/2014/main" id="{00000000-0008-0000-0100-000034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>
          <a:extLst>
            <a:ext uri="{FF2B5EF4-FFF2-40B4-BE49-F238E27FC236}">
              <a16:creationId xmlns:a16="http://schemas.microsoft.com/office/drawing/2014/main" id="{00000000-0008-0000-0100-000035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>
          <a:extLst>
            <a:ext uri="{FF2B5EF4-FFF2-40B4-BE49-F238E27FC236}">
              <a16:creationId xmlns:a16="http://schemas.microsoft.com/office/drawing/2014/main" id="{00000000-0008-0000-0100-000036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>
          <a:extLst>
            <a:ext uri="{FF2B5EF4-FFF2-40B4-BE49-F238E27FC236}">
              <a16:creationId xmlns:a16="http://schemas.microsoft.com/office/drawing/2014/main" id="{00000000-0008-0000-0100-000037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>
          <a:extLst>
            <a:ext uri="{FF2B5EF4-FFF2-40B4-BE49-F238E27FC236}">
              <a16:creationId xmlns:a16="http://schemas.microsoft.com/office/drawing/2014/main" id="{00000000-0008-0000-0100-000038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>
          <a:extLst>
            <a:ext uri="{FF2B5EF4-FFF2-40B4-BE49-F238E27FC236}">
              <a16:creationId xmlns:a16="http://schemas.microsoft.com/office/drawing/2014/main" id="{00000000-0008-0000-0100-000039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>
          <a:extLst>
            <a:ext uri="{FF2B5EF4-FFF2-40B4-BE49-F238E27FC236}">
              <a16:creationId xmlns:a16="http://schemas.microsoft.com/office/drawing/2014/main" id="{00000000-0008-0000-0100-00003A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>
          <a:extLst>
            <a:ext uri="{FF2B5EF4-FFF2-40B4-BE49-F238E27FC236}">
              <a16:creationId xmlns:a16="http://schemas.microsoft.com/office/drawing/2014/main" id="{00000000-0008-0000-0100-00003B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>
          <a:extLst>
            <a:ext uri="{FF2B5EF4-FFF2-40B4-BE49-F238E27FC236}">
              <a16:creationId xmlns:a16="http://schemas.microsoft.com/office/drawing/2014/main" id="{00000000-0008-0000-0100-00003C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>
          <a:extLst>
            <a:ext uri="{FF2B5EF4-FFF2-40B4-BE49-F238E27FC236}">
              <a16:creationId xmlns:a16="http://schemas.microsoft.com/office/drawing/2014/main" id="{00000000-0008-0000-0100-00003D680200}"/>
            </a:ext>
          </a:extLst>
        </xdr:cNvPr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>
          <a:extLst>
            <a:ext uri="{FF2B5EF4-FFF2-40B4-BE49-F238E27FC236}">
              <a16:creationId xmlns:a16="http://schemas.microsoft.com/office/drawing/2014/main" id="{00000000-0008-0000-0100-00003E6802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>
          <a:extLst>
            <a:ext uri="{FF2B5EF4-FFF2-40B4-BE49-F238E27FC236}">
              <a16:creationId xmlns:a16="http://schemas.microsoft.com/office/drawing/2014/main" id="{00000000-0008-0000-0100-00003F680200}"/>
            </a:ext>
          </a:extLst>
        </xdr:cNvPr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>
          <a:extLst>
            <a:ext uri="{FF2B5EF4-FFF2-40B4-BE49-F238E27FC236}">
              <a16:creationId xmlns:a16="http://schemas.microsoft.com/office/drawing/2014/main" id="{00000000-0008-0000-0100-000040680200}"/>
            </a:ext>
          </a:extLst>
        </xdr:cNvPr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>
          <a:extLst>
            <a:ext uri="{FF2B5EF4-FFF2-40B4-BE49-F238E27FC236}">
              <a16:creationId xmlns:a16="http://schemas.microsoft.com/office/drawing/2014/main" id="{00000000-0008-0000-0100-0000416802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>
          <a:extLst>
            <a:ext uri="{FF2B5EF4-FFF2-40B4-BE49-F238E27FC236}">
              <a16:creationId xmlns:a16="http://schemas.microsoft.com/office/drawing/2014/main" id="{00000000-0008-0000-0100-000042680200}"/>
            </a:ext>
          </a:extLst>
        </xdr:cNvPr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>
          <a:extLst>
            <a:ext uri="{FF2B5EF4-FFF2-40B4-BE49-F238E27FC236}">
              <a16:creationId xmlns:a16="http://schemas.microsoft.com/office/drawing/2014/main" id="{00000000-0008-0000-0100-000043680200}"/>
            </a:ext>
          </a:extLst>
        </xdr:cNvPr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>
          <a:extLst>
            <a:ext uri="{FF2B5EF4-FFF2-40B4-BE49-F238E27FC236}">
              <a16:creationId xmlns:a16="http://schemas.microsoft.com/office/drawing/2014/main" id="{00000000-0008-0000-0100-000044680200}"/>
            </a:ext>
          </a:extLst>
        </xdr:cNvPr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>
          <a:extLst>
            <a:ext uri="{FF2B5EF4-FFF2-40B4-BE49-F238E27FC236}">
              <a16:creationId xmlns:a16="http://schemas.microsoft.com/office/drawing/2014/main" id="{00000000-0008-0000-0100-000045680200}"/>
            </a:ext>
          </a:extLst>
        </xdr:cNvPr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>
          <a:extLst>
            <a:ext uri="{FF2B5EF4-FFF2-40B4-BE49-F238E27FC236}">
              <a16:creationId xmlns:a16="http://schemas.microsoft.com/office/drawing/2014/main" id="{00000000-0008-0000-0100-0000486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>
          <a:extLst>
            <a:ext uri="{FF2B5EF4-FFF2-40B4-BE49-F238E27FC236}">
              <a16:creationId xmlns:a16="http://schemas.microsoft.com/office/drawing/2014/main" id="{00000000-0008-0000-0100-0000496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>
          <a:extLst>
            <a:ext uri="{FF2B5EF4-FFF2-40B4-BE49-F238E27FC236}">
              <a16:creationId xmlns:a16="http://schemas.microsoft.com/office/drawing/2014/main" id="{00000000-0008-0000-0100-00004A680200}"/>
            </a:ext>
          </a:extLst>
        </xdr:cNvPr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>
          <a:extLst>
            <a:ext uri="{FF2B5EF4-FFF2-40B4-BE49-F238E27FC236}">
              <a16:creationId xmlns:a16="http://schemas.microsoft.com/office/drawing/2014/main" id="{00000000-0008-0000-0100-00004B6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>
          <a:extLst>
            <a:ext uri="{FF2B5EF4-FFF2-40B4-BE49-F238E27FC236}">
              <a16:creationId xmlns:a16="http://schemas.microsoft.com/office/drawing/2014/main" id="{00000000-0008-0000-0100-00004C6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>
          <a:extLst>
            <a:ext uri="{FF2B5EF4-FFF2-40B4-BE49-F238E27FC236}">
              <a16:creationId xmlns:a16="http://schemas.microsoft.com/office/drawing/2014/main" id="{00000000-0008-0000-0100-00004D6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>
          <a:extLst>
            <a:ext uri="{FF2B5EF4-FFF2-40B4-BE49-F238E27FC236}">
              <a16:creationId xmlns:a16="http://schemas.microsoft.com/office/drawing/2014/main" id="{00000000-0008-0000-0100-00004E6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>
          <a:extLst>
            <a:ext uri="{FF2B5EF4-FFF2-40B4-BE49-F238E27FC236}">
              <a16:creationId xmlns:a16="http://schemas.microsoft.com/office/drawing/2014/main" id="{00000000-0008-0000-0100-00004F6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>
          <a:extLst>
            <a:ext uri="{FF2B5EF4-FFF2-40B4-BE49-F238E27FC236}">
              <a16:creationId xmlns:a16="http://schemas.microsoft.com/office/drawing/2014/main" id="{00000000-0008-0000-0100-0000506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>
          <a:extLst>
            <a:ext uri="{FF2B5EF4-FFF2-40B4-BE49-F238E27FC236}">
              <a16:creationId xmlns:a16="http://schemas.microsoft.com/office/drawing/2014/main" id="{00000000-0008-0000-0100-0000516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>
          <a:extLst>
            <a:ext uri="{FF2B5EF4-FFF2-40B4-BE49-F238E27FC236}">
              <a16:creationId xmlns:a16="http://schemas.microsoft.com/office/drawing/2014/main" id="{00000000-0008-0000-0100-0000526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>
          <a:extLst>
            <a:ext uri="{FF2B5EF4-FFF2-40B4-BE49-F238E27FC236}">
              <a16:creationId xmlns:a16="http://schemas.microsoft.com/office/drawing/2014/main" id="{00000000-0008-0000-0100-0000536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>
          <a:extLst>
            <a:ext uri="{FF2B5EF4-FFF2-40B4-BE49-F238E27FC236}">
              <a16:creationId xmlns:a16="http://schemas.microsoft.com/office/drawing/2014/main" id="{00000000-0008-0000-0100-0000556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>
          <a:extLst>
            <a:ext uri="{FF2B5EF4-FFF2-40B4-BE49-F238E27FC236}">
              <a16:creationId xmlns:a16="http://schemas.microsoft.com/office/drawing/2014/main" id="{00000000-0008-0000-0100-0000566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>
          <a:extLst>
            <a:ext uri="{FF2B5EF4-FFF2-40B4-BE49-F238E27FC236}">
              <a16:creationId xmlns:a16="http://schemas.microsoft.com/office/drawing/2014/main" id="{00000000-0008-0000-0200-000002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>
          <a:extLst>
            <a:ext uri="{FF2B5EF4-FFF2-40B4-BE49-F238E27FC236}">
              <a16:creationId xmlns:a16="http://schemas.microsoft.com/office/drawing/2014/main" id="{00000000-0008-0000-0200-000003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>
          <a:extLst>
            <a:ext uri="{FF2B5EF4-FFF2-40B4-BE49-F238E27FC236}">
              <a16:creationId xmlns:a16="http://schemas.microsoft.com/office/drawing/2014/main" id="{00000000-0008-0000-0200-000004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>
          <a:extLst>
            <a:ext uri="{FF2B5EF4-FFF2-40B4-BE49-F238E27FC236}">
              <a16:creationId xmlns:a16="http://schemas.microsoft.com/office/drawing/2014/main" id="{00000000-0008-0000-0200-000005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>
          <a:extLst>
            <a:ext uri="{FF2B5EF4-FFF2-40B4-BE49-F238E27FC236}">
              <a16:creationId xmlns:a16="http://schemas.microsoft.com/office/drawing/2014/main" id="{00000000-0008-0000-0200-000006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>
          <a:extLst>
            <a:ext uri="{FF2B5EF4-FFF2-40B4-BE49-F238E27FC236}">
              <a16:creationId xmlns:a16="http://schemas.microsoft.com/office/drawing/2014/main" id="{00000000-0008-0000-0200-000007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>
          <a:extLst>
            <a:ext uri="{FF2B5EF4-FFF2-40B4-BE49-F238E27FC236}">
              <a16:creationId xmlns:a16="http://schemas.microsoft.com/office/drawing/2014/main" id="{00000000-0008-0000-0200-000008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>
          <a:extLst>
            <a:ext uri="{FF2B5EF4-FFF2-40B4-BE49-F238E27FC236}">
              <a16:creationId xmlns:a16="http://schemas.microsoft.com/office/drawing/2014/main" id="{00000000-0008-0000-0200-000009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>
          <a:extLst>
            <a:ext uri="{FF2B5EF4-FFF2-40B4-BE49-F238E27FC236}">
              <a16:creationId xmlns:a16="http://schemas.microsoft.com/office/drawing/2014/main" id="{00000000-0008-0000-0200-00000A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>
          <a:extLst>
            <a:ext uri="{FF2B5EF4-FFF2-40B4-BE49-F238E27FC236}">
              <a16:creationId xmlns:a16="http://schemas.microsoft.com/office/drawing/2014/main" id="{00000000-0008-0000-0200-00000B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>
          <a:extLst>
            <a:ext uri="{FF2B5EF4-FFF2-40B4-BE49-F238E27FC236}">
              <a16:creationId xmlns:a16="http://schemas.microsoft.com/office/drawing/2014/main" id="{00000000-0008-0000-0200-00000C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>
          <a:extLst>
            <a:ext uri="{FF2B5EF4-FFF2-40B4-BE49-F238E27FC236}">
              <a16:creationId xmlns:a16="http://schemas.microsoft.com/office/drawing/2014/main" id="{00000000-0008-0000-0200-00000D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>
          <a:extLst>
            <a:ext uri="{FF2B5EF4-FFF2-40B4-BE49-F238E27FC236}">
              <a16:creationId xmlns:a16="http://schemas.microsoft.com/office/drawing/2014/main" id="{00000000-0008-0000-0200-00000E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>
          <a:extLst>
            <a:ext uri="{FF2B5EF4-FFF2-40B4-BE49-F238E27FC236}">
              <a16:creationId xmlns:a16="http://schemas.microsoft.com/office/drawing/2014/main" id="{00000000-0008-0000-0200-00000F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>
          <a:extLst>
            <a:ext uri="{FF2B5EF4-FFF2-40B4-BE49-F238E27FC236}">
              <a16:creationId xmlns:a16="http://schemas.microsoft.com/office/drawing/2014/main" id="{00000000-0008-0000-0200-000010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>
          <a:extLst>
            <a:ext uri="{FF2B5EF4-FFF2-40B4-BE49-F238E27FC236}">
              <a16:creationId xmlns:a16="http://schemas.microsoft.com/office/drawing/2014/main" id="{00000000-0008-0000-0200-000011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>
          <a:extLst>
            <a:ext uri="{FF2B5EF4-FFF2-40B4-BE49-F238E27FC236}">
              <a16:creationId xmlns:a16="http://schemas.microsoft.com/office/drawing/2014/main" id="{00000000-0008-0000-0200-000012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>
          <a:extLst>
            <a:ext uri="{FF2B5EF4-FFF2-40B4-BE49-F238E27FC236}">
              <a16:creationId xmlns:a16="http://schemas.microsoft.com/office/drawing/2014/main" id="{00000000-0008-0000-0200-000013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>
          <a:extLst>
            <a:ext uri="{FF2B5EF4-FFF2-40B4-BE49-F238E27FC236}">
              <a16:creationId xmlns:a16="http://schemas.microsoft.com/office/drawing/2014/main" id="{00000000-0008-0000-0200-000014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>
          <a:extLst>
            <a:ext uri="{FF2B5EF4-FFF2-40B4-BE49-F238E27FC236}">
              <a16:creationId xmlns:a16="http://schemas.microsoft.com/office/drawing/2014/main" id="{00000000-0008-0000-0200-000015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>
          <a:extLst>
            <a:ext uri="{FF2B5EF4-FFF2-40B4-BE49-F238E27FC236}">
              <a16:creationId xmlns:a16="http://schemas.microsoft.com/office/drawing/2014/main" id="{00000000-0008-0000-0200-000016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>
          <a:extLst>
            <a:ext uri="{FF2B5EF4-FFF2-40B4-BE49-F238E27FC236}">
              <a16:creationId xmlns:a16="http://schemas.microsoft.com/office/drawing/2014/main" id="{00000000-0008-0000-0200-000017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>
          <a:extLst>
            <a:ext uri="{FF2B5EF4-FFF2-40B4-BE49-F238E27FC236}">
              <a16:creationId xmlns:a16="http://schemas.microsoft.com/office/drawing/2014/main" id="{00000000-0008-0000-0200-000018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>
          <a:extLst>
            <a:ext uri="{FF2B5EF4-FFF2-40B4-BE49-F238E27FC236}">
              <a16:creationId xmlns:a16="http://schemas.microsoft.com/office/drawing/2014/main" id="{00000000-0008-0000-0200-000019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>
          <a:extLst>
            <a:ext uri="{FF2B5EF4-FFF2-40B4-BE49-F238E27FC236}">
              <a16:creationId xmlns:a16="http://schemas.microsoft.com/office/drawing/2014/main" id="{00000000-0008-0000-0200-00001A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>
          <a:extLst>
            <a:ext uri="{FF2B5EF4-FFF2-40B4-BE49-F238E27FC236}">
              <a16:creationId xmlns:a16="http://schemas.microsoft.com/office/drawing/2014/main" id="{00000000-0008-0000-0200-00001B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>
          <a:extLst>
            <a:ext uri="{FF2B5EF4-FFF2-40B4-BE49-F238E27FC236}">
              <a16:creationId xmlns:a16="http://schemas.microsoft.com/office/drawing/2014/main" id="{00000000-0008-0000-0200-00001C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>
          <a:extLst>
            <a:ext uri="{FF2B5EF4-FFF2-40B4-BE49-F238E27FC236}">
              <a16:creationId xmlns:a16="http://schemas.microsoft.com/office/drawing/2014/main" id="{00000000-0008-0000-0200-00001D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>
          <a:extLst>
            <a:ext uri="{FF2B5EF4-FFF2-40B4-BE49-F238E27FC236}">
              <a16:creationId xmlns:a16="http://schemas.microsoft.com/office/drawing/2014/main" id="{00000000-0008-0000-0200-00001E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>
          <a:extLst>
            <a:ext uri="{FF2B5EF4-FFF2-40B4-BE49-F238E27FC236}">
              <a16:creationId xmlns:a16="http://schemas.microsoft.com/office/drawing/2014/main" id="{00000000-0008-0000-0200-00001F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>
          <a:extLst>
            <a:ext uri="{FF2B5EF4-FFF2-40B4-BE49-F238E27FC236}">
              <a16:creationId xmlns:a16="http://schemas.microsoft.com/office/drawing/2014/main" id="{00000000-0008-0000-0200-000020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>
          <a:extLst>
            <a:ext uri="{FF2B5EF4-FFF2-40B4-BE49-F238E27FC236}">
              <a16:creationId xmlns:a16="http://schemas.microsoft.com/office/drawing/2014/main" id="{00000000-0008-0000-0200-000021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>
          <a:extLst>
            <a:ext uri="{FF2B5EF4-FFF2-40B4-BE49-F238E27FC236}">
              <a16:creationId xmlns:a16="http://schemas.microsoft.com/office/drawing/2014/main" id="{00000000-0008-0000-0200-000022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>
          <a:extLst>
            <a:ext uri="{FF2B5EF4-FFF2-40B4-BE49-F238E27FC236}">
              <a16:creationId xmlns:a16="http://schemas.microsoft.com/office/drawing/2014/main" id="{00000000-0008-0000-0200-000023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>
          <a:extLst>
            <a:ext uri="{FF2B5EF4-FFF2-40B4-BE49-F238E27FC236}">
              <a16:creationId xmlns:a16="http://schemas.microsoft.com/office/drawing/2014/main" id="{00000000-0008-0000-0200-000024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>
          <a:extLst>
            <a:ext uri="{FF2B5EF4-FFF2-40B4-BE49-F238E27FC236}">
              <a16:creationId xmlns:a16="http://schemas.microsoft.com/office/drawing/2014/main" id="{00000000-0008-0000-0200-000025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>
          <a:extLst>
            <a:ext uri="{FF2B5EF4-FFF2-40B4-BE49-F238E27FC236}">
              <a16:creationId xmlns:a16="http://schemas.microsoft.com/office/drawing/2014/main" id="{00000000-0008-0000-0200-000026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>
          <a:extLst>
            <a:ext uri="{FF2B5EF4-FFF2-40B4-BE49-F238E27FC236}">
              <a16:creationId xmlns:a16="http://schemas.microsoft.com/office/drawing/2014/main" id="{00000000-0008-0000-0200-000027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>
          <a:extLst>
            <a:ext uri="{FF2B5EF4-FFF2-40B4-BE49-F238E27FC236}">
              <a16:creationId xmlns:a16="http://schemas.microsoft.com/office/drawing/2014/main" id="{00000000-0008-0000-0200-000028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>
          <a:extLst>
            <a:ext uri="{FF2B5EF4-FFF2-40B4-BE49-F238E27FC236}">
              <a16:creationId xmlns:a16="http://schemas.microsoft.com/office/drawing/2014/main" id="{00000000-0008-0000-0200-000029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>
          <a:extLst>
            <a:ext uri="{FF2B5EF4-FFF2-40B4-BE49-F238E27FC236}">
              <a16:creationId xmlns:a16="http://schemas.microsoft.com/office/drawing/2014/main" id="{00000000-0008-0000-0200-00002A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>
          <a:extLst>
            <a:ext uri="{FF2B5EF4-FFF2-40B4-BE49-F238E27FC236}">
              <a16:creationId xmlns:a16="http://schemas.microsoft.com/office/drawing/2014/main" id="{00000000-0008-0000-0200-00002B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>
          <a:extLst>
            <a:ext uri="{FF2B5EF4-FFF2-40B4-BE49-F238E27FC236}">
              <a16:creationId xmlns:a16="http://schemas.microsoft.com/office/drawing/2014/main" id="{00000000-0008-0000-0200-00002C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>
          <a:extLst>
            <a:ext uri="{FF2B5EF4-FFF2-40B4-BE49-F238E27FC236}">
              <a16:creationId xmlns:a16="http://schemas.microsoft.com/office/drawing/2014/main" id="{00000000-0008-0000-0200-00002D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>
          <a:extLst>
            <a:ext uri="{FF2B5EF4-FFF2-40B4-BE49-F238E27FC236}">
              <a16:creationId xmlns:a16="http://schemas.microsoft.com/office/drawing/2014/main" id="{00000000-0008-0000-0200-00002E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>
          <a:extLst>
            <a:ext uri="{FF2B5EF4-FFF2-40B4-BE49-F238E27FC236}">
              <a16:creationId xmlns:a16="http://schemas.microsoft.com/office/drawing/2014/main" id="{00000000-0008-0000-0200-00002F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>
          <a:extLst>
            <a:ext uri="{FF2B5EF4-FFF2-40B4-BE49-F238E27FC236}">
              <a16:creationId xmlns:a16="http://schemas.microsoft.com/office/drawing/2014/main" id="{00000000-0008-0000-0200-000030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>
          <a:extLst>
            <a:ext uri="{FF2B5EF4-FFF2-40B4-BE49-F238E27FC236}">
              <a16:creationId xmlns:a16="http://schemas.microsoft.com/office/drawing/2014/main" id="{00000000-0008-0000-0200-000031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>
          <a:extLst>
            <a:ext uri="{FF2B5EF4-FFF2-40B4-BE49-F238E27FC236}">
              <a16:creationId xmlns:a16="http://schemas.microsoft.com/office/drawing/2014/main" id="{00000000-0008-0000-0200-000032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>
          <a:extLst>
            <a:ext uri="{FF2B5EF4-FFF2-40B4-BE49-F238E27FC236}">
              <a16:creationId xmlns:a16="http://schemas.microsoft.com/office/drawing/2014/main" id="{00000000-0008-0000-0200-000033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>
          <a:extLst>
            <a:ext uri="{FF2B5EF4-FFF2-40B4-BE49-F238E27FC236}">
              <a16:creationId xmlns:a16="http://schemas.microsoft.com/office/drawing/2014/main" id="{00000000-0008-0000-0200-000034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>
          <a:extLst>
            <a:ext uri="{FF2B5EF4-FFF2-40B4-BE49-F238E27FC236}">
              <a16:creationId xmlns:a16="http://schemas.microsoft.com/office/drawing/2014/main" id="{00000000-0008-0000-0200-000035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>
          <a:extLst>
            <a:ext uri="{FF2B5EF4-FFF2-40B4-BE49-F238E27FC236}">
              <a16:creationId xmlns:a16="http://schemas.microsoft.com/office/drawing/2014/main" id="{00000000-0008-0000-0200-000036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>
          <a:extLst>
            <a:ext uri="{FF2B5EF4-FFF2-40B4-BE49-F238E27FC236}">
              <a16:creationId xmlns:a16="http://schemas.microsoft.com/office/drawing/2014/main" id="{00000000-0008-0000-0200-000037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>
          <a:extLst>
            <a:ext uri="{FF2B5EF4-FFF2-40B4-BE49-F238E27FC236}">
              <a16:creationId xmlns:a16="http://schemas.microsoft.com/office/drawing/2014/main" id="{00000000-0008-0000-0200-000038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>
          <a:extLst>
            <a:ext uri="{FF2B5EF4-FFF2-40B4-BE49-F238E27FC236}">
              <a16:creationId xmlns:a16="http://schemas.microsoft.com/office/drawing/2014/main" id="{00000000-0008-0000-0200-000039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>
          <a:extLst>
            <a:ext uri="{FF2B5EF4-FFF2-40B4-BE49-F238E27FC236}">
              <a16:creationId xmlns:a16="http://schemas.microsoft.com/office/drawing/2014/main" id="{00000000-0008-0000-0200-00003A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>
          <a:extLst>
            <a:ext uri="{FF2B5EF4-FFF2-40B4-BE49-F238E27FC236}">
              <a16:creationId xmlns:a16="http://schemas.microsoft.com/office/drawing/2014/main" id="{00000000-0008-0000-0200-00003B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>
          <a:extLst>
            <a:ext uri="{FF2B5EF4-FFF2-40B4-BE49-F238E27FC236}">
              <a16:creationId xmlns:a16="http://schemas.microsoft.com/office/drawing/2014/main" id="{00000000-0008-0000-0200-00003C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>
          <a:extLst>
            <a:ext uri="{FF2B5EF4-FFF2-40B4-BE49-F238E27FC236}">
              <a16:creationId xmlns:a16="http://schemas.microsoft.com/office/drawing/2014/main" id="{00000000-0008-0000-0200-00003D080000}"/>
            </a:ext>
          </a:extLst>
        </xdr:cNvPr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>
          <a:extLst>
            <a:ext uri="{FF2B5EF4-FFF2-40B4-BE49-F238E27FC236}">
              <a16:creationId xmlns:a16="http://schemas.microsoft.com/office/drawing/2014/main" id="{00000000-0008-0000-0200-00003E0800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>
          <a:extLst>
            <a:ext uri="{FF2B5EF4-FFF2-40B4-BE49-F238E27FC236}">
              <a16:creationId xmlns:a16="http://schemas.microsoft.com/office/drawing/2014/main" id="{00000000-0008-0000-0200-00003F080000}"/>
            </a:ext>
          </a:extLst>
        </xdr:cNvPr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>
          <a:extLst>
            <a:ext uri="{FF2B5EF4-FFF2-40B4-BE49-F238E27FC236}">
              <a16:creationId xmlns:a16="http://schemas.microsoft.com/office/drawing/2014/main" id="{00000000-0008-0000-0200-000040080000}"/>
            </a:ext>
          </a:extLst>
        </xdr:cNvPr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>
          <a:extLst>
            <a:ext uri="{FF2B5EF4-FFF2-40B4-BE49-F238E27FC236}">
              <a16:creationId xmlns:a16="http://schemas.microsoft.com/office/drawing/2014/main" id="{00000000-0008-0000-0200-0000410800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>
          <a:extLst>
            <a:ext uri="{FF2B5EF4-FFF2-40B4-BE49-F238E27FC236}">
              <a16:creationId xmlns:a16="http://schemas.microsoft.com/office/drawing/2014/main" id="{00000000-0008-0000-0200-000042080000}"/>
            </a:ext>
          </a:extLst>
        </xdr:cNvPr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>
          <a:extLst>
            <a:ext uri="{FF2B5EF4-FFF2-40B4-BE49-F238E27FC236}">
              <a16:creationId xmlns:a16="http://schemas.microsoft.com/office/drawing/2014/main" id="{00000000-0008-0000-0200-000043080000}"/>
            </a:ext>
          </a:extLst>
        </xdr:cNvPr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>
          <a:extLst>
            <a:ext uri="{FF2B5EF4-FFF2-40B4-BE49-F238E27FC236}">
              <a16:creationId xmlns:a16="http://schemas.microsoft.com/office/drawing/2014/main" id="{00000000-0008-0000-0200-000044080000}"/>
            </a:ext>
          </a:extLst>
        </xdr:cNvPr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>
          <a:extLst>
            <a:ext uri="{FF2B5EF4-FFF2-40B4-BE49-F238E27FC236}">
              <a16:creationId xmlns:a16="http://schemas.microsoft.com/office/drawing/2014/main" id="{00000000-0008-0000-0200-000045080000}"/>
            </a:ext>
          </a:extLst>
        </xdr:cNvPr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>
          <a:extLst>
            <a:ext uri="{FF2B5EF4-FFF2-40B4-BE49-F238E27FC236}">
              <a16:creationId xmlns:a16="http://schemas.microsoft.com/office/drawing/2014/main" id="{00000000-0008-0000-0200-0000480800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>
          <a:extLst>
            <a:ext uri="{FF2B5EF4-FFF2-40B4-BE49-F238E27FC236}">
              <a16:creationId xmlns:a16="http://schemas.microsoft.com/office/drawing/2014/main" id="{00000000-0008-0000-0200-0000490800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>
          <a:extLst>
            <a:ext uri="{FF2B5EF4-FFF2-40B4-BE49-F238E27FC236}">
              <a16:creationId xmlns:a16="http://schemas.microsoft.com/office/drawing/2014/main" id="{00000000-0008-0000-0200-00004A080000}"/>
            </a:ext>
          </a:extLst>
        </xdr:cNvPr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>
          <a:extLst>
            <a:ext uri="{FF2B5EF4-FFF2-40B4-BE49-F238E27FC236}">
              <a16:creationId xmlns:a16="http://schemas.microsoft.com/office/drawing/2014/main" id="{00000000-0008-0000-0200-00004B0800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>
          <a:extLst>
            <a:ext uri="{FF2B5EF4-FFF2-40B4-BE49-F238E27FC236}">
              <a16:creationId xmlns:a16="http://schemas.microsoft.com/office/drawing/2014/main" id="{00000000-0008-0000-0200-00004C0800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>
          <a:extLst>
            <a:ext uri="{FF2B5EF4-FFF2-40B4-BE49-F238E27FC236}">
              <a16:creationId xmlns:a16="http://schemas.microsoft.com/office/drawing/2014/main" id="{00000000-0008-0000-0200-00004D0800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>
          <a:extLst>
            <a:ext uri="{FF2B5EF4-FFF2-40B4-BE49-F238E27FC236}">
              <a16:creationId xmlns:a16="http://schemas.microsoft.com/office/drawing/2014/main" id="{00000000-0008-0000-0200-00004E0800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>
          <a:extLst>
            <a:ext uri="{FF2B5EF4-FFF2-40B4-BE49-F238E27FC236}">
              <a16:creationId xmlns:a16="http://schemas.microsoft.com/office/drawing/2014/main" id="{00000000-0008-0000-0200-00004F0800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>
          <a:extLst>
            <a:ext uri="{FF2B5EF4-FFF2-40B4-BE49-F238E27FC236}">
              <a16:creationId xmlns:a16="http://schemas.microsoft.com/office/drawing/2014/main" id="{00000000-0008-0000-0200-0000500800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>
          <a:extLst>
            <a:ext uri="{FF2B5EF4-FFF2-40B4-BE49-F238E27FC236}">
              <a16:creationId xmlns:a16="http://schemas.microsoft.com/office/drawing/2014/main" id="{00000000-0008-0000-0200-0000510800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>
          <a:extLst>
            <a:ext uri="{FF2B5EF4-FFF2-40B4-BE49-F238E27FC236}">
              <a16:creationId xmlns:a16="http://schemas.microsoft.com/office/drawing/2014/main" id="{00000000-0008-0000-0200-0000520800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>
          <a:extLst>
            <a:ext uri="{FF2B5EF4-FFF2-40B4-BE49-F238E27FC236}">
              <a16:creationId xmlns:a16="http://schemas.microsoft.com/office/drawing/2014/main" id="{00000000-0008-0000-0200-000060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>
          <a:extLst>
            <a:ext uri="{FF2B5EF4-FFF2-40B4-BE49-F238E27FC236}">
              <a16:creationId xmlns:a16="http://schemas.microsoft.com/office/drawing/2014/main" id="{00000000-0008-0000-0200-000062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>
          <a:extLst>
            <a:ext uri="{FF2B5EF4-FFF2-40B4-BE49-F238E27FC236}">
              <a16:creationId xmlns:a16="http://schemas.microsoft.com/office/drawing/2014/main" id="{00000000-0008-0000-0200-00006F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>
          <a:extLst>
            <a:ext uri="{FF2B5EF4-FFF2-40B4-BE49-F238E27FC236}">
              <a16:creationId xmlns:a16="http://schemas.microsoft.com/office/drawing/2014/main" id="{00000000-0008-0000-0300-000002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>
          <a:extLst>
            <a:ext uri="{FF2B5EF4-FFF2-40B4-BE49-F238E27FC236}">
              <a16:creationId xmlns:a16="http://schemas.microsoft.com/office/drawing/2014/main" id="{00000000-0008-0000-0300-000003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>
          <a:extLst>
            <a:ext uri="{FF2B5EF4-FFF2-40B4-BE49-F238E27FC236}">
              <a16:creationId xmlns:a16="http://schemas.microsoft.com/office/drawing/2014/main" id="{00000000-0008-0000-0300-000004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>
          <a:extLst>
            <a:ext uri="{FF2B5EF4-FFF2-40B4-BE49-F238E27FC236}">
              <a16:creationId xmlns:a16="http://schemas.microsoft.com/office/drawing/2014/main" id="{00000000-0008-0000-0300-000005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>
          <a:extLst>
            <a:ext uri="{FF2B5EF4-FFF2-40B4-BE49-F238E27FC236}">
              <a16:creationId xmlns:a16="http://schemas.microsoft.com/office/drawing/2014/main" id="{00000000-0008-0000-0300-000006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>
          <a:extLst>
            <a:ext uri="{FF2B5EF4-FFF2-40B4-BE49-F238E27FC236}">
              <a16:creationId xmlns:a16="http://schemas.microsoft.com/office/drawing/2014/main" id="{00000000-0008-0000-0300-000007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>
          <a:extLst>
            <a:ext uri="{FF2B5EF4-FFF2-40B4-BE49-F238E27FC236}">
              <a16:creationId xmlns:a16="http://schemas.microsoft.com/office/drawing/2014/main" id="{00000000-0008-0000-0300-000008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>
          <a:extLst>
            <a:ext uri="{FF2B5EF4-FFF2-40B4-BE49-F238E27FC236}">
              <a16:creationId xmlns:a16="http://schemas.microsoft.com/office/drawing/2014/main" id="{00000000-0008-0000-0300-000009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>
          <a:extLst>
            <a:ext uri="{FF2B5EF4-FFF2-40B4-BE49-F238E27FC236}">
              <a16:creationId xmlns:a16="http://schemas.microsoft.com/office/drawing/2014/main" id="{00000000-0008-0000-0300-00000A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>
          <a:extLst>
            <a:ext uri="{FF2B5EF4-FFF2-40B4-BE49-F238E27FC236}">
              <a16:creationId xmlns:a16="http://schemas.microsoft.com/office/drawing/2014/main" id="{00000000-0008-0000-0300-00000B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>
          <a:extLst>
            <a:ext uri="{FF2B5EF4-FFF2-40B4-BE49-F238E27FC236}">
              <a16:creationId xmlns:a16="http://schemas.microsoft.com/office/drawing/2014/main" id="{00000000-0008-0000-0300-00000C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>
          <a:extLst>
            <a:ext uri="{FF2B5EF4-FFF2-40B4-BE49-F238E27FC236}">
              <a16:creationId xmlns:a16="http://schemas.microsoft.com/office/drawing/2014/main" id="{00000000-0008-0000-0300-00000D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>
          <a:extLst>
            <a:ext uri="{FF2B5EF4-FFF2-40B4-BE49-F238E27FC236}">
              <a16:creationId xmlns:a16="http://schemas.microsoft.com/office/drawing/2014/main" id="{00000000-0008-0000-0300-00000E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>
          <a:extLst>
            <a:ext uri="{FF2B5EF4-FFF2-40B4-BE49-F238E27FC236}">
              <a16:creationId xmlns:a16="http://schemas.microsoft.com/office/drawing/2014/main" id="{00000000-0008-0000-0300-00000F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>
          <a:extLst>
            <a:ext uri="{FF2B5EF4-FFF2-40B4-BE49-F238E27FC236}">
              <a16:creationId xmlns:a16="http://schemas.microsoft.com/office/drawing/2014/main" id="{00000000-0008-0000-0300-000010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>
          <a:extLst>
            <a:ext uri="{FF2B5EF4-FFF2-40B4-BE49-F238E27FC236}">
              <a16:creationId xmlns:a16="http://schemas.microsoft.com/office/drawing/2014/main" id="{00000000-0008-0000-0300-000011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>
          <a:extLst>
            <a:ext uri="{FF2B5EF4-FFF2-40B4-BE49-F238E27FC236}">
              <a16:creationId xmlns:a16="http://schemas.microsoft.com/office/drawing/2014/main" id="{00000000-0008-0000-0300-000012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>
          <a:extLst>
            <a:ext uri="{FF2B5EF4-FFF2-40B4-BE49-F238E27FC236}">
              <a16:creationId xmlns:a16="http://schemas.microsoft.com/office/drawing/2014/main" id="{00000000-0008-0000-0300-000013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>
          <a:extLst>
            <a:ext uri="{FF2B5EF4-FFF2-40B4-BE49-F238E27FC236}">
              <a16:creationId xmlns:a16="http://schemas.microsoft.com/office/drawing/2014/main" id="{00000000-0008-0000-0300-000014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>
          <a:extLst>
            <a:ext uri="{FF2B5EF4-FFF2-40B4-BE49-F238E27FC236}">
              <a16:creationId xmlns:a16="http://schemas.microsoft.com/office/drawing/2014/main" id="{00000000-0008-0000-0300-000015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>
          <a:extLst>
            <a:ext uri="{FF2B5EF4-FFF2-40B4-BE49-F238E27FC236}">
              <a16:creationId xmlns:a16="http://schemas.microsoft.com/office/drawing/2014/main" id="{00000000-0008-0000-0300-000016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>
          <a:extLst>
            <a:ext uri="{FF2B5EF4-FFF2-40B4-BE49-F238E27FC236}">
              <a16:creationId xmlns:a16="http://schemas.microsoft.com/office/drawing/2014/main" id="{00000000-0008-0000-0300-000017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>
          <a:extLst>
            <a:ext uri="{FF2B5EF4-FFF2-40B4-BE49-F238E27FC236}">
              <a16:creationId xmlns:a16="http://schemas.microsoft.com/office/drawing/2014/main" id="{00000000-0008-0000-0300-000018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>
          <a:extLst>
            <a:ext uri="{FF2B5EF4-FFF2-40B4-BE49-F238E27FC236}">
              <a16:creationId xmlns:a16="http://schemas.microsoft.com/office/drawing/2014/main" id="{00000000-0008-0000-0300-000019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>
          <a:extLst>
            <a:ext uri="{FF2B5EF4-FFF2-40B4-BE49-F238E27FC236}">
              <a16:creationId xmlns:a16="http://schemas.microsoft.com/office/drawing/2014/main" id="{00000000-0008-0000-0300-00001A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>
          <a:extLst>
            <a:ext uri="{FF2B5EF4-FFF2-40B4-BE49-F238E27FC236}">
              <a16:creationId xmlns:a16="http://schemas.microsoft.com/office/drawing/2014/main" id="{00000000-0008-0000-0300-00001B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>
          <a:extLst>
            <a:ext uri="{FF2B5EF4-FFF2-40B4-BE49-F238E27FC236}">
              <a16:creationId xmlns:a16="http://schemas.microsoft.com/office/drawing/2014/main" id="{00000000-0008-0000-0300-00001C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>
          <a:extLst>
            <a:ext uri="{FF2B5EF4-FFF2-40B4-BE49-F238E27FC236}">
              <a16:creationId xmlns:a16="http://schemas.microsoft.com/office/drawing/2014/main" id="{00000000-0008-0000-0300-00001D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>
          <a:extLst>
            <a:ext uri="{FF2B5EF4-FFF2-40B4-BE49-F238E27FC236}">
              <a16:creationId xmlns:a16="http://schemas.microsoft.com/office/drawing/2014/main" id="{00000000-0008-0000-0300-00001E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>
          <a:extLst>
            <a:ext uri="{FF2B5EF4-FFF2-40B4-BE49-F238E27FC236}">
              <a16:creationId xmlns:a16="http://schemas.microsoft.com/office/drawing/2014/main" id="{00000000-0008-0000-0300-00001F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>
          <a:extLst>
            <a:ext uri="{FF2B5EF4-FFF2-40B4-BE49-F238E27FC236}">
              <a16:creationId xmlns:a16="http://schemas.microsoft.com/office/drawing/2014/main" id="{00000000-0008-0000-0300-000020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>
          <a:extLst>
            <a:ext uri="{FF2B5EF4-FFF2-40B4-BE49-F238E27FC236}">
              <a16:creationId xmlns:a16="http://schemas.microsoft.com/office/drawing/2014/main" id="{00000000-0008-0000-0300-000021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>
          <a:extLst>
            <a:ext uri="{FF2B5EF4-FFF2-40B4-BE49-F238E27FC236}">
              <a16:creationId xmlns:a16="http://schemas.microsoft.com/office/drawing/2014/main" id="{00000000-0008-0000-0300-000022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>
          <a:extLst>
            <a:ext uri="{FF2B5EF4-FFF2-40B4-BE49-F238E27FC236}">
              <a16:creationId xmlns:a16="http://schemas.microsoft.com/office/drawing/2014/main" id="{00000000-0008-0000-0300-000023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>
          <a:extLst>
            <a:ext uri="{FF2B5EF4-FFF2-40B4-BE49-F238E27FC236}">
              <a16:creationId xmlns:a16="http://schemas.microsoft.com/office/drawing/2014/main" id="{00000000-0008-0000-0300-000024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>
          <a:extLst>
            <a:ext uri="{FF2B5EF4-FFF2-40B4-BE49-F238E27FC236}">
              <a16:creationId xmlns:a16="http://schemas.microsoft.com/office/drawing/2014/main" id="{00000000-0008-0000-0300-000025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>
          <a:extLst>
            <a:ext uri="{FF2B5EF4-FFF2-40B4-BE49-F238E27FC236}">
              <a16:creationId xmlns:a16="http://schemas.microsoft.com/office/drawing/2014/main" id="{00000000-0008-0000-0300-000026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>
          <a:extLst>
            <a:ext uri="{FF2B5EF4-FFF2-40B4-BE49-F238E27FC236}">
              <a16:creationId xmlns:a16="http://schemas.microsoft.com/office/drawing/2014/main" id="{00000000-0008-0000-0300-000027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>
          <a:extLst>
            <a:ext uri="{FF2B5EF4-FFF2-40B4-BE49-F238E27FC236}">
              <a16:creationId xmlns:a16="http://schemas.microsoft.com/office/drawing/2014/main" id="{00000000-0008-0000-0300-000028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>
          <a:extLst>
            <a:ext uri="{FF2B5EF4-FFF2-40B4-BE49-F238E27FC236}">
              <a16:creationId xmlns:a16="http://schemas.microsoft.com/office/drawing/2014/main" id="{00000000-0008-0000-0300-000029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>
          <a:extLst>
            <a:ext uri="{FF2B5EF4-FFF2-40B4-BE49-F238E27FC236}">
              <a16:creationId xmlns:a16="http://schemas.microsoft.com/office/drawing/2014/main" id="{00000000-0008-0000-0300-00002A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>
          <a:extLst>
            <a:ext uri="{FF2B5EF4-FFF2-40B4-BE49-F238E27FC236}">
              <a16:creationId xmlns:a16="http://schemas.microsoft.com/office/drawing/2014/main" id="{00000000-0008-0000-0300-00002B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>
          <a:extLst>
            <a:ext uri="{FF2B5EF4-FFF2-40B4-BE49-F238E27FC236}">
              <a16:creationId xmlns:a16="http://schemas.microsoft.com/office/drawing/2014/main" id="{00000000-0008-0000-0300-00002C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>
          <a:extLst>
            <a:ext uri="{FF2B5EF4-FFF2-40B4-BE49-F238E27FC236}">
              <a16:creationId xmlns:a16="http://schemas.microsoft.com/office/drawing/2014/main" id="{00000000-0008-0000-0300-00002D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>
          <a:extLst>
            <a:ext uri="{FF2B5EF4-FFF2-40B4-BE49-F238E27FC236}">
              <a16:creationId xmlns:a16="http://schemas.microsoft.com/office/drawing/2014/main" id="{00000000-0008-0000-0300-00002E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>
          <a:extLst>
            <a:ext uri="{FF2B5EF4-FFF2-40B4-BE49-F238E27FC236}">
              <a16:creationId xmlns:a16="http://schemas.microsoft.com/office/drawing/2014/main" id="{00000000-0008-0000-0300-00002F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>
          <a:extLst>
            <a:ext uri="{FF2B5EF4-FFF2-40B4-BE49-F238E27FC236}">
              <a16:creationId xmlns:a16="http://schemas.microsoft.com/office/drawing/2014/main" id="{00000000-0008-0000-0300-000030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>
          <a:extLst>
            <a:ext uri="{FF2B5EF4-FFF2-40B4-BE49-F238E27FC236}">
              <a16:creationId xmlns:a16="http://schemas.microsoft.com/office/drawing/2014/main" id="{00000000-0008-0000-0300-000031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>
          <a:extLst>
            <a:ext uri="{FF2B5EF4-FFF2-40B4-BE49-F238E27FC236}">
              <a16:creationId xmlns:a16="http://schemas.microsoft.com/office/drawing/2014/main" id="{00000000-0008-0000-0300-000032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>
          <a:extLst>
            <a:ext uri="{FF2B5EF4-FFF2-40B4-BE49-F238E27FC236}">
              <a16:creationId xmlns:a16="http://schemas.microsoft.com/office/drawing/2014/main" id="{00000000-0008-0000-0300-000033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>
          <a:extLst>
            <a:ext uri="{FF2B5EF4-FFF2-40B4-BE49-F238E27FC236}">
              <a16:creationId xmlns:a16="http://schemas.microsoft.com/office/drawing/2014/main" id="{00000000-0008-0000-0300-000034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>
          <a:extLst>
            <a:ext uri="{FF2B5EF4-FFF2-40B4-BE49-F238E27FC236}">
              <a16:creationId xmlns:a16="http://schemas.microsoft.com/office/drawing/2014/main" id="{00000000-0008-0000-0300-000035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>
          <a:extLst>
            <a:ext uri="{FF2B5EF4-FFF2-40B4-BE49-F238E27FC236}">
              <a16:creationId xmlns:a16="http://schemas.microsoft.com/office/drawing/2014/main" id="{00000000-0008-0000-0300-000036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>
          <a:extLst>
            <a:ext uri="{FF2B5EF4-FFF2-40B4-BE49-F238E27FC236}">
              <a16:creationId xmlns:a16="http://schemas.microsoft.com/office/drawing/2014/main" id="{00000000-0008-0000-0300-000037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>
          <a:extLst>
            <a:ext uri="{FF2B5EF4-FFF2-40B4-BE49-F238E27FC236}">
              <a16:creationId xmlns:a16="http://schemas.microsoft.com/office/drawing/2014/main" id="{00000000-0008-0000-0300-000038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>
          <a:extLst>
            <a:ext uri="{FF2B5EF4-FFF2-40B4-BE49-F238E27FC236}">
              <a16:creationId xmlns:a16="http://schemas.microsoft.com/office/drawing/2014/main" id="{00000000-0008-0000-0300-000039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>
          <a:extLst>
            <a:ext uri="{FF2B5EF4-FFF2-40B4-BE49-F238E27FC236}">
              <a16:creationId xmlns:a16="http://schemas.microsoft.com/office/drawing/2014/main" id="{00000000-0008-0000-0300-00003A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>
          <a:extLst>
            <a:ext uri="{FF2B5EF4-FFF2-40B4-BE49-F238E27FC236}">
              <a16:creationId xmlns:a16="http://schemas.microsoft.com/office/drawing/2014/main" id="{00000000-0008-0000-0300-00003B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>
          <a:extLst>
            <a:ext uri="{FF2B5EF4-FFF2-40B4-BE49-F238E27FC236}">
              <a16:creationId xmlns:a16="http://schemas.microsoft.com/office/drawing/2014/main" id="{00000000-0008-0000-0300-00003C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>
          <a:extLst>
            <a:ext uri="{FF2B5EF4-FFF2-40B4-BE49-F238E27FC236}">
              <a16:creationId xmlns:a16="http://schemas.microsoft.com/office/drawing/2014/main" id="{00000000-0008-0000-0300-00003D180200}"/>
            </a:ext>
          </a:extLst>
        </xdr:cNvPr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>
          <a:extLst>
            <a:ext uri="{FF2B5EF4-FFF2-40B4-BE49-F238E27FC236}">
              <a16:creationId xmlns:a16="http://schemas.microsoft.com/office/drawing/2014/main" id="{00000000-0008-0000-0300-00003E1802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>
          <a:extLst>
            <a:ext uri="{FF2B5EF4-FFF2-40B4-BE49-F238E27FC236}">
              <a16:creationId xmlns:a16="http://schemas.microsoft.com/office/drawing/2014/main" id="{00000000-0008-0000-0300-00003F180200}"/>
            </a:ext>
          </a:extLst>
        </xdr:cNvPr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>
          <a:extLst>
            <a:ext uri="{FF2B5EF4-FFF2-40B4-BE49-F238E27FC236}">
              <a16:creationId xmlns:a16="http://schemas.microsoft.com/office/drawing/2014/main" id="{00000000-0008-0000-0300-000040180200}"/>
            </a:ext>
          </a:extLst>
        </xdr:cNvPr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>
          <a:extLst>
            <a:ext uri="{FF2B5EF4-FFF2-40B4-BE49-F238E27FC236}">
              <a16:creationId xmlns:a16="http://schemas.microsoft.com/office/drawing/2014/main" id="{00000000-0008-0000-0300-0000411802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>
          <a:extLst>
            <a:ext uri="{FF2B5EF4-FFF2-40B4-BE49-F238E27FC236}">
              <a16:creationId xmlns:a16="http://schemas.microsoft.com/office/drawing/2014/main" id="{00000000-0008-0000-0300-000042180200}"/>
            </a:ext>
          </a:extLst>
        </xdr:cNvPr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>
          <a:extLst>
            <a:ext uri="{FF2B5EF4-FFF2-40B4-BE49-F238E27FC236}">
              <a16:creationId xmlns:a16="http://schemas.microsoft.com/office/drawing/2014/main" id="{00000000-0008-0000-0300-000043180200}"/>
            </a:ext>
          </a:extLst>
        </xdr:cNvPr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>
          <a:extLst>
            <a:ext uri="{FF2B5EF4-FFF2-40B4-BE49-F238E27FC236}">
              <a16:creationId xmlns:a16="http://schemas.microsoft.com/office/drawing/2014/main" id="{00000000-0008-0000-0300-000044180200}"/>
            </a:ext>
          </a:extLst>
        </xdr:cNvPr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>
          <a:extLst>
            <a:ext uri="{FF2B5EF4-FFF2-40B4-BE49-F238E27FC236}">
              <a16:creationId xmlns:a16="http://schemas.microsoft.com/office/drawing/2014/main" id="{00000000-0008-0000-0300-000045180200}"/>
            </a:ext>
          </a:extLst>
        </xdr:cNvPr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>
          <a:extLst>
            <a:ext uri="{FF2B5EF4-FFF2-40B4-BE49-F238E27FC236}">
              <a16:creationId xmlns:a16="http://schemas.microsoft.com/office/drawing/2014/main" id="{00000000-0008-0000-0300-0000481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>
          <a:extLst>
            <a:ext uri="{FF2B5EF4-FFF2-40B4-BE49-F238E27FC236}">
              <a16:creationId xmlns:a16="http://schemas.microsoft.com/office/drawing/2014/main" id="{00000000-0008-0000-0300-0000491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>
          <a:extLst>
            <a:ext uri="{FF2B5EF4-FFF2-40B4-BE49-F238E27FC236}">
              <a16:creationId xmlns:a16="http://schemas.microsoft.com/office/drawing/2014/main" id="{00000000-0008-0000-0300-00004A180200}"/>
            </a:ext>
          </a:extLst>
        </xdr:cNvPr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>
          <a:extLst>
            <a:ext uri="{FF2B5EF4-FFF2-40B4-BE49-F238E27FC236}">
              <a16:creationId xmlns:a16="http://schemas.microsoft.com/office/drawing/2014/main" id="{00000000-0008-0000-0300-00004B1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>
          <a:extLst>
            <a:ext uri="{FF2B5EF4-FFF2-40B4-BE49-F238E27FC236}">
              <a16:creationId xmlns:a16="http://schemas.microsoft.com/office/drawing/2014/main" id="{00000000-0008-0000-0300-00004C1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>
          <a:extLst>
            <a:ext uri="{FF2B5EF4-FFF2-40B4-BE49-F238E27FC236}">
              <a16:creationId xmlns:a16="http://schemas.microsoft.com/office/drawing/2014/main" id="{00000000-0008-0000-0300-00004D1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>
          <a:extLst>
            <a:ext uri="{FF2B5EF4-FFF2-40B4-BE49-F238E27FC236}">
              <a16:creationId xmlns:a16="http://schemas.microsoft.com/office/drawing/2014/main" id="{00000000-0008-0000-0300-00004E1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>
          <a:extLst>
            <a:ext uri="{FF2B5EF4-FFF2-40B4-BE49-F238E27FC236}">
              <a16:creationId xmlns:a16="http://schemas.microsoft.com/office/drawing/2014/main" id="{00000000-0008-0000-0300-00004F1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>
          <a:extLst>
            <a:ext uri="{FF2B5EF4-FFF2-40B4-BE49-F238E27FC236}">
              <a16:creationId xmlns:a16="http://schemas.microsoft.com/office/drawing/2014/main" id="{00000000-0008-0000-0300-0000501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>
          <a:extLst>
            <a:ext uri="{FF2B5EF4-FFF2-40B4-BE49-F238E27FC236}">
              <a16:creationId xmlns:a16="http://schemas.microsoft.com/office/drawing/2014/main" id="{00000000-0008-0000-0300-0000511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>
          <a:extLst>
            <a:ext uri="{FF2B5EF4-FFF2-40B4-BE49-F238E27FC236}">
              <a16:creationId xmlns:a16="http://schemas.microsoft.com/office/drawing/2014/main" id="{00000000-0008-0000-0300-0000521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>
          <a:extLst>
            <a:ext uri="{FF2B5EF4-FFF2-40B4-BE49-F238E27FC236}">
              <a16:creationId xmlns:a16="http://schemas.microsoft.com/office/drawing/2014/main" id="{00000000-0008-0000-0300-0000531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>
          <a:extLst>
            <a:ext uri="{FF2B5EF4-FFF2-40B4-BE49-F238E27FC236}">
              <a16:creationId xmlns:a16="http://schemas.microsoft.com/office/drawing/2014/main" id="{00000000-0008-0000-0300-0000551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>
          <a:extLst>
            <a:ext uri="{FF2B5EF4-FFF2-40B4-BE49-F238E27FC236}">
              <a16:creationId xmlns:a16="http://schemas.microsoft.com/office/drawing/2014/main" id="{00000000-0008-0000-0300-00001A19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pSpPr>
          <a:grpSpLocks/>
        </xdr:cNvGrpSpPr>
      </xdr:nvGrpSpPr>
      <xdr:grpSpPr bwMode="auto">
        <a:xfrm>
          <a:off x="1997529" y="95250"/>
          <a:ext cx="2166466" cy="1295923"/>
          <a:chOff x="1701" y="518"/>
          <a:chExt cx="4500" cy="1710"/>
        </a:xfrm>
      </xdr:grpSpPr>
      <xdr:grpSp>
        <xdr:nvGrpSpPr>
          <xdr:cNvPr id="5" name="Group 8">
            <a:extLst>
              <a:ext uri="{FF2B5EF4-FFF2-40B4-BE49-F238E27FC236}">
                <a16:creationId xmlns:a16="http://schemas.microsoft.com/office/drawing/2014/main" id="{00000000-0008-0000-0500-000005000000}"/>
              </a:ext>
            </a:extLst>
          </xdr:cNvPr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>
              <a:extLst>
                <a:ext uri="{FF2B5EF4-FFF2-40B4-BE49-F238E27FC236}">
                  <a16:creationId xmlns:a16="http://schemas.microsoft.com/office/drawing/2014/main" id="{00000000-0008-0000-0500-000007000000}"/>
                </a:ext>
              </a:extLst>
            </xdr:cNvPr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>
              <a:extLst>
                <a:ext uri="{FF2B5EF4-FFF2-40B4-BE49-F238E27FC236}">
                  <a16:creationId xmlns:a16="http://schemas.microsoft.com/office/drawing/2014/main" id="{00000000-0008-0000-0500-00000800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>
              <a:extLst>
                <a:ext uri="{FF2B5EF4-FFF2-40B4-BE49-F238E27FC236}">
                  <a16:creationId xmlns:a16="http://schemas.microsoft.com/office/drawing/2014/main" id="{00000000-0008-0000-0500-000009000000}"/>
                </a:ext>
              </a:extLst>
            </xdr:cNvPr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>
              <a:extLst>
                <a:ext uri="{FF2B5EF4-FFF2-40B4-BE49-F238E27FC236}">
                  <a16:creationId xmlns:a16="http://schemas.microsoft.com/office/drawing/2014/main" id="{00000000-0008-0000-0500-00000A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>
            <a:extLst>
              <a:ext uri="{FF2B5EF4-FFF2-40B4-BE49-F238E27FC236}">
                <a16:creationId xmlns:a16="http://schemas.microsoft.com/office/drawing/2014/main" id="{00000000-0008-0000-0500-00000600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2"/>
  <sheetViews>
    <sheetView topLeftCell="A4" zoomScaleNormal="100" workbookViewId="0">
      <selection activeCell="S14" sqref="S1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8" t="s">
        <v>38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2" t="s">
        <v>54</v>
      </c>
      <c r="B4" s="192"/>
      <c r="C4" s="192"/>
      <c r="D4" s="26"/>
      <c r="E4" s="190" t="s">
        <v>60</v>
      </c>
      <c r="F4" s="190"/>
      <c r="G4" s="190"/>
      <c r="H4" s="19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4" t="s">
        <v>56</v>
      </c>
      <c r="B5" s="184"/>
      <c r="C5" s="184"/>
      <c r="D5" s="190" t="s">
        <v>148</v>
      </c>
      <c r="E5" s="190"/>
      <c r="F5" s="190"/>
      <c r="G5" s="190"/>
      <c r="H5" s="190"/>
      <c r="I5" s="184" t="s">
        <v>53</v>
      </c>
      <c r="J5" s="184"/>
      <c r="K5" s="184"/>
      <c r="L5" s="191">
        <v>2156</v>
      </c>
      <c r="M5" s="191"/>
      <c r="N5" s="191"/>
      <c r="O5" s="12"/>
      <c r="P5" s="184" t="s">
        <v>57</v>
      </c>
      <c r="Q5" s="184"/>
      <c r="R5" s="184"/>
      <c r="S5" s="189" t="s">
        <v>147</v>
      </c>
      <c r="T5" s="189"/>
      <c r="U5" s="189"/>
    </row>
    <row r="6" spans="1:28" ht="12.75" customHeight="1" x14ac:dyDescent="0.2">
      <c r="A6" s="184" t="s">
        <v>55</v>
      </c>
      <c r="B6" s="184"/>
      <c r="C6" s="184"/>
      <c r="D6" s="193" t="s">
        <v>151</v>
      </c>
      <c r="E6" s="193"/>
      <c r="F6" s="193"/>
      <c r="G6" s="193"/>
      <c r="H6" s="193"/>
      <c r="I6" s="184" t="s">
        <v>59</v>
      </c>
      <c r="J6" s="184"/>
      <c r="K6" s="184"/>
      <c r="L6" s="186">
        <v>2</v>
      </c>
      <c r="M6" s="186"/>
      <c r="N6" s="186"/>
      <c r="O6" s="42"/>
      <c r="P6" s="184" t="s">
        <v>58</v>
      </c>
      <c r="Q6" s="184"/>
      <c r="R6" s="184"/>
      <c r="S6" s="187">
        <v>44134</v>
      </c>
      <c r="T6" s="187"/>
      <c r="U6" s="187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6" t="s">
        <v>34</v>
      </c>
      <c r="C8" s="177"/>
      <c r="D8" s="177"/>
      <c r="E8" s="178"/>
      <c r="F8" s="173" t="s">
        <v>35</v>
      </c>
      <c r="G8" s="173" t="s">
        <v>37</v>
      </c>
      <c r="H8" s="173" t="s">
        <v>36</v>
      </c>
      <c r="I8" s="176" t="s">
        <v>34</v>
      </c>
      <c r="J8" s="177"/>
      <c r="K8" s="177"/>
      <c r="L8" s="178"/>
      <c r="M8" s="173" t="s">
        <v>35</v>
      </c>
      <c r="N8" s="173" t="s">
        <v>37</v>
      </c>
      <c r="O8" s="173" t="s">
        <v>36</v>
      </c>
      <c r="P8" s="176" t="s">
        <v>34</v>
      </c>
      <c r="Q8" s="177"/>
      <c r="R8" s="177"/>
      <c r="S8" s="178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v>74</v>
      </c>
      <c r="C10" s="46">
        <v>167</v>
      </c>
      <c r="D10" s="46">
        <v>31</v>
      </c>
      <c r="E10" s="46">
        <v>2</v>
      </c>
      <c r="F10" s="6">
        <f t="shared" ref="F10:F22" si="0">B10*0.5+C10*1+D10*2+E10*2.5</f>
        <v>271</v>
      </c>
      <c r="G10" s="2"/>
      <c r="H10" s="19" t="s">
        <v>4</v>
      </c>
      <c r="I10" s="46">
        <v>62</v>
      </c>
      <c r="J10" s="46">
        <v>174</v>
      </c>
      <c r="K10" s="46">
        <v>22</v>
      </c>
      <c r="L10" s="46">
        <v>4</v>
      </c>
      <c r="M10" s="6">
        <f t="shared" ref="M10:M22" si="1">I10*0.5+J10*1+K10*2+L10*2.5</f>
        <v>259</v>
      </c>
      <c r="N10" s="9">
        <f>F20+F21+F22+M10</f>
        <v>1111</v>
      </c>
      <c r="O10" s="19" t="s">
        <v>43</v>
      </c>
      <c r="P10" s="46">
        <v>61</v>
      </c>
      <c r="Q10" s="46">
        <v>189</v>
      </c>
      <c r="R10" s="46">
        <v>27</v>
      </c>
      <c r="S10" s="46">
        <v>4</v>
      </c>
      <c r="T10" s="6">
        <f t="shared" ref="T10:T21" si="2">P10*0.5+Q10*1+R10*2+S10*2.5</f>
        <v>283.5</v>
      </c>
      <c r="U10" s="10"/>
      <c r="AB10" s="1"/>
    </row>
    <row r="11" spans="1:28" ht="24" customHeight="1" x14ac:dyDescent="0.2">
      <c r="A11" s="18" t="s">
        <v>14</v>
      </c>
      <c r="B11" s="46">
        <v>83</v>
      </c>
      <c r="C11" s="46">
        <v>184</v>
      </c>
      <c r="D11" s="46">
        <v>35</v>
      </c>
      <c r="E11" s="46">
        <v>4</v>
      </c>
      <c r="F11" s="6">
        <f t="shared" si="0"/>
        <v>305.5</v>
      </c>
      <c r="G11" s="2"/>
      <c r="H11" s="19" t="s">
        <v>5</v>
      </c>
      <c r="I11" s="46">
        <v>43</v>
      </c>
      <c r="J11" s="46">
        <v>185</v>
      </c>
      <c r="K11" s="46">
        <v>30</v>
      </c>
      <c r="L11" s="46">
        <v>4</v>
      </c>
      <c r="M11" s="6">
        <f t="shared" si="1"/>
        <v>276.5</v>
      </c>
      <c r="N11" s="9">
        <f>F21+F22+M10+M11</f>
        <v>1078</v>
      </c>
      <c r="O11" s="19" t="s">
        <v>44</v>
      </c>
      <c r="P11" s="46">
        <v>48</v>
      </c>
      <c r="Q11" s="46">
        <v>177</v>
      </c>
      <c r="R11" s="46">
        <v>29</v>
      </c>
      <c r="S11" s="46">
        <v>7</v>
      </c>
      <c r="T11" s="6">
        <f t="shared" si="2"/>
        <v>276.5</v>
      </c>
      <c r="U11" s="2"/>
      <c r="AB11" s="1"/>
    </row>
    <row r="12" spans="1:28" ht="24" customHeight="1" x14ac:dyDescent="0.2">
      <c r="A12" s="18" t="s">
        <v>17</v>
      </c>
      <c r="B12" s="46">
        <v>70</v>
      </c>
      <c r="C12" s="46">
        <v>173</v>
      </c>
      <c r="D12" s="46">
        <v>33</v>
      </c>
      <c r="E12" s="46">
        <v>5</v>
      </c>
      <c r="F12" s="6">
        <f t="shared" si="0"/>
        <v>286.5</v>
      </c>
      <c r="G12" s="2"/>
      <c r="H12" s="19" t="s">
        <v>6</v>
      </c>
      <c r="I12" s="46">
        <v>61</v>
      </c>
      <c r="J12" s="46">
        <v>158</v>
      </c>
      <c r="K12" s="46">
        <v>17</v>
      </c>
      <c r="L12" s="46">
        <v>3</v>
      </c>
      <c r="M12" s="6">
        <f t="shared" si="1"/>
        <v>230</v>
      </c>
      <c r="N12" s="2">
        <f>F22+M10+M11+M12</f>
        <v>1012</v>
      </c>
      <c r="O12" s="19" t="s">
        <v>32</v>
      </c>
      <c r="P12" s="46">
        <v>89</v>
      </c>
      <c r="Q12" s="46">
        <v>203</v>
      </c>
      <c r="R12" s="46">
        <v>35</v>
      </c>
      <c r="S12" s="46">
        <v>5</v>
      </c>
      <c r="T12" s="6">
        <f t="shared" si="2"/>
        <v>330</v>
      </c>
      <c r="U12" s="2"/>
      <c r="AB12" s="1"/>
    </row>
    <row r="13" spans="1:28" ht="24" customHeight="1" x14ac:dyDescent="0.2">
      <c r="A13" s="18" t="s">
        <v>19</v>
      </c>
      <c r="B13" s="46">
        <v>58</v>
      </c>
      <c r="C13" s="46">
        <v>155</v>
      </c>
      <c r="D13" s="46">
        <v>44</v>
      </c>
      <c r="E13" s="46">
        <v>5</v>
      </c>
      <c r="F13" s="6">
        <f t="shared" si="0"/>
        <v>284.5</v>
      </c>
      <c r="G13" s="2">
        <f t="shared" ref="G13:G19" si="3">F10+F11+F12+F13</f>
        <v>1147.5</v>
      </c>
      <c r="H13" s="19" t="s">
        <v>7</v>
      </c>
      <c r="I13" s="46">
        <v>42</v>
      </c>
      <c r="J13" s="46">
        <v>170</v>
      </c>
      <c r="K13" s="46">
        <v>28</v>
      </c>
      <c r="L13" s="46">
        <v>1</v>
      </c>
      <c r="M13" s="6">
        <f t="shared" si="1"/>
        <v>249.5</v>
      </c>
      <c r="N13" s="2">
        <f t="shared" ref="N13:N18" si="4">M10+M11+M12+M13</f>
        <v>1015</v>
      </c>
      <c r="O13" s="19" t="s">
        <v>33</v>
      </c>
      <c r="P13" s="46">
        <v>74</v>
      </c>
      <c r="Q13" s="46">
        <v>218</v>
      </c>
      <c r="R13" s="46">
        <v>48</v>
      </c>
      <c r="S13" s="46">
        <v>4</v>
      </c>
      <c r="T13" s="6">
        <f t="shared" si="2"/>
        <v>361</v>
      </c>
      <c r="U13" s="2">
        <f t="shared" ref="U13:U21" si="5">T10+T11+T12+T13</f>
        <v>1251</v>
      </c>
      <c r="AB13" s="81">
        <v>212.5</v>
      </c>
    </row>
    <row r="14" spans="1:28" ht="24" customHeight="1" x14ac:dyDescent="0.2">
      <c r="A14" s="18" t="s">
        <v>21</v>
      </c>
      <c r="B14" s="46">
        <v>46</v>
      </c>
      <c r="C14" s="46">
        <v>172</v>
      </c>
      <c r="D14" s="46">
        <v>27</v>
      </c>
      <c r="E14" s="46">
        <v>8</v>
      </c>
      <c r="F14" s="6">
        <f t="shared" si="0"/>
        <v>269</v>
      </c>
      <c r="G14" s="2">
        <f t="shared" si="3"/>
        <v>1145.5</v>
      </c>
      <c r="H14" s="19" t="s">
        <v>9</v>
      </c>
      <c r="I14" s="46">
        <v>38</v>
      </c>
      <c r="J14" s="46">
        <v>154</v>
      </c>
      <c r="K14" s="46">
        <v>21</v>
      </c>
      <c r="L14" s="46">
        <v>3</v>
      </c>
      <c r="M14" s="6">
        <f t="shared" si="1"/>
        <v>222.5</v>
      </c>
      <c r="N14" s="2">
        <f t="shared" si="4"/>
        <v>978.5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967.5</v>
      </c>
      <c r="AB14" s="81">
        <v>226</v>
      </c>
    </row>
    <row r="15" spans="1:28" ht="24" customHeight="1" x14ac:dyDescent="0.2">
      <c r="A15" s="18" t="s">
        <v>23</v>
      </c>
      <c r="B15" s="46">
        <v>58</v>
      </c>
      <c r="C15" s="46">
        <v>155</v>
      </c>
      <c r="D15" s="46">
        <v>33</v>
      </c>
      <c r="E15" s="46">
        <v>3</v>
      </c>
      <c r="F15" s="6">
        <f t="shared" si="0"/>
        <v>257.5</v>
      </c>
      <c r="G15" s="2">
        <f t="shared" si="3"/>
        <v>1097.5</v>
      </c>
      <c r="H15" s="19" t="s">
        <v>12</v>
      </c>
      <c r="I15" s="46">
        <v>35</v>
      </c>
      <c r="J15" s="46">
        <v>161</v>
      </c>
      <c r="K15" s="46">
        <v>20</v>
      </c>
      <c r="L15" s="46">
        <v>2</v>
      </c>
      <c r="M15" s="6">
        <f t="shared" si="1"/>
        <v>223.5</v>
      </c>
      <c r="N15" s="2">
        <f t="shared" si="4"/>
        <v>925.5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691</v>
      </c>
      <c r="AB15" s="81">
        <v>233.5</v>
      </c>
    </row>
    <row r="16" spans="1:28" ht="24" customHeight="1" x14ac:dyDescent="0.2">
      <c r="A16" s="18" t="s">
        <v>39</v>
      </c>
      <c r="B16" s="46">
        <v>38</v>
      </c>
      <c r="C16" s="46">
        <v>180</v>
      </c>
      <c r="D16" s="46">
        <v>30</v>
      </c>
      <c r="E16" s="46">
        <v>3</v>
      </c>
      <c r="F16" s="6">
        <f t="shared" si="0"/>
        <v>266.5</v>
      </c>
      <c r="G16" s="2">
        <f t="shared" si="3"/>
        <v>1077.5</v>
      </c>
      <c r="H16" s="19" t="s">
        <v>15</v>
      </c>
      <c r="I16" s="46">
        <v>9</v>
      </c>
      <c r="J16" s="46">
        <v>169</v>
      </c>
      <c r="K16" s="46">
        <v>19</v>
      </c>
      <c r="L16" s="46">
        <v>1</v>
      </c>
      <c r="M16" s="6">
        <f t="shared" si="1"/>
        <v>214</v>
      </c>
      <c r="N16" s="2">
        <f t="shared" si="4"/>
        <v>909.5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361</v>
      </c>
      <c r="AB16" s="81">
        <v>234</v>
      </c>
    </row>
    <row r="17" spans="1:28" ht="24" customHeight="1" x14ac:dyDescent="0.2">
      <c r="A17" s="18" t="s">
        <v>40</v>
      </c>
      <c r="B17" s="46">
        <v>44</v>
      </c>
      <c r="C17" s="46">
        <v>148</v>
      </c>
      <c r="D17" s="46">
        <v>25</v>
      </c>
      <c r="E17" s="46">
        <v>6</v>
      </c>
      <c r="F17" s="6">
        <f t="shared" si="0"/>
        <v>235</v>
      </c>
      <c r="G17" s="2">
        <f t="shared" si="3"/>
        <v>1028</v>
      </c>
      <c r="H17" s="19" t="s">
        <v>18</v>
      </c>
      <c r="I17" s="46">
        <v>54</v>
      </c>
      <c r="J17" s="46">
        <v>171</v>
      </c>
      <c r="K17" s="46">
        <v>24</v>
      </c>
      <c r="L17" s="46">
        <v>4</v>
      </c>
      <c r="M17" s="6">
        <f t="shared" si="1"/>
        <v>256</v>
      </c>
      <c r="N17" s="2">
        <f t="shared" si="4"/>
        <v>916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54</v>
      </c>
      <c r="C18" s="46">
        <v>181</v>
      </c>
      <c r="D18" s="46">
        <v>29</v>
      </c>
      <c r="E18" s="46">
        <v>5</v>
      </c>
      <c r="F18" s="6">
        <f t="shared" si="0"/>
        <v>278.5</v>
      </c>
      <c r="G18" s="2">
        <f t="shared" si="3"/>
        <v>1037.5</v>
      </c>
      <c r="H18" s="19" t="s">
        <v>20</v>
      </c>
      <c r="I18" s="46">
        <v>60</v>
      </c>
      <c r="J18" s="46">
        <v>140</v>
      </c>
      <c r="K18" s="46">
        <v>27</v>
      </c>
      <c r="L18" s="46">
        <v>6</v>
      </c>
      <c r="M18" s="6">
        <f t="shared" si="1"/>
        <v>239</v>
      </c>
      <c r="N18" s="2">
        <f t="shared" si="4"/>
        <v>932.5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62</v>
      </c>
      <c r="C19" s="47">
        <v>187</v>
      </c>
      <c r="D19" s="47">
        <v>23</v>
      </c>
      <c r="E19" s="47">
        <v>3</v>
      </c>
      <c r="F19" s="7">
        <f t="shared" si="0"/>
        <v>271.5</v>
      </c>
      <c r="G19" s="3">
        <f t="shared" si="3"/>
        <v>1051.5</v>
      </c>
      <c r="H19" s="20" t="s">
        <v>22</v>
      </c>
      <c r="I19" s="45">
        <v>72</v>
      </c>
      <c r="J19" s="45">
        <v>185</v>
      </c>
      <c r="K19" s="45">
        <v>22</v>
      </c>
      <c r="L19" s="45">
        <v>1</v>
      </c>
      <c r="M19" s="6">
        <f t="shared" si="1"/>
        <v>267.5</v>
      </c>
      <c r="N19" s="2">
        <f>M16+M17+M18+M19</f>
        <v>976.5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78</v>
      </c>
      <c r="C20" s="45">
        <v>197</v>
      </c>
      <c r="D20" s="45">
        <v>28</v>
      </c>
      <c r="E20" s="45">
        <v>7</v>
      </c>
      <c r="F20" s="8">
        <f t="shared" si="0"/>
        <v>309.5</v>
      </c>
      <c r="G20" s="35"/>
      <c r="H20" s="19" t="s">
        <v>24</v>
      </c>
      <c r="I20" s="46">
        <v>54</v>
      </c>
      <c r="J20" s="46">
        <v>170</v>
      </c>
      <c r="K20" s="46">
        <v>31</v>
      </c>
      <c r="L20" s="46">
        <v>7</v>
      </c>
      <c r="M20" s="8">
        <f t="shared" si="1"/>
        <v>276.5</v>
      </c>
      <c r="N20" s="2">
        <f>M17+M18+M19+M20</f>
        <v>1039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61</v>
      </c>
      <c r="C21" s="46">
        <v>184</v>
      </c>
      <c r="D21" s="46">
        <v>27</v>
      </c>
      <c r="E21" s="46">
        <v>11</v>
      </c>
      <c r="F21" s="6">
        <f t="shared" si="0"/>
        <v>296</v>
      </c>
      <c r="G21" s="36"/>
      <c r="H21" s="20" t="s">
        <v>25</v>
      </c>
      <c r="I21" s="46">
        <v>64</v>
      </c>
      <c r="J21" s="46">
        <v>187</v>
      </c>
      <c r="K21" s="46">
        <v>27</v>
      </c>
      <c r="L21" s="46">
        <v>10</v>
      </c>
      <c r="M21" s="6">
        <f t="shared" si="1"/>
        <v>298</v>
      </c>
      <c r="N21" s="2">
        <f>M18+M19+M20+M21</f>
        <v>1081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44</v>
      </c>
      <c r="C22" s="46">
        <v>159</v>
      </c>
      <c r="D22" s="46">
        <v>29</v>
      </c>
      <c r="E22" s="46">
        <v>3</v>
      </c>
      <c r="F22" s="6">
        <f t="shared" si="0"/>
        <v>246.5</v>
      </c>
      <c r="G22" s="2"/>
      <c r="H22" s="21" t="s">
        <v>26</v>
      </c>
      <c r="I22" s="47">
        <v>70</v>
      </c>
      <c r="J22" s="47">
        <v>198</v>
      </c>
      <c r="K22" s="47">
        <v>30</v>
      </c>
      <c r="L22" s="47">
        <v>7</v>
      </c>
      <c r="M22" s="6">
        <f t="shared" si="1"/>
        <v>310.5</v>
      </c>
      <c r="N22" s="3">
        <f>M19+M20+M21+M22</f>
        <v>1152.5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6" t="s">
        <v>47</v>
      </c>
      <c r="B23" s="167"/>
      <c r="C23" s="170" t="s">
        <v>50</v>
      </c>
      <c r="D23" s="171"/>
      <c r="E23" s="171"/>
      <c r="F23" s="172"/>
      <c r="G23" s="84">
        <f>MAX(G13:G19)</f>
        <v>1147.5</v>
      </c>
      <c r="H23" s="179" t="s">
        <v>48</v>
      </c>
      <c r="I23" s="180"/>
      <c r="J23" s="181" t="s">
        <v>50</v>
      </c>
      <c r="K23" s="182"/>
      <c r="L23" s="182"/>
      <c r="M23" s="183"/>
      <c r="N23" s="85">
        <f>MAX(N10:N22)</f>
        <v>1152.5</v>
      </c>
      <c r="O23" s="166" t="s">
        <v>49</v>
      </c>
      <c r="P23" s="167"/>
      <c r="Q23" s="170" t="s">
        <v>50</v>
      </c>
      <c r="R23" s="171"/>
      <c r="S23" s="171"/>
      <c r="T23" s="172"/>
      <c r="U23" s="84">
        <f>MAX(U13:U21)</f>
        <v>1251</v>
      </c>
      <c r="AB23" s="1"/>
    </row>
    <row r="24" spans="1:28" ht="13.5" customHeight="1" x14ac:dyDescent="0.2">
      <c r="A24" s="168"/>
      <c r="B24" s="169"/>
      <c r="C24" s="82" t="s">
        <v>71</v>
      </c>
      <c r="D24" s="86"/>
      <c r="E24" s="86"/>
      <c r="F24" s="87" t="s">
        <v>63</v>
      </c>
      <c r="G24" s="88"/>
      <c r="H24" s="168"/>
      <c r="I24" s="169"/>
      <c r="J24" s="82" t="s">
        <v>71</v>
      </c>
      <c r="K24" s="86"/>
      <c r="L24" s="86"/>
      <c r="M24" s="87" t="s">
        <v>91</v>
      </c>
      <c r="N24" s="88"/>
      <c r="O24" s="168"/>
      <c r="P24" s="169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82"/>
  <sheetViews>
    <sheetView topLeftCell="A4" zoomScaleNormal="100" workbookViewId="0">
      <selection activeCell="A26" sqref="A26:E2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2" t="s">
        <v>54</v>
      </c>
      <c r="B4" s="202"/>
      <c r="C4" s="202"/>
      <c r="D4" s="51"/>
      <c r="E4" s="205" t="str">
        <f>'G-2'!E4:H4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0" t="s">
        <v>56</v>
      </c>
      <c r="B5" s="200"/>
      <c r="C5" s="200"/>
      <c r="D5" s="205" t="str">
        <f>'G-2'!D5:H5</f>
        <v>CALLE 53 X CARRERA 46</v>
      </c>
      <c r="E5" s="205"/>
      <c r="F5" s="205"/>
      <c r="G5" s="205"/>
      <c r="H5" s="205"/>
      <c r="I5" s="200" t="s">
        <v>53</v>
      </c>
      <c r="J5" s="200"/>
      <c r="K5" s="200"/>
      <c r="L5" s="191">
        <f>'G-2'!L5:N5</f>
        <v>2156</v>
      </c>
      <c r="M5" s="191"/>
      <c r="N5" s="191"/>
      <c r="O5" s="50"/>
      <c r="P5" s="200" t="s">
        <v>57</v>
      </c>
      <c r="Q5" s="200"/>
      <c r="R5" s="200"/>
      <c r="S5" s="191" t="s">
        <v>133</v>
      </c>
      <c r="T5" s="191"/>
      <c r="U5" s="191"/>
    </row>
    <row r="6" spans="1:28" ht="12.75" customHeight="1" x14ac:dyDescent="0.2">
      <c r="A6" s="200" t="s">
        <v>55</v>
      </c>
      <c r="B6" s="200"/>
      <c r="C6" s="200"/>
      <c r="D6" s="203" t="s">
        <v>152</v>
      </c>
      <c r="E6" s="203"/>
      <c r="F6" s="203"/>
      <c r="G6" s="203"/>
      <c r="H6" s="203"/>
      <c r="I6" s="200" t="s">
        <v>59</v>
      </c>
      <c r="J6" s="200"/>
      <c r="K6" s="200"/>
      <c r="L6" s="199">
        <v>2</v>
      </c>
      <c r="M6" s="199"/>
      <c r="N6" s="199"/>
      <c r="O6" s="54"/>
      <c r="P6" s="200" t="s">
        <v>58</v>
      </c>
      <c r="Q6" s="200"/>
      <c r="R6" s="200"/>
      <c r="S6" s="206">
        <f>'G-2'!S6:U6</f>
        <v>44134</v>
      </c>
      <c r="T6" s="206"/>
      <c r="U6" s="206"/>
    </row>
    <row r="7" spans="1:28" ht="7.5" customHeight="1" x14ac:dyDescent="0.2">
      <c r="A7" s="55"/>
      <c r="B7" s="49"/>
      <c r="C7" s="49"/>
      <c r="D7" s="165"/>
      <c r="E7" s="201"/>
      <c r="F7" s="201"/>
      <c r="G7" s="201"/>
      <c r="H7" s="201"/>
      <c r="I7" s="201"/>
      <c r="J7" s="201"/>
      <c r="K7" s="20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4" t="s">
        <v>36</v>
      </c>
      <c r="B8" s="196" t="s">
        <v>34</v>
      </c>
      <c r="C8" s="197"/>
      <c r="D8" s="197"/>
      <c r="E8" s="198"/>
      <c r="F8" s="194" t="s">
        <v>35</v>
      </c>
      <c r="G8" s="194" t="s">
        <v>37</v>
      </c>
      <c r="H8" s="194" t="s">
        <v>36</v>
      </c>
      <c r="I8" s="196" t="s">
        <v>34</v>
      </c>
      <c r="J8" s="197"/>
      <c r="K8" s="197"/>
      <c r="L8" s="198"/>
      <c r="M8" s="194" t="s">
        <v>35</v>
      </c>
      <c r="N8" s="194" t="s">
        <v>37</v>
      </c>
      <c r="O8" s="194" t="s">
        <v>36</v>
      </c>
      <c r="P8" s="196" t="s">
        <v>34</v>
      </c>
      <c r="Q8" s="197"/>
      <c r="R8" s="197"/>
      <c r="S8" s="198"/>
      <c r="T8" s="194" t="s">
        <v>35</v>
      </c>
      <c r="U8" s="194" t="s">
        <v>37</v>
      </c>
    </row>
    <row r="9" spans="1:28" ht="12" customHeight="1" x14ac:dyDescent="0.2">
      <c r="A9" s="195"/>
      <c r="B9" s="57" t="s">
        <v>52</v>
      </c>
      <c r="C9" s="57" t="s">
        <v>0</v>
      </c>
      <c r="D9" s="57" t="s">
        <v>2</v>
      </c>
      <c r="E9" s="58" t="s">
        <v>3</v>
      </c>
      <c r="F9" s="195"/>
      <c r="G9" s="195"/>
      <c r="H9" s="195"/>
      <c r="I9" s="59" t="s">
        <v>52</v>
      </c>
      <c r="J9" s="59" t="s">
        <v>0</v>
      </c>
      <c r="K9" s="57" t="s">
        <v>2</v>
      </c>
      <c r="L9" s="58" t="s">
        <v>3</v>
      </c>
      <c r="M9" s="195"/>
      <c r="N9" s="195"/>
      <c r="O9" s="195"/>
      <c r="P9" s="59" t="s">
        <v>52</v>
      </c>
      <c r="Q9" s="59" t="s">
        <v>0</v>
      </c>
      <c r="R9" s="57" t="s">
        <v>2</v>
      </c>
      <c r="S9" s="58" t="s">
        <v>3</v>
      </c>
      <c r="T9" s="195"/>
      <c r="U9" s="195"/>
    </row>
    <row r="10" spans="1:28" ht="24" customHeight="1" x14ac:dyDescent="0.2">
      <c r="A10" s="60" t="s">
        <v>11</v>
      </c>
      <c r="B10" s="61">
        <v>3</v>
      </c>
      <c r="C10" s="61">
        <v>39</v>
      </c>
      <c r="D10" s="61">
        <v>19</v>
      </c>
      <c r="E10" s="61">
        <v>0</v>
      </c>
      <c r="F10" s="62">
        <f t="shared" ref="F10:F22" si="0">B10*0.5+C10*1+D10*2+E10*2.5</f>
        <v>78.5</v>
      </c>
      <c r="G10" s="63"/>
      <c r="H10" s="64" t="s">
        <v>4</v>
      </c>
      <c r="I10" s="46">
        <v>2</v>
      </c>
      <c r="J10" s="46">
        <v>64</v>
      </c>
      <c r="K10" s="46">
        <v>3</v>
      </c>
      <c r="L10" s="46">
        <v>1</v>
      </c>
      <c r="M10" s="62">
        <f t="shared" ref="M10:M22" si="1">I10*0.5+J10*1+K10*2+L10*2.5</f>
        <v>73.5</v>
      </c>
      <c r="N10" s="65">
        <f>F20+F21+F22+M10</f>
        <v>285.5</v>
      </c>
      <c r="O10" s="64" t="s">
        <v>43</v>
      </c>
      <c r="P10" s="46">
        <v>2</v>
      </c>
      <c r="Q10" s="46">
        <v>66</v>
      </c>
      <c r="R10" s="46">
        <v>11</v>
      </c>
      <c r="S10" s="46">
        <v>1</v>
      </c>
      <c r="T10" s="62">
        <f t="shared" ref="T10:T21" si="2">P10*0.5+Q10*1+R10*2+S10*2.5</f>
        <v>91.5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</v>
      </c>
      <c r="C11" s="61">
        <v>46</v>
      </c>
      <c r="D11" s="61">
        <v>17</v>
      </c>
      <c r="E11" s="61">
        <v>0</v>
      </c>
      <c r="F11" s="62">
        <f t="shared" si="0"/>
        <v>80.5</v>
      </c>
      <c r="G11" s="63"/>
      <c r="H11" s="64" t="s">
        <v>5</v>
      </c>
      <c r="I11" s="46">
        <v>4</v>
      </c>
      <c r="J11" s="46">
        <v>53</v>
      </c>
      <c r="K11" s="46">
        <v>7</v>
      </c>
      <c r="L11" s="46">
        <v>1</v>
      </c>
      <c r="M11" s="62">
        <f t="shared" si="1"/>
        <v>71.5</v>
      </c>
      <c r="N11" s="65">
        <f>F21+F22+M10+M11</f>
        <v>293.5</v>
      </c>
      <c r="O11" s="64" t="s">
        <v>44</v>
      </c>
      <c r="P11" s="46">
        <v>1</v>
      </c>
      <c r="Q11" s="46">
        <v>60</v>
      </c>
      <c r="R11" s="46">
        <v>13</v>
      </c>
      <c r="S11" s="46">
        <v>2</v>
      </c>
      <c r="T11" s="62">
        <f t="shared" si="2"/>
        <v>91.5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</v>
      </c>
      <c r="C12" s="61">
        <v>55</v>
      </c>
      <c r="D12" s="61">
        <v>15</v>
      </c>
      <c r="E12" s="61">
        <v>0</v>
      </c>
      <c r="F12" s="62">
        <f t="shared" si="0"/>
        <v>87</v>
      </c>
      <c r="G12" s="63"/>
      <c r="H12" s="64" t="s">
        <v>6</v>
      </c>
      <c r="I12" s="46">
        <v>2</v>
      </c>
      <c r="J12" s="46">
        <v>41</v>
      </c>
      <c r="K12" s="46">
        <v>5</v>
      </c>
      <c r="L12" s="46">
        <v>0</v>
      </c>
      <c r="M12" s="62">
        <f t="shared" si="1"/>
        <v>52</v>
      </c>
      <c r="N12" s="63">
        <f>F22+M10+M11+M12</f>
        <v>262.5</v>
      </c>
      <c r="O12" s="64" t="s">
        <v>32</v>
      </c>
      <c r="P12" s="46">
        <v>0</v>
      </c>
      <c r="Q12" s="46">
        <v>53</v>
      </c>
      <c r="R12" s="46">
        <v>16</v>
      </c>
      <c r="S12" s="46">
        <v>2</v>
      </c>
      <c r="T12" s="62">
        <f t="shared" si="2"/>
        <v>90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0</v>
      </c>
      <c r="C13" s="61">
        <v>55</v>
      </c>
      <c r="D13" s="61">
        <v>1</v>
      </c>
      <c r="E13" s="61">
        <v>3</v>
      </c>
      <c r="F13" s="62">
        <f t="shared" si="0"/>
        <v>64.5</v>
      </c>
      <c r="G13" s="63">
        <f t="shared" ref="G13:G19" si="3">F10+F11+F12+F13</f>
        <v>310.5</v>
      </c>
      <c r="H13" s="64" t="s">
        <v>7</v>
      </c>
      <c r="I13" s="46">
        <v>2</v>
      </c>
      <c r="J13" s="46">
        <v>45</v>
      </c>
      <c r="K13" s="46">
        <v>7</v>
      </c>
      <c r="L13" s="46">
        <v>0</v>
      </c>
      <c r="M13" s="62">
        <f t="shared" si="1"/>
        <v>60</v>
      </c>
      <c r="N13" s="63">
        <f t="shared" ref="N13:N18" si="4">M10+M11+M12+M13</f>
        <v>257</v>
      </c>
      <c r="O13" s="64" t="s">
        <v>33</v>
      </c>
      <c r="P13" s="46">
        <v>3</v>
      </c>
      <c r="Q13" s="46">
        <v>41</v>
      </c>
      <c r="R13" s="46">
        <v>20</v>
      </c>
      <c r="S13" s="46">
        <v>1</v>
      </c>
      <c r="T13" s="62">
        <f t="shared" si="2"/>
        <v>85</v>
      </c>
      <c r="U13" s="63">
        <f t="shared" ref="U13:U21" si="5">T10+T11+T12+T13</f>
        <v>358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2</v>
      </c>
      <c r="C14" s="61">
        <v>49</v>
      </c>
      <c r="D14" s="61">
        <v>14</v>
      </c>
      <c r="E14" s="61">
        <v>5</v>
      </c>
      <c r="F14" s="62">
        <f t="shared" si="0"/>
        <v>90.5</v>
      </c>
      <c r="G14" s="63">
        <f t="shared" si="3"/>
        <v>322.5</v>
      </c>
      <c r="H14" s="64" t="s">
        <v>9</v>
      </c>
      <c r="I14" s="46">
        <v>1</v>
      </c>
      <c r="J14" s="46">
        <v>43</v>
      </c>
      <c r="K14" s="46">
        <v>6</v>
      </c>
      <c r="L14" s="46">
        <v>1</v>
      </c>
      <c r="M14" s="62">
        <f t="shared" si="1"/>
        <v>58</v>
      </c>
      <c r="N14" s="63">
        <f t="shared" si="4"/>
        <v>241.5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266.5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0</v>
      </c>
      <c r="C15" s="61">
        <v>53</v>
      </c>
      <c r="D15" s="61">
        <v>8</v>
      </c>
      <c r="E15" s="61">
        <v>2</v>
      </c>
      <c r="F15" s="62">
        <f t="shared" si="0"/>
        <v>74</v>
      </c>
      <c r="G15" s="63">
        <f t="shared" si="3"/>
        <v>316</v>
      </c>
      <c r="H15" s="64" t="s">
        <v>12</v>
      </c>
      <c r="I15" s="46">
        <v>2</v>
      </c>
      <c r="J15" s="46">
        <v>42</v>
      </c>
      <c r="K15" s="46">
        <v>5</v>
      </c>
      <c r="L15" s="46">
        <v>2</v>
      </c>
      <c r="M15" s="62">
        <f t="shared" si="1"/>
        <v>58</v>
      </c>
      <c r="N15" s="63">
        <f t="shared" si="4"/>
        <v>228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175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0</v>
      </c>
      <c r="C16" s="61">
        <v>39</v>
      </c>
      <c r="D16" s="61">
        <v>14</v>
      </c>
      <c r="E16" s="61">
        <v>2</v>
      </c>
      <c r="F16" s="62">
        <f t="shared" si="0"/>
        <v>72</v>
      </c>
      <c r="G16" s="63">
        <f t="shared" si="3"/>
        <v>301</v>
      </c>
      <c r="H16" s="64" t="s">
        <v>15</v>
      </c>
      <c r="I16" s="46">
        <v>1</v>
      </c>
      <c r="J16" s="46">
        <v>48</v>
      </c>
      <c r="K16" s="46">
        <v>4</v>
      </c>
      <c r="L16" s="46">
        <v>1</v>
      </c>
      <c r="M16" s="62">
        <f t="shared" si="1"/>
        <v>59</v>
      </c>
      <c r="N16" s="63">
        <f t="shared" si="4"/>
        <v>235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85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2</v>
      </c>
      <c r="C17" s="61">
        <v>67</v>
      </c>
      <c r="D17" s="61">
        <v>12</v>
      </c>
      <c r="E17" s="61">
        <v>2</v>
      </c>
      <c r="F17" s="62">
        <f t="shared" si="0"/>
        <v>97</v>
      </c>
      <c r="G17" s="63">
        <f t="shared" si="3"/>
        <v>333.5</v>
      </c>
      <c r="H17" s="64" t="s">
        <v>18</v>
      </c>
      <c r="I17" s="46">
        <v>1</v>
      </c>
      <c r="J17" s="46">
        <v>48</v>
      </c>
      <c r="K17" s="46">
        <v>5</v>
      </c>
      <c r="L17" s="46">
        <v>0</v>
      </c>
      <c r="M17" s="62">
        <f t="shared" si="1"/>
        <v>58.5</v>
      </c>
      <c r="N17" s="63">
        <f t="shared" si="4"/>
        <v>233.5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1</v>
      </c>
      <c r="C18" s="61">
        <v>49</v>
      </c>
      <c r="D18" s="61">
        <v>12</v>
      </c>
      <c r="E18" s="61">
        <v>0</v>
      </c>
      <c r="F18" s="62">
        <f t="shared" si="0"/>
        <v>73.5</v>
      </c>
      <c r="G18" s="63">
        <f t="shared" si="3"/>
        <v>316.5</v>
      </c>
      <c r="H18" s="64" t="s">
        <v>20</v>
      </c>
      <c r="I18" s="46">
        <v>3</v>
      </c>
      <c r="J18" s="46">
        <v>49</v>
      </c>
      <c r="K18" s="46">
        <v>6</v>
      </c>
      <c r="L18" s="46">
        <v>1</v>
      </c>
      <c r="M18" s="62">
        <f t="shared" si="1"/>
        <v>65</v>
      </c>
      <c r="N18" s="63">
        <f t="shared" si="4"/>
        <v>240.5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1</v>
      </c>
      <c r="C19" s="69">
        <v>43</v>
      </c>
      <c r="D19" s="69">
        <v>14</v>
      </c>
      <c r="E19" s="69">
        <v>0</v>
      </c>
      <c r="F19" s="70">
        <f t="shared" si="0"/>
        <v>71.5</v>
      </c>
      <c r="G19" s="71">
        <f t="shared" si="3"/>
        <v>314</v>
      </c>
      <c r="H19" s="72" t="s">
        <v>22</v>
      </c>
      <c r="I19" s="45">
        <v>1</v>
      </c>
      <c r="J19" s="45">
        <v>53</v>
      </c>
      <c r="K19" s="45">
        <v>4</v>
      </c>
      <c r="L19" s="45">
        <v>0</v>
      </c>
      <c r="M19" s="62">
        <f t="shared" si="1"/>
        <v>61.5</v>
      </c>
      <c r="N19" s="63">
        <f>M16+M17+M18+M19</f>
        <v>244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1</v>
      </c>
      <c r="C20" s="67">
        <v>45</v>
      </c>
      <c r="D20" s="67">
        <v>9</v>
      </c>
      <c r="E20" s="67">
        <v>0</v>
      </c>
      <c r="F20" s="73">
        <f t="shared" si="0"/>
        <v>63.5</v>
      </c>
      <c r="G20" s="74"/>
      <c r="H20" s="64" t="s">
        <v>24</v>
      </c>
      <c r="I20" s="46">
        <v>2</v>
      </c>
      <c r="J20" s="46">
        <v>50</v>
      </c>
      <c r="K20" s="46">
        <v>6</v>
      </c>
      <c r="L20" s="46">
        <v>0</v>
      </c>
      <c r="M20" s="73">
        <f t="shared" si="1"/>
        <v>63</v>
      </c>
      <c r="N20" s="63">
        <f>M17+M18+M19+M20</f>
        <v>248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0</v>
      </c>
      <c r="C21" s="61">
        <v>69</v>
      </c>
      <c r="D21" s="61">
        <v>7</v>
      </c>
      <c r="E21" s="61">
        <v>0</v>
      </c>
      <c r="F21" s="62">
        <f t="shared" si="0"/>
        <v>83</v>
      </c>
      <c r="G21" s="75"/>
      <c r="H21" s="72" t="s">
        <v>25</v>
      </c>
      <c r="I21" s="46">
        <v>1</v>
      </c>
      <c r="J21" s="46">
        <v>61</v>
      </c>
      <c r="K21" s="46">
        <v>5</v>
      </c>
      <c r="L21" s="46">
        <v>3</v>
      </c>
      <c r="M21" s="62">
        <f t="shared" si="1"/>
        <v>79</v>
      </c>
      <c r="N21" s="63">
        <f>M18+M19+M20+M21</f>
        <v>268.5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1</v>
      </c>
      <c r="C22" s="61">
        <v>48</v>
      </c>
      <c r="D22" s="61">
        <v>6</v>
      </c>
      <c r="E22" s="61">
        <v>2</v>
      </c>
      <c r="F22" s="62">
        <f t="shared" si="0"/>
        <v>65.5</v>
      </c>
      <c r="G22" s="63"/>
      <c r="H22" s="68" t="s">
        <v>26</v>
      </c>
      <c r="I22" s="47">
        <v>1</v>
      </c>
      <c r="J22" s="47">
        <v>56</v>
      </c>
      <c r="K22" s="47">
        <v>6</v>
      </c>
      <c r="L22" s="47">
        <v>0</v>
      </c>
      <c r="M22" s="62">
        <f t="shared" si="1"/>
        <v>68.5</v>
      </c>
      <c r="N22" s="71">
        <f>M19+M20+M21+M22</f>
        <v>272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10" t="s">
        <v>47</v>
      </c>
      <c r="B23" s="211"/>
      <c r="C23" s="216" t="s">
        <v>50</v>
      </c>
      <c r="D23" s="217"/>
      <c r="E23" s="217"/>
      <c r="F23" s="218"/>
      <c r="G23" s="89">
        <f>MAX(G13:G19)</f>
        <v>333.5</v>
      </c>
      <c r="H23" s="214" t="s">
        <v>48</v>
      </c>
      <c r="I23" s="215"/>
      <c r="J23" s="207" t="s">
        <v>50</v>
      </c>
      <c r="K23" s="208"/>
      <c r="L23" s="208"/>
      <c r="M23" s="209"/>
      <c r="N23" s="90">
        <f>MAX(N10:N22)</f>
        <v>293.5</v>
      </c>
      <c r="O23" s="210" t="s">
        <v>49</v>
      </c>
      <c r="P23" s="211"/>
      <c r="Q23" s="216" t="s">
        <v>50</v>
      </c>
      <c r="R23" s="217"/>
      <c r="S23" s="217"/>
      <c r="T23" s="218"/>
      <c r="U23" s="89">
        <f>MAX(U13:U21)</f>
        <v>358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2"/>
      <c r="B24" s="213"/>
      <c r="C24" s="83" t="s">
        <v>71</v>
      </c>
      <c r="D24" s="86"/>
      <c r="E24" s="86"/>
      <c r="F24" s="87" t="s">
        <v>82</v>
      </c>
      <c r="G24" s="88"/>
      <c r="H24" s="212"/>
      <c r="I24" s="213"/>
      <c r="J24" s="83" t="s">
        <v>71</v>
      </c>
      <c r="K24" s="86"/>
      <c r="L24" s="86"/>
      <c r="M24" s="87" t="s">
        <v>62</v>
      </c>
      <c r="N24" s="88"/>
      <c r="O24" s="212"/>
      <c r="P24" s="213"/>
      <c r="Q24" s="83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82"/>
  <sheetViews>
    <sheetView topLeftCell="A7" zoomScaleNormal="100" workbookViewId="0">
      <selection activeCell="S14" sqref="S1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8" t="s">
        <v>38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2" t="s">
        <v>54</v>
      </c>
      <c r="B4" s="192"/>
      <c r="C4" s="192"/>
      <c r="D4" s="26"/>
      <c r="E4" s="190" t="str">
        <f>'G-2'!E4:H4</f>
        <v>DE OBRA</v>
      </c>
      <c r="F4" s="190"/>
      <c r="G4" s="190"/>
      <c r="H4" s="19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4" t="s">
        <v>56</v>
      </c>
      <c r="B5" s="184"/>
      <c r="C5" s="184"/>
      <c r="D5" s="190" t="str">
        <f>'G-2'!D5:H5</f>
        <v>CALLE 53 X CARRERA 46</v>
      </c>
      <c r="E5" s="190"/>
      <c r="F5" s="190"/>
      <c r="G5" s="190"/>
      <c r="H5" s="190"/>
      <c r="I5" s="184" t="s">
        <v>53</v>
      </c>
      <c r="J5" s="184"/>
      <c r="K5" s="184"/>
      <c r="L5" s="191">
        <f>'G-2'!L5:N5</f>
        <v>2156</v>
      </c>
      <c r="M5" s="191"/>
      <c r="N5" s="191"/>
      <c r="O5" s="12"/>
      <c r="P5" s="184" t="s">
        <v>57</v>
      </c>
      <c r="Q5" s="184"/>
      <c r="R5" s="184"/>
      <c r="S5" s="189" t="s">
        <v>92</v>
      </c>
      <c r="T5" s="189"/>
      <c r="U5" s="189"/>
    </row>
    <row r="6" spans="1:28" ht="12.75" customHeight="1" x14ac:dyDescent="0.2">
      <c r="A6" s="184" t="s">
        <v>55</v>
      </c>
      <c r="B6" s="184"/>
      <c r="C6" s="184"/>
      <c r="D6" s="193" t="s">
        <v>149</v>
      </c>
      <c r="E6" s="193"/>
      <c r="F6" s="193"/>
      <c r="G6" s="193"/>
      <c r="H6" s="193"/>
      <c r="I6" s="184" t="s">
        <v>59</v>
      </c>
      <c r="J6" s="184"/>
      <c r="K6" s="184"/>
      <c r="L6" s="186">
        <v>3</v>
      </c>
      <c r="M6" s="186"/>
      <c r="N6" s="186"/>
      <c r="O6" s="42"/>
      <c r="P6" s="184" t="s">
        <v>58</v>
      </c>
      <c r="Q6" s="184"/>
      <c r="R6" s="184"/>
      <c r="S6" s="187">
        <f>'G-2'!S6:U6</f>
        <v>44134</v>
      </c>
      <c r="T6" s="187"/>
      <c r="U6" s="187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6" t="s">
        <v>34</v>
      </c>
      <c r="C8" s="177"/>
      <c r="D8" s="177"/>
      <c r="E8" s="178"/>
      <c r="F8" s="173" t="s">
        <v>35</v>
      </c>
      <c r="G8" s="173" t="s">
        <v>37</v>
      </c>
      <c r="H8" s="173" t="s">
        <v>36</v>
      </c>
      <c r="I8" s="176" t="s">
        <v>34</v>
      </c>
      <c r="J8" s="177"/>
      <c r="K8" s="177"/>
      <c r="L8" s="178"/>
      <c r="M8" s="173" t="s">
        <v>35</v>
      </c>
      <c r="N8" s="173" t="s">
        <v>37</v>
      </c>
      <c r="O8" s="173" t="s">
        <v>36</v>
      </c>
      <c r="P8" s="176" t="s">
        <v>34</v>
      </c>
      <c r="Q8" s="177"/>
      <c r="R8" s="177"/>
      <c r="S8" s="178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v>0</v>
      </c>
      <c r="C10" s="46">
        <v>35</v>
      </c>
      <c r="D10" s="46">
        <v>19</v>
      </c>
      <c r="E10" s="46">
        <v>1</v>
      </c>
      <c r="F10" s="62">
        <f>B10*0.5+C10*1+D10*2+E10*2.5</f>
        <v>75.5</v>
      </c>
      <c r="G10" s="2"/>
      <c r="H10" s="19" t="s">
        <v>4</v>
      </c>
      <c r="I10" s="46">
        <v>1</v>
      </c>
      <c r="J10" s="46">
        <v>59</v>
      </c>
      <c r="K10" s="46">
        <v>6</v>
      </c>
      <c r="L10" s="46">
        <v>0</v>
      </c>
      <c r="M10" s="6">
        <f>I10*0.5+J10*1+K10*2+L10*2.5</f>
        <v>71.5</v>
      </c>
      <c r="N10" s="9">
        <f>F20+F21+F22+M10</f>
        <v>302.5</v>
      </c>
      <c r="O10" s="19" t="s">
        <v>43</v>
      </c>
      <c r="P10" s="46">
        <v>3</v>
      </c>
      <c r="Q10" s="46">
        <v>85</v>
      </c>
      <c r="R10" s="46">
        <v>12</v>
      </c>
      <c r="S10" s="46">
        <v>2</v>
      </c>
      <c r="T10" s="6">
        <f>P10*0.5+Q10*1+R10*2+S10*2.5</f>
        <v>115.5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</v>
      </c>
      <c r="C11" s="46">
        <v>48</v>
      </c>
      <c r="D11" s="46">
        <v>15</v>
      </c>
      <c r="E11" s="46">
        <v>1</v>
      </c>
      <c r="F11" s="6">
        <f t="shared" ref="F11:F22" si="0">B11*0.5+C11*1+D11*2+E11*2.5</f>
        <v>81.5</v>
      </c>
      <c r="G11" s="2"/>
      <c r="H11" s="19" t="s">
        <v>5</v>
      </c>
      <c r="I11" s="46">
        <v>1</v>
      </c>
      <c r="J11" s="46">
        <v>70</v>
      </c>
      <c r="K11" s="46">
        <v>5</v>
      </c>
      <c r="L11" s="46">
        <v>1</v>
      </c>
      <c r="M11" s="6">
        <f t="shared" ref="M11:M22" si="1">I11*0.5+J11*1+K11*2+L11*2.5</f>
        <v>83</v>
      </c>
      <c r="N11" s="9">
        <f>F21+F22+M10+M11</f>
        <v>315</v>
      </c>
      <c r="O11" s="19" t="s">
        <v>44</v>
      </c>
      <c r="P11" s="46">
        <v>7</v>
      </c>
      <c r="Q11" s="46">
        <v>73</v>
      </c>
      <c r="R11" s="46">
        <v>13</v>
      </c>
      <c r="S11" s="46">
        <v>1</v>
      </c>
      <c r="T11" s="6">
        <f t="shared" ref="T11:T21" si="2">P11*0.5+Q11*1+R11*2+S11*2.5</f>
        <v>105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4</v>
      </c>
      <c r="C12" s="46">
        <v>52</v>
      </c>
      <c r="D12" s="46">
        <v>13</v>
      </c>
      <c r="E12" s="46">
        <v>2</v>
      </c>
      <c r="F12" s="6">
        <f t="shared" si="0"/>
        <v>85</v>
      </c>
      <c r="G12" s="2"/>
      <c r="H12" s="19" t="s">
        <v>6</v>
      </c>
      <c r="I12" s="46">
        <v>6</v>
      </c>
      <c r="J12" s="46">
        <v>55</v>
      </c>
      <c r="K12" s="46">
        <v>4</v>
      </c>
      <c r="L12" s="46">
        <v>0</v>
      </c>
      <c r="M12" s="6">
        <f t="shared" si="1"/>
        <v>66</v>
      </c>
      <c r="N12" s="2">
        <f>F22+M10+M11+M12</f>
        <v>304</v>
      </c>
      <c r="O12" s="19" t="s">
        <v>32</v>
      </c>
      <c r="P12" s="46">
        <v>9</v>
      </c>
      <c r="Q12" s="46">
        <v>126</v>
      </c>
      <c r="R12" s="46">
        <v>26</v>
      </c>
      <c r="S12" s="46">
        <v>1</v>
      </c>
      <c r="T12" s="6">
        <f t="shared" si="2"/>
        <v>185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4</v>
      </c>
      <c r="C13" s="46">
        <v>42</v>
      </c>
      <c r="D13" s="46">
        <v>11</v>
      </c>
      <c r="E13" s="46">
        <v>3</v>
      </c>
      <c r="F13" s="6">
        <f t="shared" si="0"/>
        <v>73.5</v>
      </c>
      <c r="G13" s="2">
        <f>F10+F11+F12+F13</f>
        <v>315.5</v>
      </c>
      <c r="H13" s="19" t="s">
        <v>7</v>
      </c>
      <c r="I13" s="46">
        <v>4</v>
      </c>
      <c r="J13" s="46">
        <v>69</v>
      </c>
      <c r="K13" s="46">
        <v>5</v>
      </c>
      <c r="L13" s="46">
        <v>1</v>
      </c>
      <c r="M13" s="6">
        <f t="shared" si="1"/>
        <v>83.5</v>
      </c>
      <c r="N13" s="2">
        <f t="shared" ref="N13:N18" si="3">M10+M11+M12+M13</f>
        <v>304</v>
      </c>
      <c r="O13" s="19" t="s">
        <v>33</v>
      </c>
      <c r="P13" s="46">
        <v>3</v>
      </c>
      <c r="Q13" s="46">
        <v>66</v>
      </c>
      <c r="R13" s="46">
        <v>13</v>
      </c>
      <c r="S13" s="46">
        <v>1</v>
      </c>
      <c r="T13" s="6">
        <f t="shared" si="2"/>
        <v>96</v>
      </c>
      <c r="U13" s="2">
        <f t="shared" ref="U13:U21" si="4">T10+T11+T12+T13</f>
        <v>501.5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0</v>
      </c>
      <c r="C14" s="46">
        <v>40</v>
      </c>
      <c r="D14" s="46">
        <v>10</v>
      </c>
      <c r="E14" s="46">
        <v>3</v>
      </c>
      <c r="F14" s="6">
        <f t="shared" si="0"/>
        <v>67.5</v>
      </c>
      <c r="G14" s="2">
        <f t="shared" ref="G14:G19" si="5">F11+F12+F13+F14</f>
        <v>307.5</v>
      </c>
      <c r="H14" s="19" t="s">
        <v>9</v>
      </c>
      <c r="I14" s="46">
        <v>3</v>
      </c>
      <c r="J14" s="46">
        <v>60</v>
      </c>
      <c r="K14" s="46">
        <v>4</v>
      </c>
      <c r="L14" s="46">
        <v>0</v>
      </c>
      <c r="M14" s="6">
        <f t="shared" si="1"/>
        <v>69.5</v>
      </c>
      <c r="N14" s="2">
        <f t="shared" si="3"/>
        <v>302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386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1</v>
      </c>
      <c r="C15" s="46">
        <v>45</v>
      </c>
      <c r="D15" s="46">
        <v>11</v>
      </c>
      <c r="E15" s="46">
        <v>1</v>
      </c>
      <c r="F15" s="6">
        <f t="shared" si="0"/>
        <v>70</v>
      </c>
      <c r="G15" s="2">
        <f t="shared" si="5"/>
        <v>296</v>
      </c>
      <c r="H15" s="19" t="s">
        <v>12</v>
      </c>
      <c r="I15" s="46">
        <v>2</v>
      </c>
      <c r="J15" s="46">
        <v>58</v>
      </c>
      <c r="K15" s="46">
        <v>5</v>
      </c>
      <c r="L15" s="46">
        <v>1</v>
      </c>
      <c r="M15" s="6">
        <f t="shared" si="1"/>
        <v>71.5</v>
      </c>
      <c r="N15" s="2">
        <f t="shared" si="3"/>
        <v>290.5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281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0</v>
      </c>
      <c r="C16" s="46">
        <v>58</v>
      </c>
      <c r="D16" s="46">
        <v>14</v>
      </c>
      <c r="E16" s="46">
        <v>4</v>
      </c>
      <c r="F16" s="6">
        <f t="shared" si="0"/>
        <v>96</v>
      </c>
      <c r="G16" s="2">
        <f t="shared" si="5"/>
        <v>307</v>
      </c>
      <c r="H16" s="19" t="s">
        <v>15</v>
      </c>
      <c r="I16" s="46">
        <v>1</v>
      </c>
      <c r="J16" s="46">
        <v>55</v>
      </c>
      <c r="K16" s="46">
        <v>2</v>
      </c>
      <c r="L16" s="46">
        <v>1</v>
      </c>
      <c r="M16" s="6">
        <f t="shared" si="1"/>
        <v>62</v>
      </c>
      <c r="N16" s="2">
        <f t="shared" si="3"/>
        <v>286.5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96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2</v>
      </c>
      <c r="C17" s="46">
        <v>39</v>
      </c>
      <c r="D17" s="46">
        <v>12</v>
      </c>
      <c r="E17" s="46">
        <v>4</v>
      </c>
      <c r="F17" s="6">
        <f t="shared" si="0"/>
        <v>74</v>
      </c>
      <c r="G17" s="2">
        <f t="shared" si="5"/>
        <v>307.5</v>
      </c>
      <c r="H17" s="19" t="s">
        <v>18</v>
      </c>
      <c r="I17" s="46">
        <v>1</v>
      </c>
      <c r="J17" s="46">
        <v>54</v>
      </c>
      <c r="K17" s="46">
        <v>7</v>
      </c>
      <c r="L17" s="46">
        <v>2</v>
      </c>
      <c r="M17" s="6">
        <f t="shared" si="1"/>
        <v>73.5</v>
      </c>
      <c r="N17" s="2">
        <f t="shared" si="3"/>
        <v>276.5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2</v>
      </c>
      <c r="C18" s="46">
        <v>43</v>
      </c>
      <c r="D18" s="46">
        <v>13</v>
      </c>
      <c r="E18" s="46">
        <v>0</v>
      </c>
      <c r="F18" s="6">
        <f t="shared" si="0"/>
        <v>70</v>
      </c>
      <c r="G18" s="2">
        <f t="shared" si="5"/>
        <v>310</v>
      </c>
      <c r="H18" s="19" t="s">
        <v>20</v>
      </c>
      <c r="I18" s="46">
        <v>4</v>
      </c>
      <c r="J18" s="46">
        <v>45</v>
      </c>
      <c r="K18" s="46">
        <v>3</v>
      </c>
      <c r="L18" s="46">
        <v>1</v>
      </c>
      <c r="M18" s="6">
        <f t="shared" si="1"/>
        <v>55.5</v>
      </c>
      <c r="N18" s="2">
        <f t="shared" si="3"/>
        <v>262.5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2</v>
      </c>
      <c r="C19" s="47">
        <v>63</v>
      </c>
      <c r="D19" s="47">
        <v>10</v>
      </c>
      <c r="E19" s="47">
        <v>0</v>
      </c>
      <c r="F19" s="7">
        <f t="shared" si="0"/>
        <v>84</v>
      </c>
      <c r="G19" s="3">
        <f t="shared" si="5"/>
        <v>324</v>
      </c>
      <c r="H19" s="20" t="s">
        <v>22</v>
      </c>
      <c r="I19" s="45">
        <v>1</v>
      </c>
      <c r="J19" s="45">
        <v>53</v>
      </c>
      <c r="K19" s="45">
        <v>5</v>
      </c>
      <c r="L19" s="45">
        <v>2</v>
      </c>
      <c r="M19" s="6">
        <f t="shared" si="1"/>
        <v>68.5</v>
      </c>
      <c r="N19" s="2">
        <f>M16+M17+M18+M19</f>
        <v>259.5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2</v>
      </c>
      <c r="C20" s="45">
        <v>55</v>
      </c>
      <c r="D20" s="45">
        <v>6</v>
      </c>
      <c r="E20" s="45">
        <v>1</v>
      </c>
      <c r="F20" s="8">
        <f t="shared" si="0"/>
        <v>70.5</v>
      </c>
      <c r="G20" s="35"/>
      <c r="H20" s="19" t="s">
        <v>24</v>
      </c>
      <c r="I20" s="46">
        <v>1</v>
      </c>
      <c r="J20" s="46">
        <v>46</v>
      </c>
      <c r="K20" s="46">
        <v>4</v>
      </c>
      <c r="L20" s="46">
        <v>1</v>
      </c>
      <c r="M20" s="8">
        <f t="shared" si="1"/>
        <v>57</v>
      </c>
      <c r="N20" s="2">
        <f>M17+M18+M19+M20</f>
        <v>254.5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5</v>
      </c>
      <c r="C21" s="46">
        <v>60</v>
      </c>
      <c r="D21" s="46">
        <v>6</v>
      </c>
      <c r="E21" s="46">
        <v>1</v>
      </c>
      <c r="F21" s="6">
        <f t="shared" si="0"/>
        <v>77</v>
      </c>
      <c r="G21" s="36"/>
      <c r="H21" s="20" t="s">
        <v>25</v>
      </c>
      <c r="I21" s="46">
        <v>3</v>
      </c>
      <c r="J21" s="46">
        <v>66</v>
      </c>
      <c r="K21" s="46">
        <v>8</v>
      </c>
      <c r="L21" s="46">
        <v>2</v>
      </c>
      <c r="M21" s="6">
        <f t="shared" si="1"/>
        <v>88.5</v>
      </c>
      <c r="N21" s="2">
        <f>M18+M19+M20+M21</f>
        <v>269.5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2</v>
      </c>
      <c r="C22" s="46">
        <v>62</v>
      </c>
      <c r="D22" s="46">
        <v>4</v>
      </c>
      <c r="E22" s="46">
        <v>5</v>
      </c>
      <c r="F22" s="6">
        <f t="shared" si="0"/>
        <v>83.5</v>
      </c>
      <c r="G22" s="2"/>
      <c r="H22" s="21" t="s">
        <v>26</v>
      </c>
      <c r="I22" s="47">
        <v>3</v>
      </c>
      <c r="J22" s="47">
        <v>47</v>
      </c>
      <c r="K22" s="47">
        <v>11</v>
      </c>
      <c r="L22" s="47">
        <v>0</v>
      </c>
      <c r="M22" s="6">
        <f t="shared" si="1"/>
        <v>70.5</v>
      </c>
      <c r="N22" s="3">
        <f>M19+M20+M21+M22</f>
        <v>284.5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66" t="s">
        <v>47</v>
      </c>
      <c r="B23" s="167"/>
      <c r="C23" s="170" t="s">
        <v>50</v>
      </c>
      <c r="D23" s="171"/>
      <c r="E23" s="171"/>
      <c r="F23" s="172"/>
      <c r="G23" s="84">
        <f>MAX(G13:G19)</f>
        <v>324</v>
      </c>
      <c r="H23" s="179" t="s">
        <v>48</v>
      </c>
      <c r="I23" s="180"/>
      <c r="J23" s="181" t="s">
        <v>50</v>
      </c>
      <c r="K23" s="182"/>
      <c r="L23" s="182"/>
      <c r="M23" s="183"/>
      <c r="N23" s="85">
        <f>MAX(N10:N22)</f>
        <v>315</v>
      </c>
      <c r="O23" s="166" t="s">
        <v>49</v>
      </c>
      <c r="P23" s="167"/>
      <c r="Q23" s="170" t="s">
        <v>50</v>
      </c>
      <c r="R23" s="171"/>
      <c r="S23" s="171"/>
      <c r="T23" s="172"/>
      <c r="U23" s="84">
        <f>MAX(U13:U21)</f>
        <v>501.5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71</v>
      </c>
      <c r="D24" s="86"/>
      <c r="E24" s="86"/>
      <c r="F24" s="87" t="s">
        <v>153</v>
      </c>
      <c r="G24" s="88"/>
      <c r="H24" s="168"/>
      <c r="I24" s="169"/>
      <c r="J24" s="82" t="s">
        <v>71</v>
      </c>
      <c r="K24" s="86"/>
      <c r="L24" s="86"/>
      <c r="M24" s="87" t="s">
        <v>62</v>
      </c>
      <c r="N24" s="88"/>
      <c r="O24" s="168"/>
      <c r="P24" s="169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82"/>
  <sheetViews>
    <sheetView tabSelected="1" topLeftCell="A16" zoomScaleNormal="100" workbookViewId="0">
      <selection activeCell="U23" sqref="U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8" t="s">
        <v>61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92" t="s">
        <v>54</v>
      </c>
      <c r="B5" s="192"/>
      <c r="C5" s="192"/>
      <c r="D5" s="26"/>
      <c r="E5" s="190" t="str">
        <f>'G-2'!E4:H4</f>
        <v>DE OBRA</v>
      </c>
      <c r="F5" s="190"/>
      <c r="G5" s="190"/>
      <c r="H5" s="19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4" t="s">
        <v>56</v>
      </c>
      <c r="B6" s="184"/>
      <c r="C6" s="184"/>
      <c r="D6" s="190" t="str">
        <f>'G-2'!D5:H5</f>
        <v>CALLE 53 X CARRERA 46</v>
      </c>
      <c r="E6" s="190"/>
      <c r="F6" s="190"/>
      <c r="G6" s="190"/>
      <c r="H6" s="190"/>
      <c r="I6" s="184" t="s">
        <v>53</v>
      </c>
      <c r="J6" s="184"/>
      <c r="K6" s="184"/>
      <c r="L6" s="191">
        <f>'G-2'!L5:N5</f>
        <v>2156</v>
      </c>
      <c r="M6" s="191"/>
      <c r="N6" s="191"/>
      <c r="O6" s="12"/>
      <c r="P6" s="184" t="s">
        <v>58</v>
      </c>
      <c r="Q6" s="184"/>
      <c r="R6" s="184"/>
      <c r="S6" s="219">
        <f>'G-2'!S6:U6</f>
        <v>44134</v>
      </c>
      <c r="T6" s="219"/>
      <c r="U6" s="219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6" t="s">
        <v>34</v>
      </c>
      <c r="C8" s="177"/>
      <c r="D8" s="177"/>
      <c r="E8" s="178"/>
      <c r="F8" s="173" t="s">
        <v>35</v>
      </c>
      <c r="G8" s="173" t="s">
        <v>37</v>
      </c>
      <c r="H8" s="173" t="s">
        <v>36</v>
      </c>
      <c r="I8" s="176" t="s">
        <v>34</v>
      </c>
      <c r="J8" s="177"/>
      <c r="K8" s="177"/>
      <c r="L8" s="178"/>
      <c r="M8" s="173" t="s">
        <v>35</v>
      </c>
      <c r="N8" s="173" t="s">
        <v>37</v>
      </c>
      <c r="O8" s="173" t="s">
        <v>36</v>
      </c>
      <c r="P8" s="176" t="s">
        <v>34</v>
      </c>
      <c r="Q8" s="177"/>
      <c r="R8" s="177"/>
      <c r="S8" s="178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f>'G-2'!B10+'G-3'!B10+'G-4'!B10</f>
        <v>77</v>
      </c>
      <c r="C10" s="46">
        <f>'G-2'!C10+'G-3'!C10+'G-4'!C10</f>
        <v>241</v>
      </c>
      <c r="D10" s="46">
        <f>'G-2'!D10+'G-3'!D10+'G-4'!D10</f>
        <v>69</v>
      </c>
      <c r="E10" s="46">
        <f>'G-2'!E10+'G-3'!E10+'G-4'!E10</f>
        <v>3</v>
      </c>
      <c r="F10" s="6">
        <f t="shared" ref="F10:F22" si="0">B10*0.5+C10*1+D10*2+E10*2.5</f>
        <v>425</v>
      </c>
      <c r="G10" s="2"/>
      <c r="H10" s="19" t="s">
        <v>4</v>
      </c>
      <c r="I10" s="46">
        <f>'G-2'!I10+'G-3'!I10+'G-4'!I10</f>
        <v>65</v>
      </c>
      <c r="J10" s="46">
        <f>'G-2'!J10+'G-3'!J10+'G-4'!J10</f>
        <v>297</v>
      </c>
      <c r="K10" s="46">
        <f>'G-2'!K10+'G-3'!K10+'G-4'!K10</f>
        <v>31</v>
      </c>
      <c r="L10" s="46">
        <f>'G-2'!L10+'G-3'!L10+'G-4'!L10</f>
        <v>5</v>
      </c>
      <c r="M10" s="6">
        <f t="shared" ref="M10:M22" si="1">I10*0.5+J10*1+K10*2+L10*2.5</f>
        <v>404</v>
      </c>
      <c r="N10" s="9">
        <f>F20+F21+F22+M10</f>
        <v>1699</v>
      </c>
      <c r="O10" s="19" t="s">
        <v>43</v>
      </c>
      <c r="P10" s="46">
        <f>'G-2'!P10+'G-3'!P10+'G-4'!P10</f>
        <v>66</v>
      </c>
      <c r="Q10" s="46">
        <f>'G-2'!Q10+'G-3'!Q10+'G-4'!Q10</f>
        <v>340</v>
      </c>
      <c r="R10" s="46">
        <f>'G-2'!R10+'G-3'!R10+'G-4'!R10</f>
        <v>50</v>
      </c>
      <c r="S10" s="46">
        <f>'G-2'!S10+'G-3'!S10+'G-4'!S10</f>
        <v>7</v>
      </c>
      <c r="T10" s="6">
        <f t="shared" ref="T10:T21" si="2">P10*0.5+Q10*1+R10*2+S10*2.5</f>
        <v>490.5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86</v>
      </c>
      <c r="C11" s="46">
        <f>'G-2'!C11+'G-3'!C11+'G-4'!C11</f>
        <v>278</v>
      </c>
      <c r="D11" s="46">
        <f>'G-2'!D11+'G-3'!D11+'G-4'!D11</f>
        <v>67</v>
      </c>
      <c r="E11" s="46">
        <f>'G-2'!E11+'G-3'!E11+'G-4'!E11</f>
        <v>5</v>
      </c>
      <c r="F11" s="6">
        <f t="shared" si="0"/>
        <v>467.5</v>
      </c>
      <c r="G11" s="2"/>
      <c r="H11" s="19" t="s">
        <v>5</v>
      </c>
      <c r="I11" s="46">
        <f>'G-2'!I11+'G-3'!I11+'G-4'!I11</f>
        <v>48</v>
      </c>
      <c r="J11" s="46">
        <f>'G-2'!J11+'G-3'!J11+'G-4'!J11</f>
        <v>308</v>
      </c>
      <c r="K11" s="46">
        <f>'G-2'!K11+'G-3'!K11+'G-4'!K11</f>
        <v>42</v>
      </c>
      <c r="L11" s="46">
        <f>'G-2'!L11+'G-3'!L11+'G-4'!L11</f>
        <v>6</v>
      </c>
      <c r="M11" s="6">
        <f t="shared" si="1"/>
        <v>431</v>
      </c>
      <c r="N11" s="9">
        <f>F21+F22+M10+M11</f>
        <v>1686.5</v>
      </c>
      <c r="O11" s="19" t="s">
        <v>44</v>
      </c>
      <c r="P11" s="46">
        <f>'G-2'!P11+'G-3'!P11+'G-4'!P11</f>
        <v>56</v>
      </c>
      <c r="Q11" s="46">
        <f>'G-2'!Q11+'G-3'!Q11+'G-4'!Q11</f>
        <v>310</v>
      </c>
      <c r="R11" s="46">
        <f>'G-2'!R11+'G-3'!R11+'G-4'!R11</f>
        <v>55</v>
      </c>
      <c r="S11" s="46">
        <f>'G-2'!S11+'G-3'!S11+'G-4'!S11</f>
        <v>10</v>
      </c>
      <c r="T11" s="6">
        <f t="shared" si="2"/>
        <v>473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78</v>
      </c>
      <c r="C12" s="46">
        <f>'G-2'!C12+'G-3'!C12+'G-4'!C12</f>
        <v>280</v>
      </c>
      <c r="D12" s="46">
        <f>'G-2'!D12+'G-3'!D12+'G-4'!D12</f>
        <v>61</v>
      </c>
      <c r="E12" s="46">
        <f>'G-2'!E12+'G-3'!E12+'G-4'!E12</f>
        <v>7</v>
      </c>
      <c r="F12" s="6">
        <f t="shared" si="0"/>
        <v>458.5</v>
      </c>
      <c r="G12" s="2"/>
      <c r="H12" s="19" t="s">
        <v>6</v>
      </c>
      <c r="I12" s="46">
        <f>'G-2'!I12+'G-3'!I12+'G-4'!I12</f>
        <v>69</v>
      </c>
      <c r="J12" s="46">
        <f>'G-2'!J12+'G-3'!J12+'G-4'!J12</f>
        <v>254</v>
      </c>
      <c r="K12" s="46">
        <f>'G-2'!K12+'G-3'!K12+'G-4'!K12</f>
        <v>26</v>
      </c>
      <c r="L12" s="46">
        <f>'G-2'!L12+'G-3'!L12+'G-4'!L12</f>
        <v>3</v>
      </c>
      <c r="M12" s="6">
        <f t="shared" si="1"/>
        <v>348</v>
      </c>
      <c r="N12" s="2">
        <f>F22+M10+M11+M12</f>
        <v>1578.5</v>
      </c>
      <c r="O12" s="19" t="s">
        <v>32</v>
      </c>
      <c r="P12" s="46">
        <f>'G-2'!P12+'G-3'!P12+'G-4'!P12</f>
        <v>98</v>
      </c>
      <c r="Q12" s="46">
        <f>'G-2'!Q12+'G-3'!Q12+'G-4'!Q12</f>
        <v>382</v>
      </c>
      <c r="R12" s="46">
        <f>'G-2'!R12+'G-3'!R12+'G-4'!R12</f>
        <v>77</v>
      </c>
      <c r="S12" s="46">
        <f>'G-2'!S12+'G-3'!S12+'G-4'!S12</f>
        <v>8</v>
      </c>
      <c r="T12" s="6">
        <f t="shared" si="2"/>
        <v>605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62</v>
      </c>
      <c r="C13" s="46">
        <f>'G-2'!C13+'G-3'!C13+'G-4'!C13</f>
        <v>252</v>
      </c>
      <c r="D13" s="46">
        <f>'G-2'!D13+'G-3'!D13+'G-4'!D13</f>
        <v>56</v>
      </c>
      <c r="E13" s="46">
        <f>'G-2'!E13+'G-3'!E13+'G-4'!E13</f>
        <v>11</v>
      </c>
      <c r="F13" s="6">
        <f t="shared" si="0"/>
        <v>422.5</v>
      </c>
      <c r="G13" s="2">
        <f t="shared" ref="G13:G19" si="3">F10+F11+F12+F13</f>
        <v>1773.5</v>
      </c>
      <c r="H13" s="19" t="s">
        <v>7</v>
      </c>
      <c r="I13" s="46">
        <f>'G-2'!I13+'G-3'!I13+'G-4'!I13</f>
        <v>48</v>
      </c>
      <c r="J13" s="46">
        <f>'G-2'!J13+'G-3'!J13+'G-4'!J13</f>
        <v>284</v>
      </c>
      <c r="K13" s="46">
        <f>'G-2'!K13+'G-3'!K13+'G-4'!K13</f>
        <v>40</v>
      </c>
      <c r="L13" s="46">
        <f>'G-2'!L13+'G-3'!L13+'G-4'!L13</f>
        <v>2</v>
      </c>
      <c r="M13" s="6">
        <f t="shared" si="1"/>
        <v>393</v>
      </c>
      <c r="N13" s="2">
        <f t="shared" ref="N13:N18" si="4">M10+M11+M12+M13</f>
        <v>1576</v>
      </c>
      <c r="O13" s="19" t="s">
        <v>33</v>
      </c>
      <c r="P13" s="46">
        <f>'G-2'!P13+'G-3'!P13+'G-4'!P13</f>
        <v>80</v>
      </c>
      <c r="Q13" s="46">
        <f>'G-2'!Q13+'G-3'!Q13+'G-4'!Q13</f>
        <v>325</v>
      </c>
      <c r="R13" s="46">
        <f>'G-2'!R13+'G-3'!R13+'G-4'!R13</f>
        <v>81</v>
      </c>
      <c r="S13" s="46">
        <f>'G-2'!S13+'G-3'!S13+'G-4'!S13</f>
        <v>6</v>
      </c>
      <c r="T13" s="6">
        <f t="shared" si="2"/>
        <v>542</v>
      </c>
      <c r="U13" s="2">
        <f t="shared" ref="U13:U21" si="5">T10+T11+T12+T13</f>
        <v>2110.5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48</v>
      </c>
      <c r="C14" s="46">
        <f>'G-2'!C14+'G-3'!C14+'G-4'!C14</f>
        <v>261</v>
      </c>
      <c r="D14" s="46">
        <f>'G-2'!D14+'G-3'!D14+'G-4'!D14</f>
        <v>51</v>
      </c>
      <c r="E14" s="46">
        <f>'G-2'!E14+'G-3'!E14+'G-4'!E14</f>
        <v>16</v>
      </c>
      <c r="F14" s="6">
        <f t="shared" si="0"/>
        <v>427</v>
      </c>
      <c r="G14" s="2">
        <f t="shared" si="3"/>
        <v>1775.5</v>
      </c>
      <c r="H14" s="19" t="s">
        <v>9</v>
      </c>
      <c r="I14" s="46">
        <f>'G-2'!I14+'G-3'!I14+'G-4'!I14</f>
        <v>42</v>
      </c>
      <c r="J14" s="46">
        <f>'G-2'!J14+'G-3'!J14+'G-4'!J14</f>
        <v>257</v>
      </c>
      <c r="K14" s="46">
        <f>'G-2'!K14+'G-3'!K14+'G-4'!K14</f>
        <v>31</v>
      </c>
      <c r="L14" s="46">
        <f>'G-2'!L14+'G-3'!L14+'G-4'!L14</f>
        <v>4</v>
      </c>
      <c r="M14" s="6">
        <f t="shared" si="1"/>
        <v>350</v>
      </c>
      <c r="N14" s="2">
        <f t="shared" si="4"/>
        <v>1522</v>
      </c>
      <c r="O14" s="19" t="s">
        <v>29</v>
      </c>
      <c r="P14" s="46">
        <f>'G-2'!P14+'G-3'!P14+'G-4'!P14</f>
        <v>0</v>
      </c>
      <c r="Q14" s="46">
        <f>'G-2'!Q14+'G-3'!Q14+'G-4'!Q14</f>
        <v>0</v>
      </c>
      <c r="R14" s="46">
        <f>'G-2'!R14+'G-3'!R14+'G-4'!R14</f>
        <v>0</v>
      </c>
      <c r="S14" s="46">
        <f>'G-2'!S14+'G-3'!S14+'G-4'!S14</f>
        <v>0</v>
      </c>
      <c r="T14" s="6">
        <f t="shared" si="2"/>
        <v>0</v>
      </c>
      <c r="U14" s="2">
        <f t="shared" si="5"/>
        <v>1620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59</v>
      </c>
      <c r="C15" s="46">
        <f>'G-2'!C15+'G-3'!C15+'G-4'!C15</f>
        <v>253</v>
      </c>
      <c r="D15" s="46">
        <f>'G-2'!D15+'G-3'!D15+'G-4'!D15</f>
        <v>52</v>
      </c>
      <c r="E15" s="46">
        <f>'G-2'!E15+'G-3'!E15+'G-4'!E15</f>
        <v>6</v>
      </c>
      <c r="F15" s="6">
        <f t="shared" si="0"/>
        <v>401.5</v>
      </c>
      <c r="G15" s="2">
        <f t="shared" si="3"/>
        <v>1709.5</v>
      </c>
      <c r="H15" s="19" t="s">
        <v>12</v>
      </c>
      <c r="I15" s="46">
        <f>'G-2'!I15+'G-3'!I15+'G-4'!I15</f>
        <v>39</v>
      </c>
      <c r="J15" s="46">
        <f>'G-2'!J15+'G-3'!J15+'G-4'!J15</f>
        <v>261</v>
      </c>
      <c r="K15" s="46">
        <f>'G-2'!K15+'G-3'!K15+'G-4'!K15</f>
        <v>30</v>
      </c>
      <c r="L15" s="46">
        <f>'G-2'!L15+'G-3'!L15+'G-4'!L15</f>
        <v>5</v>
      </c>
      <c r="M15" s="6">
        <f t="shared" si="1"/>
        <v>353</v>
      </c>
      <c r="N15" s="2">
        <f t="shared" si="4"/>
        <v>1444</v>
      </c>
      <c r="O15" s="18" t="s">
        <v>30</v>
      </c>
      <c r="P15" s="46">
        <f>'G-2'!P15+'G-3'!P15+'G-4'!P15</f>
        <v>0</v>
      </c>
      <c r="Q15" s="46">
        <f>'G-2'!Q15+'G-3'!Q15+'G-4'!Q15</f>
        <v>0</v>
      </c>
      <c r="R15" s="46">
        <f>'G-2'!R15+'G-3'!R15+'G-4'!R15</f>
        <v>0</v>
      </c>
      <c r="S15" s="46">
        <f>'G-2'!S15+'G-3'!S15+'G-4'!S15</f>
        <v>0</v>
      </c>
      <c r="T15" s="6">
        <f t="shared" si="2"/>
        <v>0</v>
      </c>
      <c r="U15" s="2">
        <f t="shared" si="5"/>
        <v>1147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38</v>
      </c>
      <c r="C16" s="46">
        <f>'G-2'!C16+'G-3'!C16+'G-4'!C16</f>
        <v>277</v>
      </c>
      <c r="D16" s="46">
        <f>'G-2'!D16+'G-3'!D16+'G-4'!D16</f>
        <v>58</v>
      </c>
      <c r="E16" s="46">
        <f>'G-2'!E16+'G-3'!E16+'G-4'!E16</f>
        <v>9</v>
      </c>
      <c r="F16" s="6">
        <f t="shared" si="0"/>
        <v>434.5</v>
      </c>
      <c r="G16" s="2">
        <f t="shared" si="3"/>
        <v>1685.5</v>
      </c>
      <c r="H16" s="19" t="s">
        <v>15</v>
      </c>
      <c r="I16" s="46">
        <f>'G-2'!I16+'G-3'!I16+'G-4'!I16</f>
        <v>11</v>
      </c>
      <c r="J16" s="46">
        <f>'G-2'!J16+'G-3'!J16+'G-4'!J16</f>
        <v>272</v>
      </c>
      <c r="K16" s="46">
        <f>'G-2'!K16+'G-3'!K16+'G-4'!K16</f>
        <v>25</v>
      </c>
      <c r="L16" s="46">
        <f>'G-2'!L16+'G-3'!L16+'G-4'!L16</f>
        <v>3</v>
      </c>
      <c r="M16" s="6">
        <f t="shared" si="1"/>
        <v>335</v>
      </c>
      <c r="N16" s="2">
        <f t="shared" si="4"/>
        <v>1431</v>
      </c>
      <c r="O16" s="19" t="s">
        <v>8</v>
      </c>
      <c r="P16" s="46">
        <f>'G-2'!P16+'G-3'!P16+'G-4'!P16</f>
        <v>0</v>
      </c>
      <c r="Q16" s="46">
        <f>'G-2'!Q16+'G-3'!Q16+'G-4'!Q16</f>
        <v>0</v>
      </c>
      <c r="R16" s="46">
        <f>'G-2'!R16+'G-3'!R16+'G-4'!R16</f>
        <v>0</v>
      </c>
      <c r="S16" s="46">
        <f>'G-2'!S16+'G-3'!S16+'G-4'!S16</f>
        <v>0</v>
      </c>
      <c r="T16" s="6">
        <f t="shared" si="2"/>
        <v>0</v>
      </c>
      <c r="U16" s="2">
        <f t="shared" si="5"/>
        <v>542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48</v>
      </c>
      <c r="C17" s="46">
        <f>'G-2'!C17+'G-3'!C17+'G-4'!C17</f>
        <v>254</v>
      </c>
      <c r="D17" s="46">
        <f>'G-2'!D17+'G-3'!D17+'G-4'!D17</f>
        <v>49</v>
      </c>
      <c r="E17" s="46">
        <f>'G-2'!E17+'G-3'!E17+'G-4'!E17</f>
        <v>12</v>
      </c>
      <c r="F17" s="6">
        <f t="shared" si="0"/>
        <v>406</v>
      </c>
      <c r="G17" s="2">
        <f t="shared" si="3"/>
        <v>1669</v>
      </c>
      <c r="H17" s="19" t="s">
        <v>18</v>
      </c>
      <c r="I17" s="46">
        <f>'G-2'!I17+'G-3'!I17+'G-4'!I17</f>
        <v>56</v>
      </c>
      <c r="J17" s="46">
        <f>'G-2'!J17+'G-3'!J17+'G-4'!J17</f>
        <v>273</v>
      </c>
      <c r="K17" s="46">
        <f>'G-2'!K17+'G-3'!K17+'G-4'!K17</f>
        <v>36</v>
      </c>
      <c r="L17" s="46">
        <f>'G-2'!L17+'G-3'!L17+'G-4'!L17</f>
        <v>6</v>
      </c>
      <c r="M17" s="6">
        <f t="shared" si="1"/>
        <v>388</v>
      </c>
      <c r="N17" s="2">
        <f t="shared" si="4"/>
        <v>1426</v>
      </c>
      <c r="O17" s="19" t="s">
        <v>10</v>
      </c>
      <c r="P17" s="46">
        <f>'G-2'!P17+'G-3'!P17+'G-4'!P17</f>
        <v>0</v>
      </c>
      <c r="Q17" s="46">
        <f>'G-2'!Q17+'G-3'!Q17+'G-4'!Q17</f>
        <v>0</v>
      </c>
      <c r="R17" s="46">
        <f>'G-2'!R17+'G-3'!R17+'G-4'!R17</f>
        <v>0</v>
      </c>
      <c r="S17" s="46">
        <f>'G-2'!S17+'G-3'!S17+'G-4'!S17</f>
        <v>0</v>
      </c>
      <c r="T17" s="6">
        <f t="shared" si="2"/>
        <v>0</v>
      </c>
      <c r="U17" s="2">
        <f t="shared" si="5"/>
        <v>0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57</v>
      </c>
      <c r="C18" s="46">
        <f>'G-2'!C18+'G-3'!C18+'G-4'!C18</f>
        <v>273</v>
      </c>
      <c r="D18" s="46">
        <f>'G-2'!D18+'G-3'!D18+'G-4'!D18</f>
        <v>54</v>
      </c>
      <c r="E18" s="46">
        <f>'G-2'!E18+'G-3'!E18+'G-4'!E18</f>
        <v>5</v>
      </c>
      <c r="F18" s="6">
        <f t="shared" si="0"/>
        <v>422</v>
      </c>
      <c r="G18" s="2">
        <f t="shared" si="3"/>
        <v>1664</v>
      </c>
      <c r="H18" s="19" t="s">
        <v>20</v>
      </c>
      <c r="I18" s="46">
        <f>'G-2'!I18+'G-3'!I18+'G-4'!I18</f>
        <v>67</v>
      </c>
      <c r="J18" s="46">
        <f>'G-2'!J18+'G-3'!J18+'G-4'!J18</f>
        <v>234</v>
      </c>
      <c r="K18" s="46">
        <f>'G-2'!K18+'G-3'!K18+'G-4'!K18</f>
        <v>36</v>
      </c>
      <c r="L18" s="46">
        <f>'G-2'!L18+'G-3'!L18+'G-4'!L18</f>
        <v>8</v>
      </c>
      <c r="M18" s="6">
        <f t="shared" si="1"/>
        <v>359.5</v>
      </c>
      <c r="N18" s="2">
        <f t="shared" si="4"/>
        <v>1435.5</v>
      </c>
      <c r="O18" s="19" t="s">
        <v>13</v>
      </c>
      <c r="P18" s="46">
        <f>'G-2'!P18+'G-3'!P18+'G-4'!P18</f>
        <v>0</v>
      </c>
      <c r="Q18" s="46">
        <f>'G-2'!Q18+'G-3'!Q18+'G-4'!Q18</f>
        <v>0</v>
      </c>
      <c r="R18" s="46">
        <f>'G-2'!R18+'G-3'!R18+'G-4'!R18</f>
        <v>0</v>
      </c>
      <c r="S18" s="46">
        <f>'G-2'!S18+'G-3'!S18+'G-4'!S18</f>
        <v>0</v>
      </c>
      <c r="T18" s="6">
        <f t="shared" si="2"/>
        <v>0</v>
      </c>
      <c r="U18" s="2">
        <f t="shared" si="5"/>
        <v>0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65</v>
      </c>
      <c r="C19" s="47">
        <f>'G-2'!C19+'G-3'!C19+'G-4'!C19</f>
        <v>293</v>
      </c>
      <c r="D19" s="47">
        <f>'G-2'!D19+'G-3'!D19+'G-4'!D19</f>
        <v>47</v>
      </c>
      <c r="E19" s="47">
        <f>'G-2'!E19+'G-3'!E19+'G-4'!E19</f>
        <v>3</v>
      </c>
      <c r="F19" s="7">
        <f t="shared" si="0"/>
        <v>427</v>
      </c>
      <c r="G19" s="3">
        <f t="shared" si="3"/>
        <v>1689.5</v>
      </c>
      <c r="H19" s="20" t="s">
        <v>22</v>
      </c>
      <c r="I19" s="46">
        <f>'G-2'!I19+'G-3'!I19+'G-4'!I19</f>
        <v>74</v>
      </c>
      <c r="J19" s="46">
        <f>'G-2'!J19+'G-3'!J19+'G-4'!J19</f>
        <v>291</v>
      </c>
      <c r="K19" s="46">
        <f>'G-2'!K19+'G-3'!K19+'G-4'!K19</f>
        <v>31</v>
      </c>
      <c r="L19" s="46">
        <f>'G-2'!L19+'G-3'!L19+'G-4'!L19</f>
        <v>3</v>
      </c>
      <c r="M19" s="6">
        <f t="shared" si="1"/>
        <v>397.5</v>
      </c>
      <c r="N19" s="2">
        <f>M16+M17+M18+M19</f>
        <v>1480</v>
      </c>
      <c r="O19" s="19" t="s">
        <v>16</v>
      </c>
      <c r="P19" s="46">
        <f>'G-2'!P19+'G-3'!P19+'G-4'!P19</f>
        <v>0</v>
      </c>
      <c r="Q19" s="46">
        <f>'G-2'!Q19+'G-3'!Q19+'G-4'!Q19</f>
        <v>0</v>
      </c>
      <c r="R19" s="46">
        <f>'G-2'!R19+'G-3'!R19+'G-4'!R19</f>
        <v>0</v>
      </c>
      <c r="S19" s="46">
        <f>'G-2'!S19+'G-3'!S19+'G-4'!S19</f>
        <v>0</v>
      </c>
      <c r="T19" s="6">
        <f t="shared" si="2"/>
        <v>0</v>
      </c>
      <c r="U19" s="2">
        <f t="shared" si="5"/>
        <v>0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81</v>
      </c>
      <c r="C20" s="45">
        <f>'G-2'!C20+'G-3'!C20+'G-4'!C20</f>
        <v>297</v>
      </c>
      <c r="D20" s="45">
        <f>'G-2'!D20+'G-3'!D20+'G-4'!D20</f>
        <v>43</v>
      </c>
      <c r="E20" s="45">
        <f>'G-2'!E20+'G-3'!E20+'G-4'!E20</f>
        <v>8</v>
      </c>
      <c r="F20" s="8">
        <f t="shared" si="0"/>
        <v>443.5</v>
      </c>
      <c r="G20" s="35"/>
      <c r="H20" s="19" t="s">
        <v>24</v>
      </c>
      <c r="I20" s="46">
        <f>'G-2'!I20+'G-3'!I20+'G-4'!I20</f>
        <v>57</v>
      </c>
      <c r="J20" s="46">
        <f>'G-2'!J20+'G-3'!J20+'G-4'!J20</f>
        <v>266</v>
      </c>
      <c r="K20" s="46">
        <f>'G-2'!K20+'G-3'!K20+'G-4'!K20</f>
        <v>41</v>
      </c>
      <c r="L20" s="46">
        <f>'G-2'!L20+'G-3'!L20+'G-4'!L20</f>
        <v>8</v>
      </c>
      <c r="M20" s="8">
        <f t="shared" si="1"/>
        <v>396.5</v>
      </c>
      <c r="N20" s="2">
        <f>M17+M18+M19+M20</f>
        <v>1541.5</v>
      </c>
      <c r="O20" s="19" t="s">
        <v>45</v>
      </c>
      <c r="P20" s="46">
        <f>'G-2'!P20+'G-3'!P20+'G-4'!P20</f>
        <v>0</v>
      </c>
      <c r="Q20" s="46">
        <f>'G-2'!Q20+'G-3'!Q20+'G-4'!Q20</f>
        <v>0</v>
      </c>
      <c r="R20" s="46">
        <f>'G-2'!R20+'G-3'!R20+'G-4'!R20</f>
        <v>0</v>
      </c>
      <c r="S20" s="46">
        <f>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66</v>
      </c>
      <c r="C21" s="45">
        <f>'G-2'!C21+'G-3'!C21+'G-4'!C21</f>
        <v>313</v>
      </c>
      <c r="D21" s="45">
        <f>'G-2'!D21+'G-3'!D21+'G-4'!D21</f>
        <v>40</v>
      </c>
      <c r="E21" s="45">
        <f>'G-2'!E21+'G-3'!E21+'G-4'!E21</f>
        <v>12</v>
      </c>
      <c r="F21" s="6">
        <f t="shared" si="0"/>
        <v>456</v>
      </c>
      <c r="G21" s="36"/>
      <c r="H21" s="20" t="s">
        <v>25</v>
      </c>
      <c r="I21" s="46">
        <f>'G-2'!I21+'G-3'!I21+'G-4'!I21</f>
        <v>68</v>
      </c>
      <c r="J21" s="46">
        <f>'G-2'!J21+'G-3'!J21+'G-4'!J21</f>
        <v>314</v>
      </c>
      <c r="K21" s="46">
        <f>'G-2'!K21+'G-3'!K21+'G-4'!K21</f>
        <v>40</v>
      </c>
      <c r="L21" s="46">
        <f>'G-2'!L21+'G-3'!L21+'G-4'!L21</f>
        <v>15</v>
      </c>
      <c r="M21" s="6">
        <f t="shared" si="1"/>
        <v>465.5</v>
      </c>
      <c r="N21" s="2">
        <f>M18+M19+M20+M21</f>
        <v>1619</v>
      </c>
      <c r="O21" s="21" t="s">
        <v>46</v>
      </c>
      <c r="P21" s="47">
        <f>'G-2'!P21+'G-3'!P21+'G-4'!P21</f>
        <v>0</v>
      </c>
      <c r="Q21" s="47">
        <f>'G-2'!Q21+'G-3'!Q21+'G-4'!Q21</f>
        <v>0</v>
      </c>
      <c r="R21" s="47">
        <f>'G-2'!R21+'G-3'!R21+'G-4'!R21</f>
        <v>0</v>
      </c>
      <c r="S21" s="47">
        <f>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47</v>
      </c>
      <c r="C22" s="45">
        <f>'G-2'!C22+'G-3'!C22+'G-4'!C22</f>
        <v>269</v>
      </c>
      <c r="D22" s="45">
        <f>'G-2'!D22+'G-3'!D22+'G-4'!D22</f>
        <v>39</v>
      </c>
      <c r="E22" s="45">
        <f>'G-2'!E22+'G-3'!E22+'G-4'!E22</f>
        <v>10</v>
      </c>
      <c r="F22" s="6">
        <f t="shared" si="0"/>
        <v>395.5</v>
      </c>
      <c r="G22" s="2"/>
      <c r="H22" s="21" t="s">
        <v>26</v>
      </c>
      <c r="I22" s="46">
        <f>'G-2'!I22+'G-3'!I22+'G-4'!I22</f>
        <v>74</v>
      </c>
      <c r="J22" s="46">
        <f>'G-2'!J22+'G-3'!J22+'G-4'!J22</f>
        <v>301</v>
      </c>
      <c r="K22" s="46">
        <f>'G-2'!K22+'G-3'!K22+'G-4'!K22</f>
        <v>47</v>
      </c>
      <c r="L22" s="46">
        <f>'G-2'!L22+'G-3'!L22+'G-4'!L22</f>
        <v>7</v>
      </c>
      <c r="M22" s="6">
        <f t="shared" si="1"/>
        <v>449.5</v>
      </c>
      <c r="N22" s="3">
        <f>M19+M20+M21+M22</f>
        <v>1709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6" t="s">
        <v>47</v>
      </c>
      <c r="B23" s="167"/>
      <c r="C23" s="170" t="s">
        <v>50</v>
      </c>
      <c r="D23" s="171"/>
      <c r="E23" s="171"/>
      <c r="F23" s="172"/>
      <c r="G23" s="84">
        <f>MAX(G13:G19)</f>
        <v>1775.5</v>
      </c>
      <c r="H23" s="179" t="s">
        <v>48</v>
      </c>
      <c r="I23" s="180"/>
      <c r="J23" s="181" t="s">
        <v>50</v>
      </c>
      <c r="K23" s="182"/>
      <c r="L23" s="182"/>
      <c r="M23" s="183"/>
      <c r="N23" s="85">
        <f>MAX(N10:N22)</f>
        <v>1709</v>
      </c>
      <c r="O23" s="166" t="s">
        <v>49</v>
      </c>
      <c r="P23" s="167"/>
      <c r="Q23" s="170" t="s">
        <v>50</v>
      </c>
      <c r="R23" s="171"/>
      <c r="S23" s="171"/>
      <c r="T23" s="172"/>
      <c r="U23" s="84">
        <f>MAX(U13:U21)</f>
        <v>2110.5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71</v>
      </c>
      <c r="D24" s="86"/>
      <c r="E24" s="86"/>
      <c r="F24" s="87" t="s">
        <v>64</v>
      </c>
      <c r="G24" s="88"/>
      <c r="H24" s="168"/>
      <c r="I24" s="169"/>
      <c r="J24" s="82" t="s">
        <v>71</v>
      </c>
      <c r="K24" s="86"/>
      <c r="L24" s="86"/>
      <c r="M24" s="87" t="s">
        <v>91</v>
      </c>
      <c r="N24" s="88"/>
      <c r="O24" s="168"/>
      <c r="P24" s="169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50"/>
  <sheetViews>
    <sheetView topLeftCell="A19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7" t="s">
        <v>110</v>
      </c>
      <c r="B2" s="237"/>
      <c r="C2" s="237"/>
      <c r="D2" s="237"/>
      <c r="E2" s="237"/>
      <c r="F2" s="237"/>
      <c r="G2" s="237"/>
      <c r="H2" s="237"/>
      <c r="I2" s="237"/>
      <c r="J2" s="237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8" t="s">
        <v>111</v>
      </c>
      <c r="B4" s="238"/>
      <c r="C4" s="239" t="s">
        <v>60</v>
      </c>
      <c r="D4" s="239"/>
      <c r="E4" s="239"/>
      <c r="F4" s="110"/>
      <c r="G4" s="106"/>
      <c r="H4" s="106"/>
      <c r="I4" s="106"/>
      <c r="J4" s="106"/>
    </row>
    <row r="5" spans="1:10" x14ac:dyDescent="0.2">
      <c r="A5" s="184" t="s">
        <v>56</v>
      </c>
      <c r="B5" s="184"/>
      <c r="C5" s="240" t="str">
        <f>'G-2'!D5</f>
        <v>CALLE 53 X CARRERA 46</v>
      </c>
      <c r="D5" s="240"/>
      <c r="E5" s="240"/>
      <c r="F5" s="111"/>
      <c r="G5" s="112"/>
      <c r="H5" s="103" t="s">
        <v>53</v>
      </c>
      <c r="I5" s="241">
        <f>'G-2'!L5</f>
        <v>2156</v>
      </c>
      <c r="J5" s="241"/>
    </row>
    <row r="6" spans="1:10" x14ac:dyDescent="0.2">
      <c r="A6" s="184" t="s">
        <v>112</v>
      </c>
      <c r="B6" s="184"/>
      <c r="C6" s="226" t="s">
        <v>154</v>
      </c>
      <c r="D6" s="226"/>
      <c r="E6" s="226"/>
      <c r="F6" s="111"/>
      <c r="G6" s="112"/>
      <c r="H6" s="103" t="s">
        <v>58</v>
      </c>
      <c r="I6" s="227">
        <f>'G-2'!S6</f>
        <v>44134</v>
      </c>
      <c r="J6" s="227"/>
    </row>
    <row r="7" spans="1:10" x14ac:dyDescent="0.2">
      <c r="A7" s="113"/>
      <c r="B7" s="113"/>
      <c r="C7" s="228"/>
      <c r="D7" s="228"/>
      <c r="E7" s="228"/>
      <c r="F7" s="228"/>
      <c r="G7" s="110"/>
      <c r="H7" s="114"/>
      <c r="I7" s="115"/>
      <c r="J7" s="106"/>
    </row>
    <row r="8" spans="1:10" x14ac:dyDescent="0.2">
      <c r="A8" s="229" t="s">
        <v>113</v>
      </c>
      <c r="B8" s="231" t="s">
        <v>114</v>
      </c>
      <c r="C8" s="229" t="s">
        <v>115</v>
      </c>
      <c r="D8" s="231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3" t="s">
        <v>121</v>
      </c>
      <c r="J8" s="235" t="s">
        <v>122</v>
      </c>
    </row>
    <row r="9" spans="1:10" x14ac:dyDescent="0.2">
      <c r="A9" s="230"/>
      <c r="B9" s="232"/>
      <c r="C9" s="230"/>
      <c r="D9" s="232"/>
      <c r="E9" s="119" t="s">
        <v>52</v>
      </c>
      <c r="F9" s="120" t="s">
        <v>0</v>
      </c>
      <c r="G9" s="121" t="s">
        <v>2</v>
      </c>
      <c r="H9" s="120" t="s">
        <v>3</v>
      </c>
      <c r="I9" s="234"/>
      <c r="J9" s="236"/>
    </row>
    <row r="10" spans="1:10" x14ac:dyDescent="0.2">
      <c r="A10" s="220" t="s">
        <v>123</v>
      </c>
      <c r="B10" s="223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1"/>
      <c r="B11" s="224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21"/>
      <c r="B12" s="224"/>
      <c r="C12" s="128" t="s">
        <v>135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1"/>
      <c r="B13" s="224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1"/>
      <c r="B14" s="224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21"/>
      <c r="B15" s="224"/>
      <c r="C15" s="128" t="s">
        <v>136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1"/>
      <c r="B16" s="224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1"/>
      <c r="B17" s="224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22"/>
      <c r="B18" s="225"/>
      <c r="C18" s="133" t="s">
        <v>137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20" t="s">
        <v>130</v>
      </c>
      <c r="B19" s="223">
        <v>2</v>
      </c>
      <c r="C19" s="134"/>
      <c r="D19" s="123" t="s">
        <v>124</v>
      </c>
      <c r="E19" s="75">
        <v>5</v>
      </c>
      <c r="F19" s="75">
        <v>36</v>
      </c>
      <c r="G19" s="75">
        <v>0</v>
      </c>
      <c r="H19" s="75">
        <v>0</v>
      </c>
      <c r="I19" s="75">
        <f t="shared" si="0"/>
        <v>38.5</v>
      </c>
      <c r="J19" s="124">
        <f>IF(I19=0,"0,00",I19/SUM(I19:I21)*100)</f>
        <v>8.442982456140351</v>
      </c>
    </row>
    <row r="20" spans="1:10" x14ac:dyDescent="0.2">
      <c r="A20" s="221"/>
      <c r="B20" s="224"/>
      <c r="C20" s="122" t="s">
        <v>125</v>
      </c>
      <c r="D20" s="125" t="s">
        <v>126</v>
      </c>
      <c r="E20" s="126">
        <v>103</v>
      </c>
      <c r="F20" s="126">
        <v>248</v>
      </c>
      <c r="G20" s="126">
        <v>49</v>
      </c>
      <c r="H20" s="126">
        <v>8</v>
      </c>
      <c r="I20" s="126">
        <f t="shared" si="0"/>
        <v>417.5</v>
      </c>
      <c r="J20" s="127">
        <f>IF(I20=0,"0,00",I20/SUM(I19:I21)*100)</f>
        <v>91.557017543859658</v>
      </c>
    </row>
    <row r="21" spans="1:10" x14ac:dyDescent="0.2">
      <c r="A21" s="221"/>
      <c r="B21" s="224"/>
      <c r="C21" s="128" t="s">
        <v>138</v>
      </c>
      <c r="D21" s="129" t="s">
        <v>127</v>
      </c>
      <c r="E21" s="74">
        <v>0</v>
      </c>
      <c r="F21" s="74">
        <v>0</v>
      </c>
      <c r="G21" s="74">
        <v>0</v>
      </c>
      <c r="H21" s="74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21"/>
      <c r="B22" s="224"/>
      <c r="C22" s="132"/>
      <c r="D22" s="123" t="s">
        <v>124</v>
      </c>
      <c r="E22" s="75">
        <v>3</v>
      </c>
      <c r="F22" s="75">
        <v>44</v>
      </c>
      <c r="G22" s="75">
        <v>0</v>
      </c>
      <c r="H22" s="75">
        <v>3</v>
      </c>
      <c r="I22" s="75">
        <f t="shared" si="0"/>
        <v>53</v>
      </c>
      <c r="J22" s="124">
        <f>IF(I22=0,"0,00",I22/SUM(I22:I24)*100)</f>
        <v>8.6814086814086817</v>
      </c>
    </row>
    <row r="23" spans="1:10" x14ac:dyDescent="0.2">
      <c r="A23" s="221"/>
      <c r="B23" s="224"/>
      <c r="C23" s="122" t="s">
        <v>128</v>
      </c>
      <c r="D23" s="125" t="s">
        <v>126</v>
      </c>
      <c r="E23" s="126">
        <v>131</v>
      </c>
      <c r="F23" s="126">
        <v>341</v>
      </c>
      <c r="G23" s="126">
        <v>58</v>
      </c>
      <c r="H23" s="126">
        <v>14</v>
      </c>
      <c r="I23" s="126">
        <f t="shared" si="0"/>
        <v>557.5</v>
      </c>
      <c r="J23" s="127">
        <f>IF(I23=0,"0,00",I23/SUM(I22:I24)*100)</f>
        <v>91.318591318591317</v>
      </c>
    </row>
    <row r="24" spans="1:10" x14ac:dyDescent="0.2">
      <c r="A24" s="221"/>
      <c r="B24" s="224"/>
      <c r="C24" s="128" t="s">
        <v>139</v>
      </c>
      <c r="D24" s="129" t="s">
        <v>127</v>
      </c>
      <c r="E24" s="74">
        <v>0</v>
      </c>
      <c r="F24" s="74">
        <v>0</v>
      </c>
      <c r="G24" s="74">
        <v>0</v>
      </c>
      <c r="H24" s="74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21"/>
      <c r="B25" s="224"/>
      <c r="C25" s="132"/>
      <c r="D25" s="123" t="s">
        <v>124</v>
      </c>
      <c r="E25" s="75">
        <v>4</v>
      </c>
      <c r="F25" s="75">
        <v>58</v>
      </c>
      <c r="G25" s="75">
        <v>0</v>
      </c>
      <c r="H25" s="75">
        <v>0</v>
      </c>
      <c r="I25" s="75">
        <f t="shared" si="0"/>
        <v>60</v>
      </c>
      <c r="J25" s="124">
        <f>IF(I25=0,"0,00",I25/SUM(I25:I27)*100)</f>
        <v>8.6830680173661356</v>
      </c>
    </row>
    <row r="26" spans="1:10" x14ac:dyDescent="0.2">
      <c r="A26" s="221"/>
      <c r="B26" s="224"/>
      <c r="C26" s="122" t="s">
        <v>129</v>
      </c>
      <c r="D26" s="125" t="s">
        <v>126</v>
      </c>
      <c r="E26" s="126">
        <v>159</v>
      </c>
      <c r="F26" s="126">
        <v>363</v>
      </c>
      <c r="G26" s="126">
        <v>83</v>
      </c>
      <c r="H26" s="126">
        <v>9</v>
      </c>
      <c r="I26" s="126">
        <f t="shared" si="0"/>
        <v>631</v>
      </c>
      <c r="J26" s="127">
        <f>IF(I26=0,"0,00",I26/SUM(I25:I27)*100)</f>
        <v>91.316931982633861</v>
      </c>
    </row>
    <row r="27" spans="1:10" x14ac:dyDescent="0.2">
      <c r="A27" s="222"/>
      <c r="B27" s="225"/>
      <c r="C27" s="133" t="s">
        <v>140</v>
      </c>
      <c r="D27" s="129" t="s">
        <v>127</v>
      </c>
      <c r="E27" s="74">
        <v>0</v>
      </c>
      <c r="F27" s="74">
        <v>0</v>
      </c>
      <c r="G27" s="74">
        <v>0</v>
      </c>
      <c r="H27" s="74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20" t="s">
        <v>131</v>
      </c>
      <c r="B28" s="223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1"/>
      <c r="B29" s="224"/>
      <c r="C29" s="122" t="s">
        <v>125</v>
      </c>
      <c r="D29" s="125" t="s">
        <v>126</v>
      </c>
      <c r="E29" s="126">
        <f>'G-3'!B16+'G-3'!B17</f>
        <v>2</v>
      </c>
      <c r="F29" s="126">
        <f>'G-3'!C16+'G-3'!C17</f>
        <v>106</v>
      </c>
      <c r="G29" s="126">
        <f>'G-3'!D16+'G-3'!D17</f>
        <v>26</v>
      </c>
      <c r="H29" s="126">
        <f>'G-3'!E16+'G-3'!E17</f>
        <v>4</v>
      </c>
      <c r="I29" s="126">
        <f t="shared" si="0"/>
        <v>169</v>
      </c>
      <c r="J29" s="127">
        <f>IF(I29=0,"0,00",I29/SUM(I28:I30)*100)</f>
        <v>100</v>
      </c>
    </row>
    <row r="30" spans="1:10" x14ac:dyDescent="0.2">
      <c r="A30" s="221"/>
      <c r="B30" s="224"/>
      <c r="C30" s="128" t="s">
        <v>141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21"/>
      <c r="B31" s="224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1"/>
      <c r="B32" s="224"/>
      <c r="C32" s="122" t="s">
        <v>128</v>
      </c>
      <c r="D32" s="125" t="s">
        <v>126</v>
      </c>
      <c r="E32" s="126">
        <f>'G-3'!I10+'G-3'!I11</f>
        <v>6</v>
      </c>
      <c r="F32" s="126">
        <f>'G-3'!J10+'G-3'!J11</f>
        <v>117</v>
      </c>
      <c r="G32" s="126">
        <f>'G-3'!K10+'G-3'!K11</f>
        <v>10</v>
      </c>
      <c r="H32" s="126">
        <f>'G-3'!L10+'G-3'!L11</f>
        <v>2</v>
      </c>
      <c r="I32" s="126">
        <f t="shared" si="0"/>
        <v>145</v>
      </c>
      <c r="J32" s="127">
        <f>IF(I32=0,"0,00",I32/SUM(I31:I33)*100)</f>
        <v>100</v>
      </c>
    </row>
    <row r="33" spans="1:10" x14ac:dyDescent="0.2">
      <c r="A33" s="221"/>
      <c r="B33" s="224"/>
      <c r="C33" s="128" t="s">
        <v>142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21"/>
      <c r="B34" s="224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1"/>
      <c r="B35" s="224"/>
      <c r="C35" s="122" t="s">
        <v>129</v>
      </c>
      <c r="D35" s="125" t="s">
        <v>126</v>
      </c>
      <c r="E35" s="126">
        <f>'G-3'!P12+'G-3'!P13</f>
        <v>3</v>
      </c>
      <c r="F35" s="126">
        <f>'G-3'!Q12+'G-3'!Q13</f>
        <v>94</v>
      </c>
      <c r="G35" s="126">
        <f>'G-3'!R12+'G-3'!R13</f>
        <v>36</v>
      </c>
      <c r="H35" s="126">
        <f>'G-3'!S12+'G-3'!S13</f>
        <v>3</v>
      </c>
      <c r="I35" s="126">
        <f t="shared" si="0"/>
        <v>175</v>
      </c>
      <c r="J35" s="127">
        <f>IF(I35=0,"0,00",I35/SUM(I34:I36)*100)</f>
        <v>100</v>
      </c>
    </row>
    <row r="36" spans="1:10" x14ac:dyDescent="0.2">
      <c r="A36" s="222"/>
      <c r="B36" s="225"/>
      <c r="C36" s="133" t="s">
        <v>143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20" t="s">
        <v>132</v>
      </c>
      <c r="B37" s="223">
        <v>2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1"/>
      <c r="B38" s="224"/>
      <c r="C38" s="122" t="s">
        <v>125</v>
      </c>
      <c r="D38" s="125" t="s">
        <v>126</v>
      </c>
      <c r="E38" s="126">
        <v>1</v>
      </c>
      <c r="F38" s="126">
        <v>62</v>
      </c>
      <c r="G38" s="126">
        <v>12</v>
      </c>
      <c r="H38" s="126">
        <v>5</v>
      </c>
      <c r="I38" s="126">
        <f t="shared" si="0"/>
        <v>99</v>
      </c>
      <c r="J38" s="127">
        <f>IF(I38=0,"0,00",I38/SUM(I37:I39)*100)</f>
        <v>63.46153846153846</v>
      </c>
    </row>
    <row r="39" spans="1:10" x14ac:dyDescent="0.2">
      <c r="A39" s="221"/>
      <c r="B39" s="224"/>
      <c r="C39" s="128" t="s">
        <v>144</v>
      </c>
      <c r="D39" s="129" t="s">
        <v>127</v>
      </c>
      <c r="E39" s="74">
        <v>1</v>
      </c>
      <c r="F39" s="74">
        <v>54</v>
      </c>
      <c r="G39" s="74">
        <v>0</v>
      </c>
      <c r="H39" s="74">
        <v>1</v>
      </c>
      <c r="I39" s="130">
        <f t="shared" si="0"/>
        <v>57</v>
      </c>
      <c r="J39" s="131">
        <f>IF(I39=0,"0,00",I39/SUM(I37:I39)*100)</f>
        <v>36.538461538461533</v>
      </c>
    </row>
    <row r="40" spans="1:10" x14ac:dyDescent="0.2">
      <c r="A40" s="221"/>
      <c r="B40" s="224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1"/>
      <c r="B41" s="224"/>
      <c r="C41" s="122" t="s">
        <v>128</v>
      </c>
      <c r="D41" s="125" t="s">
        <v>126</v>
      </c>
      <c r="E41" s="126">
        <v>3</v>
      </c>
      <c r="F41" s="126">
        <v>56</v>
      </c>
      <c r="G41" s="126">
        <v>19</v>
      </c>
      <c r="H41" s="126">
        <v>1</v>
      </c>
      <c r="I41" s="126">
        <f t="shared" si="0"/>
        <v>98</v>
      </c>
      <c r="J41" s="127">
        <f>IF(I41=0,"0,00",I41/SUM(I40:I42)*100)</f>
        <v>61.635220125786162</v>
      </c>
    </row>
    <row r="42" spans="1:10" x14ac:dyDescent="0.2">
      <c r="A42" s="221"/>
      <c r="B42" s="224"/>
      <c r="C42" s="128" t="s">
        <v>145</v>
      </c>
      <c r="D42" s="129" t="s">
        <v>127</v>
      </c>
      <c r="E42" s="74">
        <v>3</v>
      </c>
      <c r="F42" s="74">
        <v>57</v>
      </c>
      <c r="G42" s="74">
        <v>0</v>
      </c>
      <c r="H42" s="74">
        <v>1</v>
      </c>
      <c r="I42" s="130">
        <f t="shared" si="0"/>
        <v>61</v>
      </c>
      <c r="J42" s="131">
        <f>IF(I42=0,"0,00",I42/SUM(I40:I42)*100)</f>
        <v>38.364779874213838</v>
      </c>
    </row>
    <row r="43" spans="1:10" x14ac:dyDescent="0.2">
      <c r="A43" s="221"/>
      <c r="B43" s="224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1"/>
      <c r="B44" s="224"/>
      <c r="C44" s="122" t="s">
        <v>129</v>
      </c>
      <c r="D44" s="125" t="s">
        <v>126</v>
      </c>
      <c r="E44" s="126">
        <v>9</v>
      </c>
      <c r="F44" s="126">
        <v>137</v>
      </c>
      <c r="G44" s="126">
        <v>39</v>
      </c>
      <c r="H44" s="126">
        <v>1</v>
      </c>
      <c r="I44" s="126">
        <f t="shared" si="0"/>
        <v>222</v>
      </c>
      <c r="J44" s="127">
        <f>IF(I44=0,"0,00",I44/SUM(I43:I45)*100)</f>
        <v>79.003558718861214</v>
      </c>
    </row>
    <row r="45" spans="1:10" x14ac:dyDescent="0.2">
      <c r="A45" s="222"/>
      <c r="B45" s="225"/>
      <c r="C45" s="133" t="s">
        <v>146</v>
      </c>
      <c r="D45" s="129" t="s">
        <v>127</v>
      </c>
      <c r="E45" s="74">
        <v>3</v>
      </c>
      <c r="F45" s="74">
        <v>55</v>
      </c>
      <c r="G45" s="74">
        <v>0</v>
      </c>
      <c r="H45" s="74">
        <v>1</v>
      </c>
      <c r="I45" s="135">
        <f t="shared" si="0"/>
        <v>59</v>
      </c>
      <c r="J45" s="131">
        <f>IF(I45=0,"0,00",I45/SUM(I43:I45)*100)</f>
        <v>20.996441281138789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C82"/>
  <sheetViews>
    <sheetView zoomScale="91" zoomScaleNormal="91" workbookViewId="0">
      <selection activeCell="Y20" sqref="Y20"/>
    </sheetView>
  </sheetViews>
  <sheetFormatPr baseColWidth="10" defaultRowHeight="12.75" x14ac:dyDescent="0.2"/>
  <cols>
    <col min="2" max="6" width="5" customWidth="1"/>
    <col min="7" max="7" width="5.5703125" customWidth="1"/>
    <col min="8" max="11" width="5" customWidth="1"/>
    <col min="12" max="12" width="3.140625" customWidth="1"/>
    <col min="13" max="20" width="4.7109375" customWidth="1"/>
    <col min="21" max="21" width="6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9" t="s">
        <v>93</v>
      </c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9" t="s">
        <v>94</v>
      </c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  <c r="Z3" s="249"/>
      <c r="AA3" s="249"/>
      <c r="AB3" s="249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9" t="s">
        <v>95</v>
      </c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5" t="s">
        <v>96</v>
      </c>
      <c r="B8" s="245"/>
      <c r="C8" s="244" t="s">
        <v>97</v>
      </c>
      <c r="D8" s="244"/>
      <c r="E8" s="244"/>
      <c r="F8" s="244"/>
      <c r="G8" s="244"/>
      <c r="H8" s="244"/>
      <c r="I8" s="92"/>
      <c r="J8" s="92"/>
      <c r="K8" s="92"/>
      <c r="L8" s="245" t="s">
        <v>98</v>
      </c>
      <c r="M8" s="245"/>
      <c r="N8" s="245"/>
      <c r="O8" s="244" t="str">
        <f>'G-2'!D5</f>
        <v>CALLE 53 X CARRERA 46</v>
      </c>
      <c r="P8" s="244"/>
      <c r="Q8" s="244"/>
      <c r="R8" s="244"/>
      <c r="S8" s="244"/>
      <c r="T8" s="92"/>
      <c r="U8" s="92"/>
      <c r="V8" s="245" t="s">
        <v>99</v>
      </c>
      <c r="W8" s="245"/>
      <c r="X8" s="245"/>
      <c r="Y8" s="244">
        <f>'G-2'!L5</f>
        <v>2156</v>
      </c>
      <c r="Z8" s="244"/>
      <c r="AA8" s="244"/>
      <c r="AB8" s="92"/>
      <c r="AC8" s="92"/>
      <c r="AD8" s="92"/>
      <c r="AE8" s="92"/>
      <c r="AF8" s="92"/>
      <c r="AG8" s="92"/>
      <c r="AH8" s="245" t="s">
        <v>100</v>
      </c>
      <c r="AI8" s="245"/>
      <c r="AJ8" s="246">
        <f>'G-2'!S6</f>
        <v>44134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8" t="s">
        <v>47</v>
      </c>
      <c r="E10" s="248"/>
      <c r="F10" s="248"/>
      <c r="G10" s="248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8" t="s">
        <v>134</v>
      </c>
      <c r="T10" s="248"/>
      <c r="U10" s="248"/>
      <c r="V10" s="248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8" t="s">
        <v>49</v>
      </c>
      <c r="AI10" s="248"/>
      <c r="AJ10" s="248"/>
      <c r="AK10" s="248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102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2" t="s">
        <v>102</v>
      </c>
      <c r="U16" s="242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271</v>
      </c>
      <c r="C17" s="149">
        <f>'G-2'!F11</f>
        <v>305.5</v>
      </c>
      <c r="D17" s="149">
        <f>'G-2'!F12</f>
        <v>286.5</v>
      </c>
      <c r="E17" s="149">
        <f>'G-2'!F13</f>
        <v>284.5</v>
      </c>
      <c r="F17" s="149">
        <f>'G-2'!F14</f>
        <v>269</v>
      </c>
      <c r="G17" s="149">
        <f>'G-2'!F15</f>
        <v>257.5</v>
      </c>
      <c r="H17" s="149">
        <f>'G-2'!F16</f>
        <v>266.5</v>
      </c>
      <c r="I17" s="149">
        <f>'G-2'!F17</f>
        <v>235</v>
      </c>
      <c r="J17" s="149">
        <f>'G-2'!F18</f>
        <v>278.5</v>
      </c>
      <c r="K17" s="149">
        <f>'G-2'!F19</f>
        <v>271.5</v>
      </c>
      <c r="L17" s="150"/>
      <c r="M17" s="149">
        <f>'G-2'!F20</f>
        <v>309.5</v>
      </c>
      <c r="N17" s="149">
        <f>'G-2'!F21</f>
        <v>296</v>
      </c>
      <c r="O17" s="149">
        <f>'G-2'!F22</f>
        <v>246.5</v>
      </c>
      <c r="P17" s="149">
        <f>'G-2'!M10</f>
        <v>259</v>
      </c>
      <c r="Q17" s="149">
        <f>'G-2'!M11</f>
        <v>276.5</v>
      </c>
      <c r="R17" s="149">
        <f>'G-2'!M12</f>
        <v>230</v>
      </c>
      <c r="S17" s="149">
        <f>'G-2'!M13</f>
        <v>249.5</v>
      </c>
      <c r="T17" s="149">
        <f>'G-2'!M14</f>
        <v>222.5</v>
      </c>
      <c r="U17" s="149">
        <f>'G-2'!M15</f>
        <v>223.5</v>
      </c>
      <c r="V17" s="149">
        <f>'G-2'!M16</f>
        <v>214</v>
      </c>
      <c r="W17" s="149">
        <f>'G-2'!M17</f>
        <v>256</v>
      </c>
      <c r="X17" s="149">
        <f>'G-2'!M18</f>
        <v>239</v>
      </c>
      <c r="Y17" s="149">
        <f>'G-2'!M19</f>
        <v>267.5</v>
      </c>
      <c r="Z17" s="149">
        <f>'G-2'!M20</f>
        <v>276.5</v>
      </c>
      <c r="AA17" s="149">
        <f>'G-2'!M21</f>
        <v>298</v>
      </c>
      <c r="AB17" s="149">
        <f>'G-2'!M22</f>
        <v>310.5</v>
      </c>
      <c r="AC17" s="150"/>
      <c r="AD17" s="149">
        <f>'G-2'!T10</f>
        <v>283.5</v>
      </c>
      <c r="AE17" s="149">
        <f>'G-2'!T11</f>
        <v>276.5</v>
      </c>
      <c r="AF17" s="149">
        <f>'G-2'!T12</f>
        <v>330</v>
      </c>
      <c r="AG17" s="149">
        <f>'G-2'!T13</f>
        <v>361</v>
      </c>
      <c r="AH17" s="149">
        <f>'G-2'!T14</f>
        <v>0</v>
      </c>
      <c r="AI17" s="149">
        <f>'G-2'!T15</f>
        <v>0</v>
      </c>
      <c r="AJ17" s="149">
        <f>'G-2'!T16</f>
        <v>0</v>
      </c>
      <c r="AK17" s="149">
        <f>'G-2'!T17</f>
        <v>0</v>
      </c>
      <c r="AL17" s="149">
        <f>'G-2'!T18</f>
        <v>0</v>
      </c>
      <c r="AM17" s="149">
        <f>'G-2'!T19</f>
        <v>0</v>
      </c>
      <c r="AN17" s="149">
        <f>'G-2'!T20</f>
        <v>0</v>
      </c>
      <c r="AO17" s="149">
        <f>'G-2'!T21</f>
        <v>0</v>
      </c>
      <c r="AP17" s="101"/>
      <c r="AQ17" s="101"/>
      <c r="AR17" s="101"/>
      <c r="AS17" s="101"/>
      <c r="AT17" s="101"/>
      <c r="AU17" s="101">
        <f t="shared" ref="AU17:BA17" si="6">E18</f>
        <v>1147.5</v>
      </c>
      <c r="AV17" s="101">
        <f t="shared" si="6"/>
        <v>1145.5</v>
      </c>
      <c r="AW17" s="101">
        <f t="shared" si="6"/>
        <v>1097.5</v>
      </c>
      <c r="AX17" s="101">
        <f t="shared" si="6"/>
        <v>1077.5</v>
      </c>
      <c r="AY17" s="101">
        <f t="shared" si="6"/>
        <v>1028</v>
      </c>
      <c r="AZ17" s="101">
        <f t="shared" si="6"/>
        <v>1037.5</v>
      </c>
      <c r="BA17" s="101">
        <f t="shared" si="6"/>
        <v>1051.5</v>
      </c>
      <c r="BB17" s="101"/>
      <c r="BC17" s="101"/>
      <c r="BD17" s="101"/>
      <c r="BE17" s="101">
        <f t="shared" ref="BE17:BQ17" si="7">P18</f>
        <v>1111</v>
      </c>
      <c r="BF17" s="101">
        <f t="shared" si="7"/>
        <v>1078</v>
      </c>
      <c r="BG17" s="101">
        <f t="shared" si="7"/>
        <v>1012</v>
      </c>
      <c r="BH17" s="101">
        <f t="shared" si="7"/>
        <v>1015</v>
      </c>
      <c r="BI17" s="101">
        <f t="shared" si="7"/>
        <v>978.5</v>
      </c>
      <c r="BJ17" s="101">
        <f t="shared" si="7"/>
        <v>925.5</v>
      </c>
      <c r="BK17" s="101">
        <f t="shared" si="7"/>
        <v>909.5</v>
      </c>
      <c r="BL17" s="101">
        <f t="shared" si="7"/>
        <v>916</v>
      </c>
      <c r="BM17" s="101">
        <f t="shared" si="7"/>
        <v>932.5</v>
      </c>
      <c r="BN17" s="101">
        <f t="shared" si="7"/>
        <v>976.5</v>
      </c>
      <c r="BO17" s="101">
        <f t="shared" si="7"/>
        <v>1039</v>
      </c>
      <c r="BP17" s="101">
        <f t="shared" si="7"/>
        <v>1081</v>
      </c>
      <c r="BQ17" s="101">
        <f t="shared" si="7"/>
        <v>1152.5</v>
      </c>
      <c r="BR17" s="101"/>
      <c r="BS17" s="101"/>
      <c r="BT17" s="101"/>
      <c r="BU17" s="101">
        <f t="shared" ref="BU17:CC17" si="8">AG18</f>
        <v>1251</v>
      </c>
      <c r="BV17" s="101">
        <f t="shared" si="8"/>
        <v>967.5</v>
      </c>
      <c r="BW17" s="101">
        <f t="shared" si="8"/>
        <v>691</v>
      </c>
      <c r="BX17" s="101">
        <f t="shared" si="8"/>
        <v>361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1147.5</v>
      </c>
      <c r="F18" s="149">
        <f t="shared" ref="F18:K18" si="9">C17+D17+E17+F17</f>
        <v>1145.5</v>
      </c>
      <c r="G18" s="149">
        <f t="shared" si="9"/>
        <v>1097.5</v>
      </c>
      <c r="H18" s="149">
        <f t="shared" si="9"/>
        <v>1077.5</v>
      </c>
      <c r="I18" s="149">
        <f t="shared" si="9"/>
        <v>1028</v>
      </c>
      <c r="J18" s="149">
        <f t="shared" si="9"/>
        <v>1037.5</v>
      </c>
      <c r="K18" s="149">
        <f t="shared" si="9"/>
        <v>1051.5</v>
      </c>
      <c r="L18" s="150"/>
      <c r="M18" s="149"/>
      <c r="N18" s="149"/>
      <c r="O18" s="149"/>
      <c r="P18" s="149">
        <f>M17+N17+O17+P17</f>
        <v>1111</v>
      </c>
      <c r="Q18" s="149">
        <f t="shared" ref="Q18:AB18" si="10">N17+O17+P17+Q17</f>
        <v>1078</v>
      </c>
      <c r="R18" s="149">
        <f t="shared" si="10"/>
        <v>1012</v>
      </c>
      <c r="S18" s="149">
        <f t="shared" si="10"/>
        <v>1015</v>
      </c>
      <c r="T18" s="149">
        <f t="shared" si="10"/>
        <v>978.5</v>
      </c>
      <c r="U18" s="149">
        <f t="shared" si="10"/>
        <v>925.5</v>
      </c>
      <c r="V18" s="149">
        <f t="shared" si="10"/>
        <v>909.5</v>
      </c>
      <c r="W18" s="149">
        <f t="shared" si="10"/>
        <v>916</v>
      </c>
      <c r="X18" s="149">
        <f t="shared" si="10"/>
        <v>932.5</v>
      </c>
      <c r="Y18" s="149">
        <f t="shared" si="10"/>
        <v>976.5</v>
      </c>
      <c r="Z18" s="149">
        <f t="shared" si="10"/>
        <v>1039</v>
      </c>
      <c r="AA18" s="149">
        <f t="shared" si="10"/>
        <v>1081</v>
      </c>
      <c r="AB18" s="149">
        <f t="shared" si="10"/>
        <v>1152.5</v>
      </c>
      <c r="AC18" s="150"/>
      <c r="AD18" s="149"/>
      <c r="AE18" s="149"/>
      <c r="AF18" s="149"/>
      <c r="AG18" s="149">
        <f>AD17+AE17+AF17+AG17</f>
        <v>1251</v>
      </c>
      <c r="AH18" s="149">
        <f t="shared" ref="AH18:AO18" si="11">AE17+AF17+AG17+AH17</f>
        <v>967.5</v>
      </c>
      <c r="AI18" s="149">
        <f t="shared" si="11"/>
        <v>691</v>
      </c>
      <c r="AJ18" s="149">
        <f t="shared" si="11"/>
        <v>361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E28</f>
        <v>315.5</v>
      </c>
      <c r="AV18" s="101">
        <f t="shared" si="12"/>
        <v>307.5</v>
      </c>
      <c r="AW18" s="101">
        <f t="shared" si="12"/>
        <v>296</v>
      </c>
      <c r="AX18" s="101">
        <f t="shared" si="12"/>
        <v>307</v>
      </c>
      <c r="AY18" s="101">
        <f t="shared" si="12"/>
        <v>307.5</v>
      </c>
      <c r="AZ18" s="101">
        <f t="shared" si="12"/>
        <v>310</v>
      </c>
      <c r="BA18" s="101">
        <f t="shared" si="12"/>
        <v>324</v>
      </c>
      <c r="BB18" s="101"/>
      <c r="BC18" s="101"/>
      <c r="BD18" s="101"/>
      <c r="BE18" s="101">
        <f t="shared" ref="BE18:BQ18" si="13">P28</f>
        <v>302.5</v>
      </c>
      <c r="BF18" s="101">
        <f t="shared" si="13"/>
        <v>315</v>
      </c>
      <c r="BG18" s="101">
        <f t="shared" si="13"/>
        <v>304</v>
      </c>
      <c r="BH18" s="101">
        <f t="shared" si="13"/>
        <v>304</v>
      </c>
      <c r="BI18" s="101">
        <f t="shared" si="13"/>
        <v>302</v>
      </c>
      <c r="BJ18" s="101">
        <f t="shared" si="13"/>
        <v>290.5</v>
      </c>
      <c r="BK18" s="101">
        <f t="shared" si="13"/>
        <v>286.5</v>
      </c>
      <c r="BL18" s="101">
        <f t="shared" si="13"/>
        <v>276.5</v>
      </c>
      <c r="BM18" s="101">
        <f t="shared" si="13"/>
        <v>262.5</v>
      </c>
      <c r="BN18" s="101">
        <f t="shared" si="13"/>
        <v>259.5</v>
      </c>
      <c r="BO18" s="101">
        <f t="shared" si="13"/>
        <v>254.5</v>
      </c>
      <c r="BP18" s="101">
        <f t="shared" si="13"/>
        <v>269.5</v>
      </c>
      <c r="BQ18" s="101">
        <f t="shared" si="13"/>
        <v>284.5</v>
      </c>
      <c r="BR18" s="101"/>
      <c r="BS18" s="101"/>
      <c r="BT18" s="101"/>
      <c r="BU18" s="101">
        <f t="shared" ref="BU18:CC18" si="14">AG28</f>
        <v>501.5</v>
      </c>
      <c r="BV18" s="101">
        <f t="shared" si="14"/>
        <v>386</v>
      </c>
      <c r="BW18" s="101">
        <f t="shared" si="14"/>
        <v>281</v>
      </c>
      <c r="BX18" s="101">
        <f t="shared" si="14"/>
        <v>96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8.4429824561403508E-2</v>
      </c>
      <c r="E19" s="152"/>
      <c r="F19" s="152" t="s">
        <v>107</v>
      </c>
      <c r="G19" s="153">
        <f>DIRECCIONALIDAD!J20/100</f>
        <v>0.91557017543859653</v>
      </c>
      <c r="H19" s="152"/>
      <c r="I19" s="152" t="s">
        <v>108</v>
      </c>
      <c r="J19" s="153">
        <f>DIRECCIONALIDAD!J21/100</f>
        <v>0</v>
      </c>
      <c r="K19" s="154"/>
      <c r="L19" s="148"/>
      <c r="M19" s="151"/>
      <c r="N19" s="152"/>
      <c r="O19" s="152" t="s">
        <v>106</v>
      </c>
      <c r="P19" s="153">
        <f>DIRECCIONALIDAD!J22/100</f>
        <v>8.681408681408681E-2</v>
      </c>
      <c r="Q19" s="152"/>
      <c r="R19" s="152"/>
      <c r="S19" s="152"/>
      <c r="T19" s="152" t="s">
        <v>107</v>
      </c>
      <c r="U19" s="153">
        <f>DIRECCIONALIDAD!J23/100</f>
        <v>0.91318591318591313</v>
      </c>
      <c r="V19" s="152"/>
      <c r="W19" s="152"/>
      <c r="X19" s="152"/>
      <c r="Y19" s="152" t="s">
        <v>108</v>
      </c>
      <c r="Z19" s="153">
        <f>DIRECCIONALIDAD!J24/100</f>
        <v>0</v>
      </c>
      <c r="AA19" s="152"/>
      <c r="AB19" s="154"/>
      <c r="AC19" s="148"/>
      <c r="AD19" s="151"/>
      <c r="AE19" s="152" t="s">
        <v>106</v>
      </c>
      <c r="AF19" s="153">
        <f>DIRECCIONALIDAD!J25/100</f>
        <v>8.6830680173661356E-2</v>
      </c>
      <c r="AG19" s="152"/>
      <c r="AH19" s="152"/>
      <c r="AI19" s="152"/>
      <c r="AJ19" s="152" t="s">
        <v>107</v>
      </c>
      <c r="AK19" s="153">
        <f>DIRECCIONALIDAD!J26/100</f>
        <v>0.91316931982633864</v>
      </c>
      <c r="AL19" s="152"/>
      <c r="AM19" s="152"/>
      <c r="AN19" s="152" t="s">
        <v>108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E23</f>
        <v>310.5</v>
      </c>
      <c r="AV19" s="92">
        <f t="shared" si="15"/>
        <v>322.5</v>
      </c>
      <c r="AW19" s="92">
        <f t="shared" si="15"/>
        <v>316</v>
      </c>
      <c r="AX19" s="92">
        <f t="shared" si="15"/>
        <v>301</v>
      </c>
      <c r="AY19" s="92">
        <f t="shared" si="15"/>
        <v>333.5</v>
      </c>
      <c r="AZ19" s="92">
        <f t="shared" si="15"/>
        <v>316.5</v>
      </c>
      <c r="BA19" s="92">
        <f t="shared" si="15"/>
        <v>314</v>
      </c>
      <c r="BB19" s="92"/>
      <c r="BC19" s="92"/>
      <c r="BD19" s="92"/>
      <c r="BE19" s="92">
        <f t="shared" ref="BE19:BQ19" si="16">P23</f>
        <v>285.5</v>
      </c>
      <c r="BF19" s="92">
        <f t="shared" si="16"/>
        <v>293.5</v>
      </c>
      <c r="BG19" s="92">
        <f t="shared" si="16"/>
        <v>262.5</v>
      </c>
      <c r="BH19" s="92">
        <f t="shared" si="16"/>
        <v>257</v>
      </c>
      <c r="BI19" s="92">
        <f t="shared" si="16"/>
        <v>241.5</v>
      </c>
      <c r="BJ19" s="92">
        <f t="shared" si="16"/>
        <v>228</v>
      </c>
      <c r="BK19" s="92">
        <f t="shared" si="16"/>
        <v>235</v>
      </c>
      <c r="BL19" s="92">
        <f t="shared" si="16"/>
        <v>233.5</v>
      </c>
      <c r="BM19" s="92">
        <f t="shared" si="16"/>
        <v>240.5</v>
      </c>
      <c r="BN19" s="92">
        <f t="shared" si="16"/>
        <v>244</v>
      </c>
      <c r="BO19" s="92">
        <f t="shared" si="16"/>
        <v>248</v>
      </c>
      <c r="BP19" s="92">
        <f t="shared" si="16"/>
        <v>268.5</v>
      </c>
      <c r="BQ19" s="92">
        <f t="shared" si="16"/>
        <v>272</v>
      </c>
      <c r="BR19" s="92"/>
      <c r="BS19" s="92"/>
      <c r="BT19" s="92"/>
      <c r="BU19" s="92">
        <f t="shared" ref="BU19:CC19" si="17">AG23</f>
        <v>358</v>
      </c>
      <c r="BV19" s="92">
        <f t="shared" si="17"/>
        <v>266.5</v>
      </c>
      <c r="BW19" s="92">
        <f t="shared" si="17"/>
        <v>175</v>
      </c>
      <c r="BX19" s="92">
        <f t="shared" si="17"/>
        <v>85</v>
      </c>
      <c r="BY19" s="92">
        <f t="shared" si="17"/>
        <v>0</v>
      </c>
      <c r="BZ19" s="92">
        <f t="shared" si="17"/>
        <v>0</v>
      </c>
      <c r="CA19" s="92">
        <f t="shared" si="17"/>
        <v>0</v>
      </c>
      <c r="CB19" s="92">
        <f t="shared" si="17"/>
        <v>0</v>
      </c>
      <c r="CC19" s="92">
        <f t="shared" si="17"/>
        <v>0</v>
      </c>
    </row>
    <row r="20" spans="1:81" ht="16.5" customHeight="1" x14ac:dyDescent="0.2">
      <c r="A20" s="160" t="s">
        <v>150</v>
      </c>
      <c r="B20" s="161">
        <f>MAX(B18:K18)</f>
        <v>1147.5</v>
      </c>
      <c r="C20" s="152" t="s">
        <v>106</v>
      </c>
      <c r="D20" s="162">
        <f>+B20*D19</f>
        <v>96.88322368421052</v>
      </c>
      <c r="E20" s="152"/>
      <c r="F20" s="152" t="s">
        <v>107</v>
      </c>
      <c r="G20" s="162">
        <f>+B20*G19</f>
        <v>1050.6167763157896</v>
      </c>
      <c r="H20" s="152"/>
      <c r="I20" s="152" t="s">
        <v>108</v>
      </c>
      <c r="J20" s="162">
        <f>+B20*J19</f>
        <v>0</v>
      </c>
      <c r="K20" s="154"/>
      <c r="L20" s="148"/>
      <c r="M20" s="161">
        <f>MAX(M18:AB18)</f>
        <v>1152.5</v>
      </c>
      <c r="N20" s="152"/>
      <c r="O20" s="152" t="s">
        <v>106</v>
      </c>
      <c r="P20" s="163">
        <f>+M20*P19</f>
        <v>100.05323505323504</v>
      </c>
      <c r="Q20" s="152"/>
      <c r="R20" s="152"/>
      <c r="S20" s="152"/>
      <c r="T20" s="152" t="s">
        <v>107</v>
      </c>
      <c r="U20" s="163">
        <f>+M20*U19</f>
        <v>1052.4467649467649</v>
      </c>
      <c r="V20" s="152"/>
      <c r="W20" s="152"/>
      <c r="X20" s="152"/>
      <c r="Y20" s="152" t="s">
        <v>108</v>
      </c>
      <c r="Z20" s="163">
        <f>+M20*Z19</f>
        <v>0</v>
      </c>
      <c r="AA20" s="152"/>
      <c r="AB20" s="154"/>
      <c r="AC20" s="148"/>
      <c r="AD20" s="161">
        <f>MAX(AD18:AO18)</f>
        <v>1251</v>
      </c>
      <c r="AE20" s="152" t="s">
        <v>106</v>
      </c>
      <c r="AF20" s="162">
        <f>+AD20*AF19</f>
        <v>108.62518089725036</v>
      </c>
      <c r="AG20" s="152"/>
      <c r="AH20" s="152"/>
      <c r="AI20" s="152"/>
      <c r="AJ20" s="152" t="s">
        <v>107</v>
      </c>
      <c r="AK20" s="162">
        <f>+AD20*AK19</f>
        <v>1142.3748191027496</v>
      </c>
      <c r="AL20" s="152"/>
      <c r="AM20" s="152"/>
      <c r="AN20" s="152" t="s">
        <v>108</v>
      </c>
      <c r="AO20" s="164">
        <f>+AD20*AO19</f>
        <v>0</v>
      </c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2" t="s">
        <v>102</v>
      </c>
      <c r="U21" s="242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1773.5</v>
      </c>
      <c r="AV21" s="92">
        <f t="shared" si="18"/>
        <v>1775.5</v>
      </c>
      <c r="AW21" s="92">
        <f t="shared" si="18"/>
        <v>1709.5</v>
      </c>
      <c r="AX21" s="92">
        <f t="shared" si="18"/>
        <v>1685.5</v>
      </c>
      <c r="AY21" s="92">
        <f t="shared" si="18"/>
        <v>1669</v>
      </c>
      <c r="AZ21" s="92">
        <f t="shared" si="18"/>
        <v>1664</v>
      </c>
      <c r="BA21" s="92">
        <f t="shared" si="18"/>
        <v>1689.5</v>
      </c>
      <c r="BB21" s="92"/>
      <c r="BC21" s="92"/>
      <c r="BD21" s="92"/>
      <c r="BE21" s="92">
        <f t="shared" ref="BE21:BQ21" si="19">P33</f>
        <v>1699</v>
      </c>
      <c r="BF21" s="92">
        <f t="shared" si="19"/>
        <v>1686.5</v>
      </c>
      <c r="BG21" s="92">
        <f t="shared" si="19"/>
        <v>1578.5</v>
      </c>
      <c r="BH21" s="92">
        <f t="shared" si="19"/>
        <v>1576</v>
      </c>
      <c r="BI21" s="92">
        <f t="shared" si="19"/>
        <v>1522</v>
      </c>
      <c r="BJ21" s="92">
        <f t="shared" si="19"/>
        <v>1444</v>
      </c>
      <c r="BK21" s="92">
        <f t="shared" si="19"/>
        <v>1431</v>
      </c>
      <c r="BL21" s="92">
        <f t="shared" si="19"/>
        <v>1426</v>
      </c>
      <c r="BM21" s="92">
        <f t="shared" si="19"/>
        <v>1435.5</v>
      </c>
      <c r="BN21" s="92">
        <f t="shared" si="19"/>
        <v>1480</v>
      </c>
      <c r="BO21" s="92">
        <f t="shared" si="19"/>
        <v>1541.5</v>
      </c>
      <c r="BP21" s="92">
        <f t="shared" si="19"/>
        <v>1619</v>
      </c>
      <c r="BQ21" s="92">
        <f t="shared" si="19"/>
        <v>1709</v>
      </c>
      <c r="BR21" s="92"/>
      <c r="BS21" s="92"/>
      <c r="BT21" s="92"/>
      <c r="BU21" s="92">
        <f t="shared" ref="BU21:CC21" si="20">AG33</f>
        <v>2110.5</v>
      </c>
      <c r="BV21" s="92">
        <f t="shared" si="20"/>
        <v>1620</v>
      </c>
      <c r="BW21" s="92">
        <f t="shared" si="20"/>
        <v>1147</v>
      </c>
      <c r="BX21" s="92">
        <f t="shared" si="20"/>
        <v>542</v>
      </c>
      <c r="BY21" s="92">
        <f t="shared" si="20"/>
        <v>0</v>
      </c>
      <c r="BZ21" s="92">
        <f t="shared" si="20"/>
        <v>0</v>
      </c>
      <c r="CA21" s="92">
        <f t="shared" si="20"/>
        <v>0</v>
      </c>
      <c r="CB21" s="92">
        <f t="shared" si="20"/>
        <v>0</v>
      </c>
      <c r="CC21" s="92">
        <f t="shared" si="20"/>
        <v>0</v>
      </c>
    </row>
    <row r="22" spans="1:81" ht="16.5" customHeight="1" x14ac:dyDescent="0.2">
      <c r="A22" s="100" t="s">
        <v>103</v>
      </c>
      <c r="B22" s="149">
        <f>'G-3'!F10</f>
        <v>78.5</v>
      </c>
      <c r="C22" s="149">
        <f>'G-3'!F11</f>
        <v>80.5</v>
      </c>
      <c r="D22" s="149">
        <f>'G-3'!F12</f>
        <v>87</v>
      </c>
      <c r="E22" s="149">
        <f>'G-3'!F13</f>
        <v>64.5</v>
      </c>
      <c r="F22" s="149">
        <f>'G-3'!F14</f>
        <v>90.5</v>
      </c>
      <c r="G22" s="149">
        <f>'G-3'!F15</f>
        <v>74</v>
      </c>
      <c r="H22" s="149">
        <f>'G-3'!F16</f>
        <v>72</v>
      </c>
      <c r="I22" s="149">
        <f>'G-3'!F17</f>
        <v>97</v>
      </c>
      <c r="J22" s="149">
        <f>'G-3'!F18</f>
        <v>73.5</v>
      </c>
      <c r="K22" s="149">
        <f>'G-3'!F19</f>
        <v>71.5</v>
      </c>
      <c r="L22" s="150"/>
      <c r="M22" s="149">
        <f>'G-3'!F20</f>
        <v>63.5</v>
      </c>
      <c r="N22" s="149">
        <f>'G-3'!F21</f>
        <v>83</v>
      </c>
      <c r="O22" s="149">
        <f>'G-3'!F22</f>
        <v>65.5</v>
      </c>
      <c r="P22" s="149">
        <f>'G-3'!M10</f>
        <v>73.5</v>
      </c>
      <c r="Q22" s="149">
        <f>'G-3'!M11</f>
        <v>71.5</v>
      </c>
      <c r="R22" s="149">
        <f>'G-3'!M12</f>
        <v>52</v>
      </c>
      <c r="S22" s="149">
        <f>'G-3'!M13</f>
        <v>60</v>
      </c>
      <c r="T22" s="149">
        <f>'G-3'!M14</f>
        <v>58</v>
      </c>
      <c r="U22" s="149">
        <f>'G-3'!M15</f>
        <v>58</v>
      </c>
      <c r="V22" s="149">
        <f>'G-3'!M16</f>
        <v>59</v>
      </c>
      <c r="W22" s="149">
        <f>'G-3'!M17</f>
        <v>58.5</v>
      </c>
      <c r="X22" s="149">
        <f>'G-3'!M18</f>
        <v>65</v>
      </c>
      <c r="Y22" s="149">
        <f>'G-3'!M19</f>
        <v>61.5</v>
      </c>
      <c r="Z22" s="149">
        <f>'G-3'!M20</f>
        <v>63</v>
      </c>
      <c r="AA22" s="149">
        <f>'G-3'!M21</f>
        <v>79</v>
      </c>
      <c r="AB22" s="149">
        <f>'G-3'!M22</f>
        <v>68.5</v>
      </c>
      <c r="AC22" s="150"/>
      <c r="AD22" s="149">
        <f>'G-3'!T10</f>
        <v>91.5</v>
      </c>
      <c r="AE22" s="149">
        <f>'G-3'!T11</f>
        <v>91.5</v>
      </c>
      <c r="AF22" s="149">
        <f>'G-3'!T12</f>
        <v>90</v>
      </c>
      <c r="AG22" s="149">
        <f>'G-3'!T13</f>
        <v>85</v>
      </c>
      <c r="AH22" s="149">
        <f>'G-3'!T14</f>
        <v>0</v>
      </c>
      <c r="AI22" s="149">
        <f>'G-3'!T15</f>
        <v>0</v>
      </c>
      <c r="AJ22" s="149">
        <f>'G-3'!T16</f>
        <v>0</v>
      </c>
      <c r="AK22" s="149">
        <f>'G-3'!T17</f>
        <v>0</v>
      </c>
      <c r="AL22" s="149">
        <f>'G-3'!T18</f>
        <v>0</v>
      </c>
      <c r="AM22" s="149">
        <f>'G-3'!T19</f>
        <v>0</v>
      </c>
      <c r="AN22" s="149">
        <f>'G-3'!T20</f>
        <v>0</v>
      </c>
      <c r="AO22" s="149">
        <f>'G-3'!T21</f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9"/>
      <c r="C23" s="149"/>
      <c r="D23" s="149"/>
      <c r="E23" s="149">
        <f>B22+C22+D22+E22</f>
        <v>310.5</v>
      </c>
      <c r="F23" s="149">
        <f t="shared" ref="F23:K23" si="21">C22+D22+E22+F22</f>
        <v>322.5</v>
      </c>
      <c r="G23" s="149">
        <f t="shared" si="21"/>
        <v>316</v>
      </c>
      <c r="H23" s="149">
        <f t="shared" si="21"/>
        <v>301</v>
      </c>
      <c r="I23" s="149">
        <f t="shared" si="21"/>
        <v>333.5</v>
      </c>
      <c r="J23" s="149">
        <f t="shared" si="21"/>
        <v>316.5</v>
      </c>
      <c r="K23" s="149">
        <f t="shared" si="21"/>
        <v>314</v>
      </c>
      <c r="L23" s="150"/>
      <c r="M23" s="149"/>
      <c r="N23" s="149"/>
      <c r="O23" s="149"/>
      <c r="P23" s="149">
        <f>M22+N22+O22+P22</f>
        <v>285.5</v>
      </c>
      <c r="Q23" s="149">
        <f t="shared" ref="Q23:AB23" si="22">N22+O22+P22+Q22</f>
        <v>293.5</v>
      </c>
      <c r="R23" s="149">
        <f t="shared" si="22"/>
        <v>262.5</v>
      </c>
      <c r="S23" s="149">
        <f t="shared" si="22"/>
        <v>257</v>
      </c>
      <c r="T23" s="149">
        <f t="shared" si="22"/>
        <v>241.5</v>
      </c>
      <c r="U23" s="149">
        <f t="shared" si="22"/>
        <v>228</v>
      </c>
      <c r="V23" s="149">
        <f t="shared" si="22"/>
        <v>235</v>
      </c>
      <c r="W23" s="149">
        <f t="shared" si="22"/>
        <v>233.5</v>
      </c>
      <c r="X23" s="149">
        <f t="shared" si="22"/>
        <v>240.5</v>
      </c>
      <c r="Y23" s="149">
        <f t="shared" si="22"/>
        <v>244</v>
      </c>
      <c r="Z23" s="149">
        <f t="shared" si="22"/>
        <v>248</v>
      </c>
      <c r="AA23" s="149">
        <f t="shared" si="22"/>
        <v>268.5</v>
      </c>
      <c r="AB23" s="149">
        <f t="shared" si="22"/>
        <v>272</v>
      </c>
      <c r="AC23" s="150"/>
      <c r="AD23" s="149"/>
      <c r="AE23" s="149"/>
      <c r="AF23" s="149"/>
      <c r="AG23" s="149">
        <f>AD22+AE22+AF22+AG22</f>
        <v>358</v>
      </c>
      <c r="AH23" s="149">
        <f t="shared" ref="AH23:AO23" si="23">AE22+AF22+AG22+AH22</f>
        <v>266.5</v>
      </c>
      <c r="AI23" s="149">
        <f t="shared" si="23"/>
        <v>175</v>
      </c>
      <c r="AJ23" s="149">
        <f t="shared" si="23"/>
        <v>85</v>
      </c>
      <c r="AK23" s="149">
        <f t="shared" si="23"/>
        <v>0</v>
      </c>
      <c r="AL23" s="149">
        <f t="shared" si="23"/>
        <v>0</v>
      </c>
      <c r="AM23" s="149">
        <f t="shared" si="23"/>
        <v>0</v>
      </c>
      <c r="AN23" s="149">
        <f t="shared" si="23"/>
        <v>0</v>
      </c>
      <c r="AO23" s="149">
        <f t="shared" si="23"/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1"/>
      <c r="C24" s="152" t="s">
        <v>106</v>
      </c>
      <c r="D24" s="153">
        <f>DIRECCIONALIDAD!J28/100</f>
        <v>0</v>
      </c>
      <c r="E24" s="152"/>
      <c r="F24" s="152" t="s">
        <v>107</v>
      </c>
      <c r="G24" s="153">
        <f>DIRECCIONALIDAD!J29/100</f>
        <v>1</v>
      </c>
      <c r="H24" s="152"/>
      <c r="I24" s="152" t="s">
        <v>108</v>
      </c>
      <c r="J24" s="153">
        <f>DIRECCIONALIDAD!J30/100</f>
        <v>0</v>
      </c>
      <c r="K24" s="154"/>
      <c r="L24" s="148"/>
      <c r="M24" s="151"/>
      <c r="N24" s="152"/>
      <c r="O24" s="152" t="s">
        <v>106</v>
      </c>
      <c r="P24" s="153">
        <f>DIRECCIONALIDAD!J31/100</f>
        <v>0</v>
      </c>
      <c r="Q24" s="152"/>
      <c r="R24" s="152"/>
      <c r="S24" s="152"/>
      <c r="T24" s="152" t="s">
        <v>107</v>
      </c>
      <c r="U24" s="153">
        <f>DIRECCIONALIDAD!J32/100</f>
        <v>1</v>
      </c>
      <c r="V24" s="152"/>
      <c r="W24" s="152"/>
      <c r="X24" s="152"/>
      <c r="Y24" s="152" t="s">
        <v>108</v>
      </c>
      <c r="Z24" s="153">
        <f>DIRECCIONALIDAD!J33/100</f>
        <v>0</v>
      </c>
      <c r="AA24" s="152"/>
      <c r="AB24" s="152"/>
      <c r="AC24" s="148"/>
      <c r="AD24" s="151"/>
      <c r="AE24" s="152" t="s">
        <v>106</v>
      </c>
      <c r="AF24" s="153">
        <f>DIRECCIONALIDAD!J34/100</f>
        <v>0</v>
      </c>
      <c r="AG24" s="152"/>
      <c r="AH24" s="152"/>
      <c r="AI24" s="152"/>
      <c r="AJ24" s="152" t="s">
        <v>107</v>
      </c>
      <c r="AK24" s="153">
        <f>DIRECCIONALIDAD!J35/100</f>
        <v>1</v>
      </c>
      <c r="AL24" s="152"/>
      <c r="AM24" s="152"/>
      <c r="AN24" s="152" t="s">
        <v>108</v>
      </c>
      <c r="AO24" s="153">
        <f>DIRECCIONALIDAD!J36/100</f>
        <v>0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150</v>
      </c>
      <c r="B25" s="161">
        <f>MAX(B23:K23)</f>
        <v>333.5</v>
      </c>
      <c r="C25" s="152" t="s">
        <v>106</v>
      </c>
      <c r="D25" s="162">
        <f>+B25*D24</f>
        <v>0</v>
      </c>
      <c r="E25" s="152"/>
      <c r="F25" s="152" t="s">
        <v>107</v>
      </c>
      <c r="G25" s="162">
        <f>+B25*G24</f>
        <v>333.5</v>
      </c>
      <c r="H25" s="152"/>
      <c r="I25" s="152" t="s">
        <v>108</v>
      </c>
      <c r="J25" s="162">
        <f>+B25*J24</f>
        <v>0</v>
      </c>
      <c r="K25" s="154"/>
      <c r="L25" s="148"/>
      <c r="M25" s="161">
        <f>MAX(M23:AB23)</f>
        <v>293.5</v>
      </c>
      <c r="N25" s="152"/>
      <c r="O25" s="152" t="s">
        <v>106</v>
      </c>
      <c r="P25" s="163">
        <f>+M25*P24</f>
        <v>0</v>
      </c>
      <c r="Q25" s="152"/>
      <c r="R25" s="152"/>
      <c r="S25" s="152"/>
      <c r="T25" s="152" t="s">
        <v>107</v>
      </c>
      <c r="U25" s="163">
        <f>+M25*U24</f>
        <v>293.5</v>
      </c>
      <c r="V25" s="152"/>
      <c r="W25" s="152"/>
      <c r="X25" s="152"/>
      <c r="Y25" s="152" t="s">
        <v>108</v>
      </c>
      <c r="Z25" s="163">
        <f>+M25*Z24</f>
        <v>0</v>
      </c>
      <c r="AA25" s="152"/>
      <c r="AB25" s="154"/>
      <c r="AC25" s="148"/>
      <c r="AD25" s="161">
        <f>MAX(AD23:AO23)</f>
        <v>358</v>
      </c>
      <c r="AE25" s="152" t="s">
        <v>106</v>
      </c>
      <c r="AF25" s="162">
        <f>+AD25*AF24</f>
        <v>0</v>
      </c>
      <c r="AG25" s="152"/>
      <c r="AH25" s="152"/>
      <c r="AI25" s="152"/>
      <c r="AJ25" s="152" t="s">
        <v>107</v>
      </c>
      <c r="AK25" s="162">
        <f>+AD25*AK24</f>
        <v>358</v>
      </c>
      <c r="AL25" s="152"/>
      <c r="AM25" s="152"/>
      <c r="AN25" s="152" t="s">
        <v>108</v>
      </c>
      <c r="AO25" s="164">
        <f>+AD25*AO24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2" t="s">
        <v>102</v>
      </c>
      <c r="U26" s="242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9">
        <f>'G-4'!F10</f>
        <v>75.5</v>
      </c>
      <c r="C27" s="149">
        <f>'G-4'!F11</f>
        <v>81.5</v>
      </c>
      <c r="D27" s="149">
        <f>'G-4'!F12</f>
        <v>85</v>
      </c>
      <c r="E27" s="149">
        <f>'G-4'!F13</f>
        <v>73.5</v>
      </c>
      <c r="F27" s="149">
        <f>'G-4'!F14</f>
        <v>67.5</v>
      </c>
      <c r="G27" s="149">
        <f>'G-4'!F15</f>
        <v>70</v>
      </c>
      <c r="H27" s="149">
        <f>'G-4'!F16</f>
        <v>96</v>
      </c>
      <c r="I27" s="149">
        <f>'G-4'!F17</f>
        <v>74</v>
      </c>
      <c r="J27" s="149">
        <f>'G-4'!F18</f>
        <v>70</v>
      </c>
      <c r="K27" s="149">
        <f>'G-4'!F19</f>
        <v>84</v>
      </c>
      <c r="L27" s="150"/>
      <c r="M27" s="149">
        <f>'G-4'!F20</f>
        <v>70.5</v>
      </c>
      <c r="N27" s="149">
        <f>'G-4'!F21</f>
        <v>77</v>
      </c>
      <c r="O27" s="149">
        <f>'G-4'!F22</f>
        <v>83.5</v>
      </c>
      <c r="P27" s="149">
        <f>'G-4'!M10</f>
        <v>71.5</v>
      </c>
      <c r="Q27" s="149">
        <f>'G-4'!M11</f>
        <v>83</v>
      </c>
      <c r="R27" s="149">
        <f>'G-4'!M12</f>
        <v>66</v>
      </c>
      <c r="S27" s="149">
        <f>'G-4'!M13</f>
        <v>83.5</v>
      </c>
      <c r="T27" s="149">
        <f>'G-4'!M14</f>
        <v>69.5</v>
      </c>
      <c r="U27" s="149">
        <f>'G-4'!M15</f>
        <v>71.5</v>
      </c>
      <c r="V27" s="149">
        <f>'G-4'!M16</f>
        <v>62</v>
      </c>
      <c r="W27" s="149">
        <f>'G-4'!M17</f>
        <v>73.5</v>
      </c>
      <c r="X27" s="149">
        <f>'G-4'!M18</f>
        <v>55.5</v>
      </c>
      <c r="Y27" s="149">
        <f>'G-4'!M19</f>
        <v>68.5</v>
      </c>
      <c r="Z27" s="149">
        <f>'G-4'!M20</f>
        <v>57</v>
      </c>
      <c r="AA27" s="149">
        <f>'G-4'!M21</f>
        <v>88.5</v>
      </c>
      <c r="AB27" s="149">
        <f>'G-4'!M22</f>
        <v>70.5</v>
      </c>
      <c r="AC27" s="150"/>
      <c r="AD27" s="149">
        <f>'G-4'!T10</f>
        <v>115.5</v>
      </c>
      <c r="AE27" s="149">
        <f>'G-4'!T11</f>
        <v>105</v>
      </c>
      <c r="AF27" s="149">
        <f>'G-4'!T12</f>
        <v>185</v>
      </c>
      <c r="AG27" s="149">
        <f>'G-4'!T13</f>
        <v>96</v>
      </c>
      <c r="AH27" s="149">
        <f>'G-4'!T14</f>
        <v>0</v>
      </c>
      <c r="AI27" s="149">
        <f>'G-4'!T15</f>
        <v>0</v>
      </c>
      <c r="AJ27" s="149">
        <f>'G-4'!T16</f>
        <v>0</v>
      </c>
      <c r="AK27" s="149">
        <f>'G-4'!T17</f>
        <v>0</v>
      </c>
      <c r="AL27" s="149">
        <f>'G-4'!T18</f>
        <v>0</v>
      </c>
      <c r="AM27" s="149">
        <f>'G-4'!T19</f>
        <v>0</v>
      </c>
      <c r="AN27" s="149">
        <f>'G-4'!T20</f>
        <v>0</v>
      </c>
      <c r="AO27" s="149">
        <f>'G-4'!T21</f>
        <v>0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9"/>
      <c r="C28" s="149"/>
      <c r="D28" s="149"/>
      <c r="E28" s="149">
        <f>B27+C27+D27+E27</f>
        <v>315.5</v>
      </c>
      <c r="F28" s="149">
        <f t="shared" ref="F28:K28" si="24">C27+D27+E27+F27</f>
        <v>307.5</v>
      </c>
      <c r="G28" s="149">
        <f t="shared" si="24"/>
        <v>296</v>
      </c>
      <c r="H28" s="149">
        <f t="shared" si="24"/>
        <v>307</v>
      </c>
      <c r="I28" s="149">
        <f t="shared" si="24"/>
        <v>307.5</v>
      </c>
      <c r="J28" s="149">
        <f t="shared" si="24"/>
        <v>310</v>
      </c>
      <c r="K28" s="149">
        <f t="shared" si="24"/>
        <v>324</v>
      </c>
      <c r="L28" s="150"/>
      <c r="M28" s="149"/>
      <c r="N28" s="149"/>
      <c r="O28" s="149"/>
      <c r="P28" s="149">
        <f>M27+N27+O27+P27</f>
        <v>302.5</v>
      </c>
      <c r="Q28" s="149">
        <f t="shared" ref="Q28:AB28" si="25">N27+O27+P27+Q27</f>
        <v>315</v>
      </c>
      <c r="R28" s="149">
        <f t="shared" si="25"/>
        <v>304</v>
      </c>
      <c r="S28" s="149">
        <f t="shared" si="25"/>
        <v>304</v>
      </c>
      <c r="T28" s="149">
        <f t="shared" si="25"/>
        <v>302</v>
      </c>
      <c r="U28" s="149">
        <f t="shared" si="25"/>
        <v>290.5</v>
      </c>
      <c r="V28" s="149">
        <f t="shared" si="25"/>
        <v>286.5</v>
      </c>
      <c r="W28" s="149">
        <f t="shared" si="25"/>
        <v>276.5</v>
      </c>
      <c r="X28" s="149">
        <f t="shared" si="25"/>
        <v>262.5</v>
      </c>
      <c r="Y28" s="149">
        <f t="shared" si="25"/>
        <v>259.5</v>
      </c>
      <c r="Z28" s="149">
        <f t="shared" si="25"/>
        <v>254.5</v>
      </c>
      <c r="AA28" s="149">
        <f t="shared" si="25"/>
        <v>269.5</v>
      </c>
      <c r="AB28" s="149">
        <f t="shared" si="25"/>
        <v>284.5</v>
      </c>
      <c r="AC28" s="150"/>
      <c r="AD28" s="149"/>
      <c r="AE28" s="149"/>
      <c r="AF28" s="149"/>
      <c r="AG28" s="149">
        <f>AD27+AE27+AF27+AG27</f>
        <v>501.5</v>
      </c>
      <c r="AH28" s="149">
        <f t="shared" ref="AH28:AO28" si="26">AE27+AF27+AG27+AH27</f>
        <v>386</v>
      </c>
      <c r="AI28" s="149">
        <f t="shared" si="26"/>
        <v>281</v>
      </c>
      <c r="AJ28" s="149">
        <f t="shared" si="26"/>
        <v>96</v>
      </c>
      <c r="AK28" s="149">
        <f t="shared" si="26"/>
        <v>0</v>
      </c>
      <c r="AL28" s="149">
        <f t="shared" si="26"/>
        <v>0</v>
      </c>
      <c r="AM28" s="149">
        <f t="shared" si="26"/>
        <v>0</v>
      </c>
      <c r="AN28" s="149">
        <f t="shared" si="26"/>
        <v>0</v>
      </c>
      <c r="AO28" s="149">
        <f t="shared" si="26"/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1"/>
      <c r="C29" s="152" t="s">
        <v>106</v>
      </c>
      <c r="D29" s="153">
        <f>DIRECCIONALIDAD!J37/100</f>
        <v>0</v>
      </c>
      <c r="E29" s="152"/>
      <c r="F29" s="152" t="s">
        <v>107</v>
      </c>
      <c r="G29" s="153">
        <f>DIRECCIONALIDAD!J38/100</f>
        <v>0.63461538461538458</v>
      </c>
      <c r="H29" s="152"/>
      <c r="I29" s="152" t="s">
        <v>108</v>
      </c>
      <c r="J29" s="153">
        <f>DIRECCIONALIDAD!J39/100</f>
        <v>0.36538461538461531</v>
      </c>
      <c r="K29" s="154"/>
      <c r="L29" s="148"/>
      <c r="M29" s="151"/>
      <c r="N29" s="152"/>
      <c r="O29" s="152" t="s">
        <v>106</v>
      </c>
      <c r="P29" s="153">
        <f>DIRECCIONALIDAD!J40/100</f>
        <v>0</v>
      </c>
      <c r="Q29" s="152"/>
      <c r="R29" s="152"/>
      <c r="S29" s="152"/>
      <c r="T29" s="152" t="s">
        <v>107</v>
      </c>
      <c r="U29" s="153">
        <f>DIRECCIONALIDAD!J41/100</f>
        <v>0.61635220125786161</v>
      </c>
      <c r="V29" s="152"/>
      <c r="W29" s="152"/>
      <c r="X29" s="152"/>
      <c r="Y29" s="152" t="s">
        <v>108</v>
      </c>
      <c r="Z29" s="153">
        <f>DIRECCIONALIDAD!J42/100</f>
        <v>0.38364779874213839</v>
      </c>
      <c r="AA29" s="152"/>
      <c r="AB29" s="154"/>
      <c r="AC29" s="148"/>
      <c r="AD29" s="151"/>
      <c r="AE29" s="152" t="s">
        <v>106</v>
      </c>
      <c r="AF29" s="153">
        <f>DIRECCIONALIDAD!J43/100</f>
        <v>0</v>
      </c>
      <c r="AG29" s="152"/>
      <c r="AH29" s="152"/>
      <c r="AI29" s="152"/>
      <c r="AJ29" s="152" t="s">
        <v>107</v>
      </c>
      <c r="AK29" s="153">
        <f>DIRECCIONALIDAD!J44/100</f>
        <v>0.79003558718861211</v>
      </c>
      <c r="AL29" s="152"/>
      <c r="AM29" s="152"/>
      <c r="AN29" s="152" t="s">
        <v>108</v>
      </c>
      <c r="AO29" s="155">
        <f>DIRECCIONALIDAD!J45/100</f>
        <v>0.20996441281138789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0" t="s">
        <v>150</v>
      </c>
      <c r="B30" s="161">
        <f>MAX(B28:K28)</f>
        <v>324</v>
      </c>
      <c r="C30" s="152" t="s">
        <v>106</v>
      </c>
      <c r="D30" s="162">
        <f>+B30*D29</f>
        <v>0</v>
      </c>
      <c r="E30" s="152"/>
      <c r="F30" s="152" t="s">
        <v>107</v>
      </c>
      <c r="G30" s="162">
        <f>+B30*G29</f>
        <v>205.61538461538461</v>
      </c>
      <c r="H30" s="152"/>
      <c r="I30" s="152" t="s">
        <v>108</v>
      </c>
      <c r="J30" s="162">
        <f>+B30*J29</f>
        <v>118.38461538461536</v>
      </c>
      <c r="K30" s="154"/>
      <c r="L30" s="148"/>
      <c r="M30" s="161">
        <f>MAX(M28:AB28)</f>
        <v>315</v>
      </c>
      <c r="N30" s="152"/>
      <c r="O30" s="152" t="s">
        <v>106</v>
      </c>
      <c r="P30" s="163">
        <f>+M30*P29</f>
        <v>0</v>
      </c>
      <c r="Q30" s="152"/>
      <c r="R30" s="152"/>
      <c r="S30" s="152"/>
      <c r="T30" s="152" t="s">
        <v>107</v>
      </c>
      <c r="U30" s="163">
        <f>+M30*U29</f>
        <v>194.15094339622641</v>
      </c>
      <c r="V30" s="152"/>
      <c r="W30" s="152"/>
      <c r="X30" s="152"/>
      <c r="Y30" s="152" t="s">
        <v>108</v>
      </c>
      <c r="Z30" s="163">
        <f>+M30*Z29</f>
        <v>120.84905660377359</v>
      </c>
      <c r="AA30" s="152"/>
      <c r="AB30" s="154"/>
      <c r="AC30" s="148"/>
      <c r="AD30" s="161">
        <f>MAX(AD28:AO28)</f>
        <v>501.5</v>
      </c>
      <c r="AE30" s="152" t="s">
        <v>106</v>
      </c>
      <c r="AF30" s="162">
        <f>+AD30*AF29</f>
        <v>0</v>
      </c>
      <c r="AG30" s="152"/>
      <c r="AH30" s="152"/>
      <c r="AI30" s="152"/>
      <c r="AJ30" s="152" t="s">
        <v>107</v>
      </c>
      <c r="AK30" s="162">
        <f>+AD30*AK29</f>
        <v>396.20284697508896</v>
      </c>
      <c r="AL30" s="152"/>
      <c r="AM30" s="152"/>
      <c r="AN30" s="152" t="s">
        <v>108</v>
      </c>
      <c r="AO30" s="164">
        <f>+AD30*AO29</f>
        <v>105.29715302491103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2" t="s">
        <v>102</v>
      </c>
      <c r="U31" s="242"/>
      <c r="V31" s="147" t="s">
        <v>109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103</v>
      </c>
      <c r="B32" s="149">
        <f>B13+B17+B22+B27</f>
        <v>425</v>
      </c>
      <c r="C32" s="149">
        <f t="shared" ref="C32:K32" si="27">C13+C17+C22+C27</f>
        <v>467.5</v>
      </c>
      <c r="D32" s="149">
        <f t="shared" si="27"/>
        <v>458.5</v>
      </c>
      <c r="E32" s="149">
        <f t="shared" si="27"/>
        <v>422.5</v>
      </c>
      <c r="F32" s="149">
        <f t="shared" si="27"/>
        <v>427</v>
      </c>
      <c r="G32" s="149">
        <f t="shared" si="27"/>
        <v>401.5</v>
      </c>
      <c r="H32" s="149">
        <f t="shared" si="27"/>
        <v>434.5</v>
      </c>
      <c r="I32" s="149">
        <f t="shared" si="27"/>
        <v>406</v>
      </c>
      <c r="J32" s="149">
        <f t="shared" si="27"/>
        <v>422</v>
      </c>
      <c r="K32" s="149">
        <f t="shared" si="27"/>
        <v>427</v>
      </c>
      <c r="L32" s="150"/>
      <c r="M32" s="149">
        <f>M13+M17+M22+M27</f>
        <v>443.5</v>
      </c>
      <c r="N32" s="149">
        <f t="shared" ref="N32:AB32" si="28">N13+N17+N22+N27</f>
        <v>456</v>
      </c>
      <c r="O32" s="149">
        <f t="shared" si="28"/>
        <v>395.5</v>
      </c>
      <c r="P32" s="149">
        <f t="shared" si="28"/>
        <v>404</v>
      </c>
      <c r="Q32" s="149">
        <f t="shared" si="28"/>
        <v>431</v>
      </c>
      <c r="R32" s="149">
        <f t="shared" si="28"/>
        <v>348</v>
      </c>
      <c r="S32" s="149">
        <f t="shared" si="28"/>
        <v>393</v>
      </c>
      <c r="T32" s="149">
        <f t="shared" si="28"/>
        <v>350</v>
      </c>
      <c r="U32" s="149">
        <f t="shared" si="28"/>
        <v>353</v>
      </c>
      <c r="V32" s="149">
        <f t="shared" si="28"/>
        <v>335</v>
      </c>
      <c r="W32" s="149">
        <f t="shared" si="28"/>
        <v>388</v>
      </c>
      <c r="X32" s="149">
        <f t="shared" si="28"/>
        <v>359.5</v>
      </c>
      <c r="Y32" s="149">
        <f t="shared" si="28"/>
        <v>397.5</v>
      </c>
      <c r="Z32" s="149">
        <f t="shared" si="28"/>
        <v>396.5</v>
      </c>
      <c r="AA32" s="149">
        <f t="shared" si="28"/>
        <v>465.5</v>
      </c>
      <c r="AB32" s="149">
        <f t="shared" si="28"/>
        <v>449.5</v>
      </c>
      <c r="AC32" s="150"/>
      <c r="AD32" s="149">
        <f>AD13+AD17+AD22+AD27</f>
        <v>490.5</v>
      </c>
      <c r="AE32" s="149">
        <f t="shared" ref="AE32:AO32" si="29">AE13+AE17+AE22+AE27</f>
        <v>473</v>
      </c>
      <c r="AF32" s="149">
        <f t="shared" si="29"/>
        <v>605</v>
      </c>
      <c r="AG32" s="149">
        <f t="shared" si="29"/>
        <v>542</v>
      </c>
      <c r="AH32" s="149">
        <f t="shared" si="29"/>
        <v>0</v>
      </c>
      <c r="AI32" s="149">
        <f t="shared" si="29"/>
        <v>0</v>
      </c>
      <c r="AJ32" s="149">
        <f t="shared" si="29"/>
        <v>0</v>
      </c>
      <c r="AK32" s="149">
        <f t="shared" si="29"/>
        <v>0</v>
      </c>
      <c r="AL32" s="149">
        <f t="shared" si="29"/>
        <v>0</v>
      </c>
      <c r="AM32" s="149">
        <f t="shared" si="29"/>
        <v>0</v>
      </c>
      <c r="AN32" s="149">
        <f t="shared" si="29"/>
        <v>0</v>
      </c>
      <c r="AO32" s="149">
        <f t="shared" si="29"/>
        <v>0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104</v>
      </c>
      <c r="B33" s="149"/>
      <c r="C33" s="149"/>
      <c r="D33" s="149"/>
      <c r="E33" s="149">
        <f>B32+C32+D32+E32</f>
        <v>1773.5</v>
      </c>
      <c r="F33" s="149">
        <f t="shared" ref="F33:K33" si="30">C32+D32+E32+F32</f>
        <v>1775.5</v>
      </c>
      <c r="G33" s="149">
        <f t="shared" si="30"/>
        <v>1709.5</v>
      </c>
      <c r="H33" s="149">
        <f t="shared" si="30"/>
        <v>1685.5</v>
      </c>
      <c r="I33" s="149">
        <f t="shared" si="30"/>
        <v>1669</v>
      </c>
      <c r="J33" s="149">
        <f t="shared" si="30"/>
        <v>1664</v>
      </c>
      <c r="K33" s="149">
        <f t="shared" si="30"/>
        <v>1689.5</v>
      </c>
      <c r="L33" s="150"/>
      <c r="M33" s="149"/>
      <c r="N33" s="149"/>
      <c r="O33" s="149"/>
      <c r="P33" s="149">
        <f>M32+N32+O32+P32</f>
        <v>1699</v>
      </c>
      <c r="Q33" s="149">
        <f t="shared" ref="Q33:AB33" si="31">N32+O32+P32+Q32</f>
        <v>1686.5</v>
      </c>
      <c r="R33" s="149">
        <f t="shared" si="31"/>
        <v>1578.5</v>
      </c>
      <c r="S33" s="149">
        <f t="shared" si="31"/>
        <v>1576</v>
      </c>
      <c r="T33" s="149">
        <f t="shared" si="31"/>
        <v>1522</v>
      </c>
      <c r="U33" s="149">
        <f t="shared" si="31"/>
        <v>1444</v>
      </c>
      <c r="V33" s="149">
        <f t="shared" si="31"/>
        <v>1431</v>
      </c>
      <c r="W33" s="149">
        <f t="shared" si="31"/>
        <v>1426</v>
      </c>
      <c r="X33" s="149">
        <f t="shared" si="31"/>
        <v>1435.5</v>
      </c>
      <c r="Y33" s="149">
        <f t="shared" si="31"/>
        <v>1480</v>
      </c>
      <c r="Z33" s="149">
        <f t="shared" si="31"/>
        <v>1541.5</v>
      </c>
      <c r="AA33" s="149">
        <f t="shared" si="31"/>
        <v>1619</v>
      </c>
      <c r="AB33" s="149">
        <f t="shared" si="31"/>
        <v>1709</v>
      </c>
      <c r="AC33" s="150"/>
      <c r="AD33" s="149"/>
      <c r="AE33" s="149"/>
      <c r="AF33" s="149"/>
      <c r="AG33" s="149">
        <f>AD32+AE32+AF32+AG32</f>
        <v>2110.5</v>
      </c>
      <c r="AH33" s="149">
        <f t="shared" ref="AH33:AO33" si="32">AE32+AF32+AG32+AH32</f>
        <v>1620</v>
      </c>
      <c r="AI33" s="149">
        <f t="shared" si="32"/>
        <v>1147</v>
      </c>
      <c r="AJ33" s="149">
        <f t="shared" si="32"/>
        <v>542</v>
      </c>
      <c r="AK33" s="149">
        <f t="shared" si="32"/>
        <v>0</v>
      </c>
      <c r="AL33" s="149">
        <f t="shared" si="32"/>
        <v>0</v>
      </c>
      <c r="AM33" s="149">
        <f t="shared" si="32"/>
        <v>0</v>
      </c>
      <c r="AN33" s="149">
        <f t="shared" si="32"/>
        <v>0</v>
      </c>
      <c r="AO33" s="149">
        <f t="shared" si="32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3"/>
      <c r="R35" s="243"/>
      <c r="S35" s="243"/>
      <c r="T35" s="243"/>
      <c r="U35" s="243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6:U16"/>
    <mergeCell ref="T21:U21"/>
    <mergeCell ref="T26:U26"/>
  </mergeCells>
  <pageMargins left="0.47244094488188981" right="0.51181102362204722" top="0.31496062992125984" bottom="0.31496062992125984" header="0.31496062992125984" footer="0.31496062992125984"/>
  <pageSetup scale="59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Robin Hernandez</cp:lastModifiedBy>
  <cp:lastPrinted>2016-10-25T15:52:31Z</cp:lastPrinted>
  <dcterms:created xsi:type="dcterms:W3CDTF">1998-04-02T13:38:56Z</dcterms:created>
  <dcterms:modified xsi:type="dcterms:W3CDTF">2020-12-01T15:30:44Z</dcterms:modified>
</cp:coreProperties>
</file>